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 activeTab="4"/>
  </bookViews>
  <sheets>
    <sheet name="Sheet1" sheetId="1" r:id="rId1"/>
    <sheet name="Sheet3" sheetId="3" r:id="rId2"/>
    <sheet name="Sheet2" sheetId="2" r:id="rId3"/>
    <sheet name="Morphospecies E" sheetId="4" r:id="rId4"/>
    <sheet name="Sheet4" sheetId="5" r:id="rId5"/>
    <sheet name="Sheet5" sheetId="6" r:id="rId6"/>
    <sheet name="Sheet6" sheetId="7" r:id="rId7"/>
  </sheets>
  <definedNames>
    <definedName name="_xlnm._FilterDatabase" localSheetId="0" hidden="1">Sheet1!$C$1:$C$145</definedName>
    <definedName name="_xlnm._FilterDatabase" localSheetId="1" hidden="1">Sheet3!$C$1:$C$146</definedName>
    <definedName name="_xlnm._FilterDatabase" localSheetId="4" hidden="1">Sheet4!$A$1:$A$14</definedName>
  </definedNames>
  <calcPr calcId="144525"/>
</workbook>
</file>

<file path=xl/calcChain.xml><?xml version="1.0" encoding="utf-8"?>
<calcChain xmlns="http://schemas.openxmlformats.org/spreadsheetml/2006/main">
  <c r="I17" i="5" l="1"/>
  <c r="I18" i="5"/>
  <c r="I19" i="5"/>
  <c r="I16" i="5"/>
  <c r="G17" i="5"/>
  <c r="G18" i="5"/>
  <c r="G19" i="5"/>
  <c r="G16" i="5"/>
  <c r="E17" i="5"/>
  <c r="E18" i="5"/>
  <c r="E19" i="5"/>
  <c r="E16" i="5"/>
  <c r="C19" i="5"/>
  <c r="J19" i="5" s="1"/>
  <c r="C18" i="5"/>
  <c r="J18" i="5" s="1"/>
  <c r="C17" i="5"/>
  <c r="J17" i="5" s="1"/>
  <c r="C16" i="5"/>
  <c r="J16" i="5" s="1"/>
  <c r="AL8" i="3"/>
  <c r="AL9" i="3" s="1"/>
  <c r="AL10" i="3" s="1"/>
  <c r="AL11" i="3" s="1"/>
  <c r="AL12" i="3" s="1"/>
  <c r="AL13" i="3" s="1"/>
  <c r="AL14" i="3" s="1"/>
  <c r="AL4" i="3"/>
  <c r="AL5" i="3"/>
  <c r="AL6" i="3" s="1"/>
  <c r="AL7" i="3" s="1"/>
  <c r="AL3" i="3"/>
  <c r="AK4" i="3"/>
  <c r="AK5" i="3"/>
  <c r="AK6" i="3"/>
  <c r="AK7" i="3"/>
  <c r="AK8" i="3"/>
  <c r="AK9" i="3"/>
  <c r="AK10" i="3"/>
  <c r="AK11" i="3"/>
  <c r="AK12" i="3"/>
  <c r="AK13" i="3"/>
  <c r="AK14" i="3"/>
  <c r="AK3" i="3"/>
  <c r="AI4" i="3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3" i="3"/>
  <c r="AH4" i="3"/>
  <c r="AH5" i="3"/>
  <c r="AH6" i="3"/>
  <c r="AH7" i="3"/>
  <c r="AH8" i="3"/>
  <c r="AH9" i="3"/>
  <c r="AH10" i="3"/>
  <c r="AH11" i="3"/>
  <c r="AH12" i="3"/>
  <c r="AH13" i="3"/>
  <c r="AH14" i="3"/>
  <c r="AH3" i="3"/>
  <c r="AF4" i="3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3" i="3"/>
  <c r="AE4" i="3"/>
  <c r="AE5" i="3"/>
  <c r="AE6" i="3"/>
  <c r="AE7" i="3"/>
  <c r="AE8" i="3"/>
  <c r="AE9" i="3"/>
  <c r="AE10" i="3"/>
  <c r="AE11" i="3"/>
  <c r="AE12" i="3"/>
  <c r="AE13" i="3"/>
  <c r="AE14" i="3"/>
  <c r="AE3" i="3"/>
  <c r="AC3" i="3"/>
  <c r="AC4" i="3" s="1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B4" i="3"/>
  <c r="AB5" i="3"/>
  <c r="AB6" i="3"/>
  <c r="AB7" i="3"/>
  <c r="AB8" i="3"/>
  <c r="AB9" i="3"/>
  <c r="AB10" i="3"/>
  <c r="AB11" i="3"/>
  <c r="AB12" i="3"/>
  <c r="AB13" i="3"/>
  <c r="AB14" i="3"/>
  <c r="AB3" i="3"/>
  <c r="AD3" i="3"/>
  <c r="AG3" i="3"/>
  <c r="AJ3" i="3"/>
  <c r="AD4" i="3"/>
  <c r="AG4" i="3"/>
  <c r="AJ4" i="3"/>
  <c r="AD5" i="3"/>
  <c r="AG5" i="3"/>
  <c r="AJ5" i="3"/>
  <c r="AD6" i="3"/>
  <c r="AG6" i="3"/>
  <c r="AJ6" i="3"/>
  <c r="AD7" i="3"/>
  <c r="AG7" i="3"/>
  <c r="AJ7" i="3"/>
  <c r="AD8" i="3"/>
  <c r="AG8" i="3"/>
  <c r="AJ8" i="3"/>
  <c r="AD9" i="3"/>
  <c r="AG9" i="3"/>
  <c r="AJ9" i="3"/>
  <c r="AD10" i="3"/>
  <c r="AG10" i="3"/>
  <c r="AJ10" i="3"/>
  <c r="AD11" i="3"/>
  <c r="AG11" i="3"/>
  <c r="AJ11" i="3"/>
  <c r="AD12" i="3"/>
  <c r="AG12" i="3"/>
  <c r="AJ12" i="3"/>
  <c r="AD13" i="3"/>
  <c r="AG13" i="3"/>
  <c r="AJ13" i="3"/>
  <c r="AD14" i="3"/>
  <c r="AD15" i="3" s="1"/>
  <c r="AG14" i="3"/>
  <c r="AJ14" i="3"/>
  <c r="AJ15" i="3"/>
  <c r="AG15" i="3"/>
  <c r="AA3" i="3"/>
  <c r="AA15" i="3"/>
  <c r="AA5" i="3"/>
  <c r="AA6" i="3"/>
  <c r="AA7" i="3"/>
  <c r="AA8" i="3"/>
  <c r="AA9" i="3"/>
  <c r="AA10" i="3"/>
  <c r="AA11" i="3"/>
  <c r="AA12" i="3"/>
  <c r="AA13" i="3"/>
  <c r="AA14" i="3"/>
  <c r="AA4" i="3"/>
  <c r="E20" i="5" l="1"/>
  <c r="G20" i="5"/>
  <c r="I20" i="5"/>
  <c r="J20" i="5"/>
  <c r="K16" i="5" s="1"/>
  <c r="C20" i="5"/>
  <c r="C21" i="5" s="1"/>
  <c r="O52" i="2"/>
  <c r="M52" i="2"/>
  <c r="K52" i="2"/>
  <c r="I52" i="2"/>
  <c r="K20" i="5" l="1"/>
  <c r="K18" i="5"/>
  <c r="K19" i="5"/>
  <c r="K17" i="5"/>
  <c r="F146" i="3"/>
  <c r="G146" i="3"/>
  <c r="H146" i="3"/>
  <c r="I146" i="3"/>
  <c r="J146" i="3"/>
  <c r="K146" i="3"/>
  <c r="L146" i="3"/>
  <c r="M146" i="3"/>
  <c r="N146" i="3"/>
  <c r="O146" i="3"/>
  <c r="P146" i="3"/>
  <c r="E146" i="3"/>
  <c r="U3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R2" i="3"/>
  <c r="S2" i="3"/>
  <c r="T2" i="3"/>
  <c r="Q2" i="3"/>
  <c r="T3" i="2"/>
  <c r="T4" i="2"/>
  <c r="T5" i="2"/>
  <c r="T6" i="2"/>
  <c r="T7" i="2"/>
  <c r="T8" i="2"/>
  <c r="T9" i="2"/>
  <c r="T10" i="2"/>
  <c r="T11" i="2"/>
  <c r="T12" i="2"/>
  <c r="T13" i="2"/>
  <c r="S3" i="2"/>
  <c r="S4" i="2"/>
  <c r="S5" i="2"/>
  <c r="S6" i="2"/>
  <c r="S7" i="2"/>
  <c r="S8" i="2"/>
  <c r="S9" i="2"/>
  <c r="S10" i="2"/>
  <c r="S11" i="2"/>
  <c r="S12" i="2"/>
  <c r="S13" i="2"/>
  <c r="R3" i="2"/>
  <c r="R4" i="2"/>
  <c r="R5" i="2"/>
  <c r="R6" i="2"/>
  <c r="R7" i="2"/>
  <c r="R8" i="2"/>
  <c r="R9" i="2"/>
  <c r="R10" i="2"/>
  <c r="R11" i="2"/>
  <c r="R12" i="2"/>
  <c r="R13" i="2"/>
  <c r="Q3" i="2"/>
  <c r="Q4" i="2"/>
  <c r="Q5" i="2"/>
  <c r="Q6" i="2"/>
  <c r="Q7" i="2"/>
  <c r="Q8" i="2"/>
  <c r="Q9" i="2"/>
  <c r="Q10" i="2"/>
  <c r="Q11" i="2"/>
  <c r="Q12" i="2"/>
  <c r="Q13" i="2"/>
  <c r="T2" i="2"/>
  <c r="S2" i="2"/>
  <c r="R2" i="2"/>
  <c r="Q2" i="2"/>
  <c r="U146" i="3" l="1"/>
</calcChain>
</file>

<file path=xl/sharedStrings.xml><?xml version="1.0" encoding="utf-8"?>
<sst xmlns="http://schemas.openxmlformats.org/spreadsheetml/2006/main" count="1398" uniqueCount="217">
  <si>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</si>
  <si>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</si>
  <si>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</si>
  <si>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</si>
  <si>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</si>
  <si>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</si>
  <si>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</si>
  <si>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</si>
  <si>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</si>
  <si>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</si>
  <si>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</si>
  <si>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</si>
  <si>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</si>
  <si>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Paltothrens tarsatus</t>
  </si>
  <si>
    <t>Camponotus vividus</t>
  </si>
  <si>
    <t>Camponotus maculatus</t>
  </si>
  <si>
    <t>Monomorium species</t>
  </si>
  <si>
    <t>Paratrechina species cf. albibes</t>
  </si>
  <si>
    <t>Odontomachus troglodytes</t>
  </si>
  <si>
    <t>Lepisiota capensis</t>
  </si>
  <si>
    <t>pheidole species</t>
  </si>
  <si>
    <t>pheidole welgelegenensis</t>
  </si>
  <si>
    <t>Morphospecies M</t>
  </si>
  <si>
    <t>Morphospecies N</t>
  </si>
  <si>
    <t>Species</t>
  </si>
  <si>
    <t>Morphospecies E</t>
  </si>
  <si>
    <t>Month</t>
  </si>
  <si>
    <t>Jan</t>
  </si>
  <si>
    <t>Day</t>
  </si>
  <si>
    <t>D1</t>
  </si>
  <si>
    <t>D2</t>
  </si>
  <si>
    <t>D3</t>
  </si>
  <si>
    <t>D11</t>
  </si>
  <si>
    <t>D12</t>
  </si>
  <si>
    <t>D13</t>
  </si>
  <si>
    <t>Feb</t>
  </si>
  <si>
    <t>Mar</t>
  </si>
  <si>
    <t>Apr</t>
  </si>
  <si>
    <t>A11</t>
  </si>
  <si>
    <t>B11</t>
  </si>
  <si>
    <t>C11</t>
  </si>
  <si>
    <t>E11</t>
  </si>
  <si>
    <t>F11</t>
  </si>
  <si>
    <t>G11</t>
  </si>
  <si>
    <t>H11</t>
  </si>
  <si>
    <t>I11</t>
  </si>
  <si>
    <t>J11</t>
  </si>
  <si>
    <t>M11</t>
  </si>
  <si>
    <t>N11</t>
  </si>
  <si>
    <t>A12</t>
  </si>
  <si>
    <t>B12</t>
  </si>
  <si>
    <t>C12</t>
  </si>
  <si>
    <t>E12</t>
  </si>
  <si>
    <t>F12</t>
  </si>
  <si>
    <t>G12</t>
  </si>
  <si>
    <t>H12</t>
  </si>
  <si>
    <t>I12</t>
  </si>
  <si>
    <t>J12</t>
  </si>
  <si>
    <t>M12</t>
  </si>
  <si>
    <t>N12</t>
  </si>
  <si>
    <t>A13</t>
  </si>
  <si>
    <t>B13</t>
  </si>
  <si>
    <t>C13</t>
  </si>
  <si>
    <t>E13</t>
  </si>
  <si>
    <t>F13</t>
  </si>
  <si>
    <t>G13</t>
  </si>
  <si>
    <t>H13</t>
  </si>
  <si>
    <t>I13</t>
  </si>
  <si>
    <t>J13</t>
  </si>
  <si>
    <t>M13</t>
  </si>
  <si>
    <t>N13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</si>
  <si>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</si>
  <si>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</si>
  <si>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</si>
  <si>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</si>
  <si>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</si>
  <si>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</si>
  <si>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</si>
  <si>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</si>
  <si>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</si>
  <si>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</si>
  <si>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M21</t>
  </si>
  <si>
    <t>N21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</si>
  <si>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</si>
  <si>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</si>
  <si>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</si>
  <si>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</si>
  <si>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</si>
  <si>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</si>
  <si>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</si>
  <si>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</si>
  <si>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</si>
  <si>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</si>
  <si>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M22</t>
  </si>
  <si>
    <t>N22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</si>
  <si>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</si>
  <si>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</si>
  <si>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</si>
  <si>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</si>
  <si>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</si>
  <si>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</si>
  <si>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</si>
  <si>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</si>
  <si>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</si>
  <si>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</si>
  <si>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M23</t>
  </si>
  <si>
    <t>N23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</si>
  <si>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</si>
  <si>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</si>
  <si>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</si>
  <si>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</si>
  <si>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</si>
  <si>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</si>
  <si>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</si>
  <si>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</si>
  <si>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</si>
  <si>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</si>
  <si>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M31</t>
  </si>
  <si>
    <t>N31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</si>
  <si>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</si>
  <si>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</si>
  <si>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</si>
  <si>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</si>
  <si>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</si>
  <si>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</si>
  <si>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</si>
  <si>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</si>
  <si>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</si>
  <si>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</si>
  <si>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M32</t>
  </si>
  <si>
    <t>N32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</si>
  <si>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</si>
  <si>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</si>
  <si>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</si>
  <si>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</si>
  <si>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</si>
  <si>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</si>
  <si>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</si>
  <si>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</si>
  <si>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</si>
  <si>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</si>
  <si>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M33</t>
  </si>
  <si>
    <t>N33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</si>
  <si>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</si>
  <si>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</si>
  <si>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</si>
  <si>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</si>
  <si>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</si>
  <si>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</si>
  <si>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</si>
  <si>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</si>
  <si>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</si>
  <si>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</si>
  <si>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M41</t>
  </si>
  <si>
    <t>N41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</si>
  <si>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</si>
  <si>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</si>
  <si>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</si>
  <si>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</si>
  <si>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</si>
  <si>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</si>
  <si>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</si>
  <si>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</si>
  <si>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</si>
  <si>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</si>
  <si>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M42</t>
  </si>
  <si>
    <t>N42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</si>
  <si>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</si>
  <si>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</si>
  <si>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</si>
  <si>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</si>
  <si>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</si>
  <si>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</si>
  <si>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</si>
  <si>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</si>
  <si>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</si>
  <si>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</si>
  <si>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M43</t>
  </si>
  <si>
    <t>N43</t>
  </si>
  <si>
    <t>Mean</t>
  </si>
  <si>
    <t>Minimum</t>
  </si>
  <si>
    <t>Maximum</t>
  </si>
  <si>
    <t>Std</t>
  </si>
  <si>
    <t>Min</t>
  </si>
  <si>
    <t>Max</t>
  </si>
  <si>
    <t>Sum total</t>
  </si>
  <si>
    <t>sum total</t>
  </si>
  <si>
    <t>G total</t>
  </si>
  <si>
    <t>Januaury</t>
  </si>
  <si>
    <t>Febuary</t>
  </si>
  <si>
    <t>March</t>
  </si>
  <si>
    <t>April</t>
  </si>
  <si>
    <t>Total</t>
  </si>
  <si>
    <t>R.A %</t>
  </si>
  <si>
    <t>A</t>
  </si>
  <si>
    <t>Subfamily (%)</t>
  </si>
  <si>
    <t>Formicinae</t>
  </si>
  <si>
    <t>Myrmicinae</t>
  </si>
  <si>
    <t>Unknown</t>
  </si>
  <si>
    <t>Ponerinae</t>
  </si>
  <si>
    <t>%</t>
  </si>
  <si>
    <r>
      <t xml:space="preserve">Camponotus maculatus </t>
    </r>
    <r>
      <rPr>
        <sz val="9"/>
        <color theme="1"/>
        <rFont val="Times New Roman"/>
        <family val="1"/>
      </rPr>
      <t>Mayr, 1861</t>
    </r>
  </si>
  <si>
    <r>
      <t>Camponotus vividus</t>
    </r>
    <r>
      <rPr>
        <sz val="11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Smith, 1858</t>
    </r>
  </si>
  <si>
    <r>
      <t>Lepisiota capensis</t>
    </r>
    <r>
      <rPr>
        <sz val="11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Mayr, 1862</t>
    </r>
  </si>
  <si>
    <r>
      <t xml:space="preserve">Paratrechina </t>
    </r>
    <r>
      <rPr>
        <sz val="9"/>
        <color theme="1"/>
        <rFont val="Times New Roman"/>
        <family val="1"/>
      </rPr>
      <t>cf.</t>
    </r>
    <r>
      <rPr>
        <i/>
        <sz val="9"/>
        <color theme="1"/>
        <rFont val="Times New Roman"/>
        <family val="1"/>
      </rPr>
      <t xml:space="preserve"> albibes</t>
    </r>
  </si>
  <si>
    <r>
      <t>Pseudonotoncus</t>
    </r>
    <r>
      <rPr>
        <sz val="9"/>
        <color theme="1"/>
        <rFont val="Times New Roman"/>
        <family val="1"/>
      </rPr>
      <t xml:space="preserve"> sp.</t>
    </r>
  </si>
  <si>
    <r>
      <t xml:space="preserve">Monomorium </t>
    </r>
    <r>
      <rPr>
        <sz val="9"/>
        <color theme="1"/>
        <rFont val="Times New Roman"/>
        <family val="1"/>
      </rPr>
      <t>sp.</t>
    </r>
  </si>
  <si>
    <r>
      <t xml:space="preserve">pheidole </t>
    </r>
    <r>
      <rPr>
        <sz val="9"/>
        <color theme="1"/>
        <rFont val="Times New Roman"/>
        <family val="1"/>
      </rPr>
      <t>sp.</t>
    </r>
  </si>
  <si>
    <r>
      <t>pheidole welgelegenensis</t>
    </r>
    <r>
      <rPr>
        <sz val="11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Forel, 1913</t>
    </r>
  </si>
  <si>
    <r>
      <t>Odontomachus troglodytes</t>
    </r>
    <r>
      <rPr>
        <sz val="11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Santschi 1914</t>
    </r>
  </si>
  <si>
    <t>Msp M</t>
  </si>
  <si>
    <r>
      <t>Dinoponera</t>
    </r>
    <r>
      <rPr>
        <sz val="9"/>
        <color theme="1"/>
        <rFont val="Times New Roman"/>
        <family val="1"/>
      </rPr>
      <t xml:space="preserve"> sp.</t>
    </r>
  </si>
  <si>
    <t xml:space="preserve">Camponotus maculatus </t>
  </si>
  <si>
    <r>
      <t>Lepisiota capensis</t>
    </r>
    <r>
      <rPr>
        <sz val="11"/>
        <color theme="1"/>
        <rFont val="Times New Roman"/>
        <family val="1"/>
      </rPr>
      <t xml:space="preserve"> </t>
    </r>
  </si>
  <si>
    <r>
      <t>pheidole welgelegenensis</t>
    </r>
    <r>
      <rPr>
        <sz val="11"/>
        <color theme="1"/>
        <rFont val="Times New Roman"/>
        <family val="1"/>
      </rPr>
      <t/>
    </r>
  </si>
  <si>
    <t>Dinoponera species</t>
  </si>
  <si>
    <t>Pseudonotoncus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</si>
</sst>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/>
    <xf numFmtId="0" fontId="1" fillId="2" borderId="0" xfId="0" applyFont="1" applyFill="1"/>
    <xf numFmtId="164" fontId="1" fillId="4" borderId="0" xfId="0" applyNumberFormat="1" applyFont="1" applyFill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5" borderId="0" xfId="0" applyFill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Camponotus maculatus </c:v>
                </c:pt>
              </c:strCache>
            </c:strRef>
          </c:tx>
          <c:marker>
            <c:symbol val="none"/>
          </c:marker>
          <c:cat>
            <c:strRef>
              <c:f>Sheet6!$A$2:$A$5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Sheet6!$B$2:$B$5</c:f>
              <c:numCache>
                <c:formatCode>General</c:formatCode>
                <c:ptCount val="4"/>
                <c:pt idx="0">
                  <c:v>73</c:v>
                </c:pt>
                <c:pt idx="1">
                  <c:v>36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Camponotus vividus</c:v>
                </c:pt>
              </c:strCache>
            </c:strRef>
          </c:tx>
          <c:marker>
            <c:symbol val="none"/>
          </c:marker>
          <c:cat>
            <c:strRef>
              <c:f>Sheet6!$A$2:$A$5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Sheet6!$C$2:$C$5</c:f>
              <c:numCache>
                <c:formatCode>General</c:formatCode>
                <c:ptCount val="4"/>
                <c:pt idx="0">
                  <c:v>112</c:v>
                </c:pt>
                <c:pt idx="1">
                  <c:v>24</c:v>
                </c:pt>
                <c:pt idx="2">
                  <c:v>37</c:v>
                </c:pt>
                <c:pt idx="3">
                  <c:v>12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Sheet6!$E$1</c:f>
              <c:strCache>
                <c:ptCount val="1"/>
                <c:pt idx="0">
                  <c:v>Paratrechina cf. albibes</c:v>
                </c:pt>
              </c:strCache>
            </c:strRef>
          </c:tx>
          <c:marker>
            <c:symbol val="none"/>
          </c:marker>
          <c:cat>
            <c:strRef>
              <c:f>Sheet6!$A$2:$A$5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Sheet6!$E$2:$E$5</c:f>
              <c:numCache>
                <c:formatCode>General</c:formatCode>
                <c:ptCount val="4"/>
                <c:pt idx="0">
                  <c:v>2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Sheet6!$F$1</c:f>
              <c:strCache>
                <c:ptCount val="1"/>
                <c:pt idx="0">
                  <c:v>Pseudonotoncus sp.</c:v>
                </c:pt>
              </c:strCache>
            </c:strRef>
          </c:tx>
          <c:marker>
            <c:symbol val="none"/>
          </c:marker>
          <c:cat>
            <c:strRef>
              <c:f>Sheet6!$A$2:$A$5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Sheet6!$F$2:$F$5</c:f>
              <c:numCache>
                <c:formatCode>General</c:formatCode>
                <c:ptCount val="4"/>
                <c:pt idx="0">
                  <c:v>715</c:v>
                </c:pt>
                <c:pt idx="1">
                  <c:v>191</c:v>
                </c:pt>
                <c:pt idx="2">
                  <c:v>294</c:v>
                </c:pt>
                <c:pt idx="3">
                  <c:v>154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Sheet6!$G$1</c:f>
              <c:strCache>
                <c:ptCount val="1"/>
                <c:pt idx="0">
                  <c:v>Monomorium sp.</c:v>
                </c:pt>
              </c:strCache>
            </c:strRef>
          </c:tx>
          <c:marker>
            <c:symbol val="none"/>
          </c:marker>
          <c:val>
            <c:numRef>
              <c:f>Sheet6!$G$2:$G$5</c:f>
              <c:numCache>
                <c:formatCode>General</c:formatCode>
                <c:ptCount val="4"/>
                <c:pt idx="0">
                  <c:v>324</c:v>
                </c:pt>
                <c:pt idx="1">
                  <c:v>142</c:v>
                </c:pt>
                <c:pt idx="2">
                  <c:v>136</c:v>
                </c:pt>
                <c:pt idx="3">
                  <c:v>154</c:v>
                </c:pt>
              </c:numCache>
            </c:numRef>
          </c:val>
          <c:smooth val="0"/>
        </c:ser>
        <c:ser>
          <c:idx val="8"/>
          <c:order val="5"/>
          <c:tx>
            <c:strRef>
              <c:f>Sheet6!$J$1</c:f>
              <c:strCache>
                <c:ptCount val="1"/>
                <c:pt idx="0">
                  <c:v>Odontomachus troglodytes</c:v>
                </c:pt>
              </c:strCache>
            </c:strRef>
          </c:tx>
          <c:marker>
            <c:symbol val="none"/>
          </c:marker>
          <c:val>
            <c:numRef>
              <c:f>Sheet6!$J$2:$J$5</c:f>
              <c:numCache>
                <c:formatCode>General</c:formatCode>
                <c:ptCount val="4"/>
                <c:pt idx="0">
                  <c:v>38</c:v>
                </c:pt>
                <c:pt idx="1">
                  <c:v>14</c:v>
                </c:pt>
                <c:pt idx="2">
                  <c:v>4</c:v>
                </c:pt>
                <c:pt idx="3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01408"/>
        <c:axId val="161603584"/>
      </c:lineChart>
      <c:catAx>
        <c:axId val="16160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1603584"/>
        <c:crosses val="autoZero"/>
        <c:auto val="1"/>
        <c:lblAlgn val="ctr"/>
        <c:lblOffset val="100"/>
        <c:noMultiLvlLbl val="0"/>
      </c:catAx>
      <c:valAx>
        <c:axId val="1616035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individuals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60140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i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10</xdr:row>
      <xdr:rowOff>152400</xdr:rowOff>
    </xdr:from>
    <xdr:to>
      <xdr:col>16</xdr:col>
      <xdr:colOff>438151</xdr:colOff>
      <xdr:row>33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workbookViewId="0">
      <pane ySplit="1" topLeftCell="A142" activePane="bottomLeft" state="frozen"/>
      <selection pane="bottomLeft" activeCell="D128" sqref="D128"/>
    </sheetView>
  </sheetViews>
  <sheetFormatPr defaultRowHeight="15" x14ac:dyDescent="0.25"/>
  <cols>
    <col min="1" max="1" width="9.140625" style="2"/>
    <col min="2" max="2" width="32.140625" style="5" customWidth="1"/>
    <col min="3" max="3" width="15.28515625" style="2" customWidth="1"/>
    <col min="4" max="4" width="8.42578125" style="2" customWidth="1"/>
    <col min="5" max="16384" width="9.140625" style="2"/>
  </cols>
  <sheetData>
    <row r="1" spans="1:16" x14ac:dyDescent="0.25">
      <c r="A1" s="7" t="s">
        <v>0</v>
      </c>
      <c r="B1" s="6" t="s">
        <v>24</v>
      </c>
      <c r="C1" s="7" t="s">
        <v>26</v>
      </c>
      <c r="D1" s="7" t="s">
        <v>28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</row>
    <row r="2" spans="1:16" x14ac:dyDescent="0.25">
      <c r="A2" s="8" t="s">
        <v>38</v>
      </c>
      <c r="B2" s="9" t="s">
        <v>13</v>
      </c>
      <c r="C2" s="16" t="s">
        <v>188</v>
      </c>
      <c r="D2" s="8" t="s">
        <v>29</v>
      </c>
      <c r="E2" s="8">
        <v>2</v>
      </c>
      <c r="F2" s="8">
        <v>2</v>
      </c>
      <c r="G2" s="8">
        <v>0</v>
      </c>
      <c r="H2" s="8">
        <v>2</v>
      </c>
      <c r="I2" s="8">
        <v>0</v>
      </c>
      <c r="J2" s="8">
        <v>1</v>
      </c>
      <c r="K2" s="8">
        <v>2</v>
      </c>
      <c r="L2" s="8">
        <v>1</v>
      </c>
      <c r="M2" s="8">
        <v>1</v>
      </c>
      <c r="N2" s="8">
        <v>1</v>
      </c>
      <c r="O2" s="8">
        <v>0</v>
      </c>
      <c r="P2" s="8">
        <v>0</v>
      </c>
    </row>
    <row r="3" spans="1:16" x14ac:dyDescent="0.25">
      <c r="A3" s="8" t="s">
        <v>39</v>
      </c>
      <c r="B3" s="9" t="s">
        <v>14</v>
      </c>
      <c r="C3" s="16" t="s">
        <v>188</v>
      </c>
      <c r="D3" s="8" t="s">
        <v>29</v>
      </c>
      <c r="E3" s="8">
        <v>2</v>
      </c>
      <c r="F3" s="8">
        <v>4</v>
      </c>
      <c r="G3" s="8">
        <v>1</v>
      </c>
      <c r="H3" s="8">
        <v>9</v>
      </c>
      <c r="I3" s="8">
        <v>7</v>
      </c>
      <c r="J3" s="8">
        <v>14</v>
      </c>
      <c r="K3" s="8">
        <v>0</v>
      </c>
      <c r="L3" s="8">
        <v>0</v>
      </c>
      <c r="M3" s="8">
        <v>2</v>
      </c>
      <c r="N3" s="8">
        <v>3</v>
      </c>
      <c r="O3" s="8">
        <v>4</v>
      </c>
      <c r="P3" s="8">
        <v>3</v>
      </c>
    </row>
    <row r="4" spans="1:16" x14ac:dyDescent="0.25">
      <c r="A4" s="8" t="s">
        <v>40</v>
      </c>
      <c r="B4" s="9" t="s">
        <v>15</v>
      </c>
      <c r="C4" s="16" t="s">
        <v>188</v>
      </c>
      <c r="D4" s="8" t="s">
        <v>29</v>
      </c>
      <c r="E4" s="8">
        <v>8</v>
      </c>
      <c r="F4" s="8">
        <v>10</v>
      </c>
      <c r="G4" s="8">
        <v>0</v>
      </c>
      <c r="H4" s="8">
        <v>18</v>
      </c>
      <c r="I4" s="8">
        <v>1</v>
      </c>
      <c r="J4" s="8">
        <v>2</v>
      </c>
      <c r="K4" s="8">
        <v>2</v>
      </c>
      <c r="L4" s="8">
        <v>0</v>
      </c>
      <c r="M4" s="8">
        <v>1</v>
      </c>
      <c r="N4" s="8">
        <v>0</v>
      </c>
      <c r="O4" s="8">
        <v>1</v>
      </c>
      <c r="P4" s="8">
        <v>4</v>
      </c>
    </row>
    <row r="5" spans="1:16" x14ac:dyDescent="0.25">
      <c r="A5" s="8" t="s">
        <v>32</v>
      </c>
      <c r="B5" s="9" t="s">
        <v>16</v>
      </c>
      <c r="C5" s="16" t="s">
        <v>188</v>
      </c>
      <c r="D5" s="8" t="s">
        <v>29</v>
      </c>
      <c r="E5" s="8">
        <v>12</v>
      </c>
      <c r="F5" s="8">
        <v>10</v>
      </c>
      <c r="G5" s="8">
        <v>0</v>
      </c>
      <c r="H5" s="8">
        <v>16</v>
      </c>
      <c r="I5" s="8">
        <v>48</v>
      </c>
      <c r="J5" s="8">
        <v>7</v>
      </c>
      <c r="K5" s="8">
        <v>4</v>
      </c>
      <c r="L5" s="8">
        <v>8</v>
      </c>
      <c r="M5" s="8">
        <v>12</v>
      </c>
      <c r="N5" s="8">
        <v>5</v>
      </c>
      <c r="O5" s="8">
        <v>2</v>
      </c>
      <c r="P5" s="8">
        <v>2</v>
      </c>
    </row>
    <row r="6" spans="1:16" x14ac:dyDescent="0.25">
      <c r="A6" s="8" t="s">
        <v>41</v>
      </c>
      <c r="B6" s="11" t="s">
        <v>25</v>
      </c>
      <c r="C6" s="16" t="s">
        <v>188</v>
      </c>
      <c r="D6" s="8" t="s">
        <v>29</v>
      </c>
      <c r="E6" s="8">
        <v>22</v>
      </c>
      <c r="F6" s="8">
        <v>29</v>
      </c>
      <c r="G6" s="8">
        <v>0</v>
      </c>
      <c r="H6" s="8">
        <v>48</v>
      </c>
      <c r="I6" s="8">
        <v>120</v>
      </c>
      <c r="J6" s="8">
        <v>67</v>
      </c>
      <c r="K6" s="8">
        <v>46</v>
      </c>
      <c r="L6" s="8">
        <v>32</v>
      </c>
      <c r="M6" s="8">
        <v>29</v>
      </c>
      <c r="N6" s="8">
        <v>40</v>
      </c>
      <c r="O6" s="8">
        <v>3</v>
      </c>
      <c r="P6" s="8">
        <v>37</v>
      </c>
    </row>
    <row r="7" spans="1:16" x14ac:dyDescent="0.25">
      <c r="A7" s="8" t="s">
        <v>42</v>
      </c>
      <c r="B7" s="9" t="s">
        <v>17</v>
      </c>
      <c r="C7" s="16" t="s">
        <v>188</v>
      </c>
      <c r="D7" s="8" t="s">
        <v>29</v>
      </c>
      <c r="E7" s="8">
        <v>0</v>
      </c>
      <c r="F7" s="8">
        <v>0</v>
      </c>
      <c r="G7" s="8">
        <v>0</v>
      </c>
      <c r="H7" s="8">
        <v>0</v>
      </c>
      <c r="I7" s="8">
        <v>2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</row>
    <row r="8" spans="1:16" x14ac:dyDescent="0.25">
      <c r="A8" s="8" t="s">
        <v>43</v>
      </c>
      <c r="B8" s="9" t="s">
        <v>18</v>
      </c>
      <c r="C8" s="16" t="s">
        <v>188</v>
      </c>
      <c r="D8" s="8" t="s">
        <v>29</v>
      </c>
      <c r="E8" s="8">
        <v>0</v>
      </c>
      <c r="F8" s="8">
        <v>0</v>
      </c>
      <c r="G8" s="8">
        <v>0</v>
      </c>
      <c r="H8" s="8">
        <v>0</v>
      </c>
      <c r="I8" s="8">
        <v>10</v>
      </c>
      <c r="J8" s="8">
        <v>1</v>
      </c>
      <c r="K8" s="8">
        <v>3</v>
      </c>
      <c r="L8" s="8">
        <v>0</v>
      </c>
      <c r="M8" s="8">
        <v>0</v>
      </c>
      <c r="N8" s="8">
        <v>4</v>
      </c>
      <c r="O8" s="8">
        <v>5</v>
      </c>
      <c r="P8" s="8">
        <v>3</v>
      </c>
    </row>
    <row r="9" spans="1:16" x14ac:dyDescent="0.25">
      <c r="A9" s="8" t="s">
        <v>44</v>
      </c>
      <c r="B9" s="9" t="s">
        <v>19</v>
      </c>
      <c r="C9" s="16" t="s">
        <v>188</v>
      </c>
      <c r="D9" s="8" t="s">
        <v>29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</row>
    <row r="10" spans="1:16" x14ac:dyDescent="0.25">
      <c r="A10" s="8" t="s">
        <v>45</v>
      </c>
      <c r="B10" s="9" t="s">
        <v>20</v>
      </c>
      <c r="C10" s="16" t="s">
        <v>188</v>
      </c>
      <c r="D10" s="8" t="s">
        <v>29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0</v>
      </c>
      <c r="P10" s="8">
        <v>0</v>
      </c>
    </row>
    <row r="11" spans="1:16" x14ac:dyDescent="0.25">
      <c r="A11" s="8" t="s">
        <v>46</v>
      </c>
      <c r="B11" s="9" t="s">
        <v>21</v>
      </c>
      <c r="C11" s="16" t="s">
        <v>188</v>
      </c>
      <c r="D11" s="8" t="s">
        <v>29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0</v>
      </c>
      <c r="P11" s="8">
        <v>0</v>
      </c>
    </row>
    <row r="12" spans="1:16" x14ac:dyDescent="0.25">
      <c r="A12" s="8" t="s">
        <v>47</v>
      </c>
      <c r="B12" s="11" t="s">
        <v>22</v>
      </c>
      <c r="C12" s="16" t="s">
        <v>188</v>
      </c>
      <c r="D12" s="8" t="s">
        <v>29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3" spans="1:16" x14ac:dyDescent="0.25">
      <c r="A13" s="8" t="s">
        <v>48</v>
      </c>
      <c r="B13" s="11" t="s">
        <v>23</v>
      </c>
      <c r="C13" s="16" t="s">
        <v>188</v>
      </c>
      <c r="D13" s="8" t="s">
        <v>29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16" x14ac:dyDescent="0.25">
      <c r="A14" s="8" t="s">
        <v>49</v>
      </c>
      <c r="B14" s="9" t="s">
        <v>13</v>
      </c>
      <c r="C14" s="16" t="s">
        <v>188</v>
      </c>
      <c r="D14" s="8" t="s">
        <v>30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2</v>
      </c>
      <c r="M14" s="8">
        <v>0</v>
      </c>
      <c r="N14" s="8">
        <v>0</v>
      </c>
      <c r="O14" s="8">
        <v>0</v>
      </c>
      <c r="P14" s="8">
        <v>0</v>
      </c>
    </row>
    <row r="15" spans="1:16" x14ac:dyDescent="0.25">
      <c r="A15" s="8" t="s">
        <v>50</v>
      </c>
      <c r="B15" s="9" t="s">
        <v>14</v>
      </c>
      <c r="C15" s="16" t="s">
        <v>188</v>
      </c>
      <c r="D15" s="8" t="s">
        <v>30</v>
      </c>
      <c r="E15" s="8">
        <v>2</v>
      </c>
      <c r="F15" s="8">
        <v>1</v>
      </c>
      <c r="G15" s="8">
        <v>2</v>
      </c>
      <c r="H15" s="8">
        <v>3</v>
      </c>
      <c r="I15" s="8">
        <v>33</v>
      </c>
      <c r="J15" s="8">
        <v>1</v>
      </c>
      <c r="K15" s="8">
        <v>2</v>
      </c>
      <c r="L15" s="8">
        <v>2</v>
      </c>
      <c r="M15" s="8">
        <v>0</v>
      </c>
      <c r="N15" s="8">
        <v>2</v>
      </c>
      <c r="O15" s="8">
        <v>1</v>
      </c>
      <c r="P15" s="8">
        <v>0</v>
      </c>
    </row>
    <row r="16" spans="1:16" x14ac:dyDescent="0.25">
      <c r="A16" s="8" t="s">
        <v>51</v>
      </c>
      <c r="B16" s="9" t="s">
        <v>15</v>
      </c>
      <c r="C16" s="16" t="s">
        <v>188</v>
      </c>
      <c r="D16" s="8" t="s">
        <v>30</v>
      </c>
      <c r="E16" s="8">
        <v>1</v>
      </c>
      <c r="F16" s="8">
        <v>2</v>
      </c>
      <c r="G16" s="8">
        <v>4</v>
      </c>
      <c r="H16" s="8">
        <v>0</v>
      </c>
      <c r="I16" s="8">
        <v>1</v>
      </c>
      <c r="J16" s="8">
        <v>0</v>
      </c>
      <c r="K16" s="8">
        <v>2</v>
      </c>
      <c r="L16" s="8">
        <v>1</v>
      </c>
      <c r="M16" s="8">
        <v>0</v>
      </c>
      <c r="N16" s="8">
        <v>1</v>
      </c>
      <c r="O16" s="8">
        <v>1</v>
      </c>
      <c r="P16" s="8">
        <v>0</v>
      </c>
    </row>
    <row r="17" spans="1:16" x14ac:dyDescent="0.25">
      <c r="A17" s="8" t="s">
        <v>33</v>
      </c>
      <c r="B17" s="9" t="s">
        <v>16</v>
      </c>
      <c r="C17" s="16" t="s">
        <v>188</v>
      </c>
      <c r="D17" s="8" t="s">
        <v>30</v>
      </c>
      <c r="E17" s="8">
        <v>4</v>
      </c>
      <c r="F17" s="8">
        <v>10</v>
      </c>
      <c r="G17" s="8">
        <v>14</v>
      </c>
      <c r="H17" s="8">
        <v>19</v>
      </c>
      <c r="I17" s="8">
        <v>57</v>
      </c>
      <c r="J17" s="8">
        <v>15</v>
      </c>
      <c r="K17" s="8">
        <v>6</v>
      </c>
      <c r="L17" s="8">
        <v>5</v>
      </c>
      <c r="M17" s="8">
        <v>1</v>
      </c>
      <c r="N17" s="8">
        <v>1</v>
      </c>
      <c r="O17" s="8">
        <v>0</v>
      </c>
      <c r="P17" s="8">
        <v>0</v>
      </c>
    </row>
    <row r="18" spans="1:16" x14ac:dyDescent="0.25">
      <c r="A18" s="8" t="s">
        <v>52</v>
      </c>
      <c r="B18" s="11" t="s">
        <v>25</v>
      </c>
      <c r="C18" s="16" t="s">
        <v>188</v>
      </c>
      <c r="D18" s="8" t="s">
        <v>30</v>
      </c>
      <c r="E18" s="8">
        <v>22</v>
      </c>
      <c r="F18" s="8">
        <v>5</v>
      </c>
      <c r="G18" s="8">
        <v>12</v>
      </c>
      <c r="H18" s="8">
        <v>11</v>
      </c>
      <c r="I18" s="8">
        <v>2</v>
      </c>
      <c r="J18" s="8">
        <v>8</v>
      </c>
      <c r="K18" s="8">
        <v>15</v>
      </c>
      <c r="L18" s="8">
        <v>28</v>
      </c>
      <c r="M18" s="8">
        <v>6</v>
      </c>
      <c r="N18" s="8">
        <v>8</v>
      </c>
      <c r="O18" s="8">
        <v>2</v>
      </c>
      <c r="P18" s="8">
        <v>40</v>
      </c>
    </row>
    <row r="19" spans="1:16" x14ac:dyDescent="0.25">
      <c r="A19" s="8" t="s">
        <v>53</v>
      </c>
      <c r="B19" s="9" t="s">
        <v>17</v>
      </c>
      <c r="C19" s="16" t="s">
        <v>188</v>
      </c>
      <c r="D19" s="8" t="s">
        <v>30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</row>
    <row r="20" spans="1:16" x14ac:dyDescent="0.25">
      <c r="A20" s="8" t="s">
        <v>54</v>
      </c>
      <c r="B20" s="9" t="s">
        <v>18</v>
      </c>
      <c r="C20" s="16" t="s">
        <v>188</v>
      </c>
      <c r="D20" s="8" t="s">
        <v>30</v>
      </c>
      <c r="E20" s="8">
        <v>2</v>
      </c>
      <c r="F20" s="8">
        <v>0</v>
      </c>
      <c r="G20" s="8">
        <v>2</v>
      </c>
      <c r="H20" s="8">
        <v>0</v>
      </c>
      <c r="I20" s="8">
        <v>2</v>
      </c>
      <c r="J20" s="8">
        <v>0</v>
      </c>
      <c r="K20" s="8">
        <v>2</v>
      </c>
      <c r="L20" s="8">
        <v>0</v>
      </c>
      <c r="M20" s="8">
        <v>1</v>
      </c>
      <c r="N20" s="8">
        <v>1</v>
      </c>
      <c r="O20" s="8">
        <v>0</v>
      </c>
      <c r="P20" s="8">
        <v>0</v>
      </c>
    </row>
    <row r="21" spans="1:16" x14ac:dyDescent="0.25">
      <c r="A21" s="8" t="s">
        <v>55</v>
      </c>
      <c r="B21" s="9" t="s">
        <v>19</v>
      </c>
      <c r="C21" s="16" t="s">
        <v>188</v>
      </c>
      <c r="D21" s="8" t="s">
        <v>30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</row>
    <row r="22" spans="1:16" x14ac:dyDescent="0.25">
      <c r="A22" s="8" t="s">
        <v>56</v>
      </c>
      <c r="B22" s="9" t="s">
        <v>20</v>
      </c>
      <c r="C22" s="16" t="s">
        <v>188</v>
      </c>
      <c r="D22" s="8" t="s">
        <v>30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</row>
    <row r="23" spans="1:16" x14ac:dyDescent="0.25">
      <c r="A23" s="8" t="s">
        <v>57</v>
      </c>
      <c r="B23" s="9" t="s">
        <v>21</v>
      </c>
      <c r="C23" s="16" t="s">
        <v>188</v>
      </c>
      <c r="D23" s="8" t="s">
        <v>30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</row>
    <row r="24" spans="1:16" x14ac:dyDescent="0.25">
      <c r="A24" s="8" t="s">
        <v>58</v>
      </c>
      <c r="B24" s="11" t="s">
        <v>22</v>
      </c>
      <c r="C24" s="16" t="s">
        <v>188</v>
      </c>
      <c r="D24" s="8" t="s">
        <v>30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</row>
    <row r="25" spans="1:16" x14ac:dyDescent="0.25">
      <c r="A25" s="8" t="s">
        <v>59</v>
      </c>
      <c r="B25" s="11" t="s">
        <v>23</v>
      </c>
      <c r="C25" s="16" t="s">
        <v>188</v>
      </c>
      <c r="D25" s="8" t="s">
        <v>30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</row>
    <row r="26" spans="1:16" x14ac:dyDescent="0.25">
      <c r="A26" s="8" t="s">
        <v>60</v>
      </c>
      <c r="B26" s="9" t="s">
        <v>13</v>
      </c>
      <c r="C26" s="16" t="s">
        <v>188</v>
      </c>
      <c r="D26" s="8" t="s">
        <v>31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</row>
    <row r="27" spans="1:16" x14ac:dyDescent="0.25">
      <c r="A27" s="8" t="s">
        <v>61</v>
      </c>
      <c r="B27" s="9" t="s">
        <v>14</v>
      </c>
      <c r="C27" s="16" t="s">
        <v>188</v>
      </c>
      <c r="D27" s="8" t="s">
        <v>31</v>
      </c>
      <c r="E27" s="8">
        <v>0</v>
      </c>
      <c r="F27" s="8">
        <v>0</v>
      </c>
      <c r="G27" s="8">
        <v>1</v>
      </c>
      <c r="H27" s="8">
        <v>0</v>
      </c>
      <c r="I27" s="8">
        <v>10</v>
      </c>
      <c r="J27" s="8">
        <v>1</v>
      </c>
      <c r="K27" s="8">
        <v>0</v>
      </c>
      <c r="L27" s="8">
        <v>0</v>
      </c>
      <c r="M27" s="8">
        <v>2</v>
      </c>
      <c r="N27" s="8">
        <v>0</v>
      </c>
      <c r="O27" s="8">
        <v>0</v>
      </c>
      <c r="P27" s="8">
        <v>0</v>
      </c>
    </row>
    <row r="28" spans="1:16" x14ac:dyDescent="0.25">
      <c r="A28" s="8" t="s">
        <v>62</v>
      </c>
      <c r="B28" s="9" t="s">
        <v>15</v>
      </c>
      <c r="C28" s="16" t="s">
        <v>188</v>
      </c>
      <c r="D28" s="8" t="s">
        <v>31</v>
      </c>
      <c r="E28" s="8">
        <v>4</v>
      </c>
      <c r="F28" s="8">
        <v>2</v>
      </c>
      <c r="G28" s="8">
        <v>0</v>
      </c>
      <c r="H28" s="8">
        <v>1</v>
      </c>
      <c r="I28" s="8">
        <v>2</v>
      </c>
      <c r="J28" s="8">
        <v>1</v>
      </c>
      <c r="K28" s="8">
        <v>0</v>
      </c>
      <c r="L28" s="8">
        <v>2</v>
      </c>
      <c r="M28" s="8">
        <v>1</v>
      </c>
      <c r="N28" s="8">
        <v>0</v>
      </c>
      <c r="O28" s="8">
        <v>0</v>
      </c>
      <c r="P28" s="8">
        <v>0</v>
      </c>
    </row>
    <row r="29" spans="1:16" x14ac:dyDescent="0.25">
      <c r="A29" s="8" t="s">
        <v>34</v>
      </c>
      <c r="B29" s="9" t="s">
        <v>16</v>
      </c>
      <c r="C29" s="16" t="s">
        <v>188</v>
      </c>
      <c r="D29" s="8" t="s">
        <v>31</v>
      </c>
      <c r="E29" s="8">
        <v>4</v>
      </c>
      <c r="F29" s="8">
        <v>4</v>
      </c>
      <c r="G29" s="8">
        <v>2</v>
      </c>
      <c r="H29" s="8">
        <v>26</v>
      </c>
      <c r="I29" s="8">
        <v>8</v>
      </c>
      <c r="J29" s="8">
        <v>10</v>
      </c>
      <c r="K29" s="8">
        <v>3</v>
      </c>
      <c r="L29" s="8">
        <v>1</v>
      </c>
      <c r="M29" s="8">
        <v>3</v>
      </c>
      <c r="N29" s="8">
        <v>0</v>
      </c>
      <c r="O29" s="8">
        <v>2</v>
      </c>
      <c r="P29" s="8">
        <v>3</v>
      </c>
    </row>
    <row r="30" spans="1:16" x14ac:dyDescent="0.25">
      <c r="A30" s="8" t="s">
        <v>63</v>
      </c>
      <c r="B30" s="11" t="s">
        <v>25</v>
      </c>
      <c r="C30" s="16" t="s">
        <v>188</v>
      </c>
      <c r="D30" s="8" t="s">
        <v>31</v>
      </c>
      <c r="E30" s="8">
        <v>10</v>
      </c>
      <c r="F30" s="8">
        <v>14</v>
      </c>
      <c r="G30" s="8">
        <v>3</v>
      </c>
      <c r="H30" s="8">
        <v>4</v>
      </c>
      <c r="I30" s="8">
        <v>3</v>
      </c>
      <c r="J30" s="8">
        <v>9</v>
      </c>
      <c r="K30" s="8">
        <v>5</v>
      </c>
      <c r="L30" s="8">
        <v>7</v>
      </c>
      <c r="M30" s="8">
        <v>9</v>
      </c>
      <c r="N30" s="8">
        <v>4</v>
      </c>
      <c r="O30" s="8">
        <v>0</v>
      </c>
      <c r="P30" s="8">
        <v>15</v>
      </c>
    </row>
    <row r="31" spans="1:16" x14ac:dyDescent="0.25">
      <c r="A31" s="8" t="s">
        <v>64</v>
      </c>
      <c r="B31" s="9" t="s">
        <v>17</v>
      </c>
      <c r="C31" s="16" t="s">
        <v>188</v>
      </c>
      <c r="D31" s="8" t="s">
        <v>31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</row>
    <row r="32" spans="1:16" x14ac:dyDescent="0.25">
      <c r="A32" s="8" t="s">
        <v>65</v>
      </c>
      <c r="B32" s="9" t="s">
        <v>18</v>
      </c>
      <c r="C32" s="16" t="s">
        <v>188</v>
      </c>
      <c r="D32" s="8" t="s">
        <v>31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8">
        <v>0</v>
      </c>
      <c r="M32" s="8">
        <v>0</v>
      </c>
      <c r="N32" s="8">
        <v>1</v>
      </c>
      <c r="O32" s="8">
        <v>0</v>
      </c>
      <c r="P32" s="8">
        <v>0</v>
      </c>
    </row>
    <row r="33" spans="1:16" x14ac:dyDescent="0.25">
      <c r="A33" s="8" t="s">
        <v>66</v>
      </c>
      <c r="B33" s="9" t="s">
        <v>19</v>
      </c>
      <c r="C33" s="16" t="s">
        <v>188</v>
      </c>
      <c r="D33" s="8" t="s">
        <v>31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</row>
    <row r="34" spans="1:16" x14ac:dyDescent="0.25">
      <c r="A34" s="8" t="s">
        <v>67</v>
      </c>
      <c r="B34" s="9" t="s">
        <v>20</v>
      </c>
      <c r="C34" s="16" t="s">
        <v>188</v>
      </c>
      <c r="D34" s="8" t="s">
        <v>31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</row>
    <row r="35" spans="1:16" x14ac:dyDescent="0.25">
      <c r="A35" s="8" t="s">
        <v>68</v>
      </c>
      <c r="B35" s="9" t="s">
        <v>21</v>
      </c>
      <c r="C35" s="16" t="s">
        <v>188</v>
      </c>
      <c r="D35" s="8" t="s">
        <v>31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</row>
    <row r="36" spans="1:16" x14ac:dyDescent="0.25">
      <c r="A36" s="8" t="s">
        <v>69</v>
      </c>
      <c r="B36" s="11" t="s">
        <v>22</v>
      </c>
      <c r="C36" s="16" t="s">
        <v>188</v>
      </c>
      <c r="D36" s="8" t="s">
        <v>31</v>
      </c>
      <c r="E36" s="8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</row>
    <row r="37" spans="1:16" x14ac:dyDescent="0.25">
      <c r="A37" s="8" t="s">
        <v>70</v>
      </c>
      <c r="B37" s="11" t="s">
        <v>23</v>
      </c>
      <c r="C37" s="16" t="s">
        <v>188</v>
      </c>
      <c r="D37" s="8" t="s">
        <v>31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</row>
    <row r="38" spans="1:16" x14ac:dyDescent="0.25">
      <c r="A38" s="2" t="s">
        <v>71</v>
      </c>
      <c r="B38" s="3" t="s">
        <v>13</v>
      </c>
      <c r="C38" s="1" t="s">
        <v>189</v>
      </c>
      <c r="D38" s="2" t="s">
        <v>29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5">
      <c r="A39" s="2" t="s">
        <v>72</v>
      </c>
      <c r="B39" s="3" t="s">
        <v>14</v>
      </c>
      <c r="C39" s="1" t="s">
        <v>189</v>
      </c>
      <c r="D39" s="2" t="s">
        <v>29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3</v>
      </c>
    </row>
    <row r="40" spans="1:16" x14ac:dyDescent="0.25">
      <c r="A40" s="2" t="s">
        <v>73</v>
      </c>
      <c r="B40" s="3" t="s">
        <v>15</v>
      </c>
      <c r="C40" s="1" t="s">
        <v>189</v>
      </c>
      <c r="D40" s="2" t="s">
        <v>29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4</v>
      </c>
      <c r="O40" s="2">
        <v>6</v>
      </c>
      <c r="P40" s="2">
        <v>2</v>
      </c>
    </row>
    <row r="41" spans="1:16" x14ac:dyDescent="0.25">
      <c r="A41" s="2" t="s">
        <v>74</v>
      </c>
      <c r="B41" s="3" t="s">
        <v>16</v>
      </c>
      <c r="C41" s="1" t="s">
        <v>189</v>
      </c>
      <c r="D41" s="2" t="s">
        <v>29</v>
      </c>
      <c r="E41" s="2">
        <v>0</v>
      </c>
      <c r="F41" s="2">
        <v>5</v>
      </c>
      <c r="G41" s="2">
        <v>7</v>
      </c>
      <c r="H41" s="2">
        <v>2</v>
      </c>
      <c r="I41" s="2">
        <v>1</v>
      </c>
      <c r="J41" s="2">
        <v>1</v>
      </c>
      <c r="K41" s="2">
        <v>2</v>
      </c>
      <c r="L41" s="2">
        <v>1</v>
      </c>
      <c r="M41" s="2">
        <v>5</v>
      </c>
      <c r="N41" s="2">
        <v>5</v>
      </c>
      <c r="O41" s="2">
        <v>7</v>
      </c>
      <c r="P41" s="2">
        <v>16</v>
      </c>
    </row>
    <row r="42" spans="1:16" x14ac:dyDescent="0.25">
      <c r="A42" s="2" t="s">
        <v>75</v>
      </c>
      <c r="B42" s="4" t="s">
        <v>25</v>
      </c>
      <c r="C42" s="1" t="s">
        <v>189</v>
      </c>
      <c r="D42" s="2" t="s">
        <v>29</v>
      </c>
      <c r="E42" s="2">
        <v>9</v>
      </c>
      <c r="F42" s="2">
        <v>6</v>
      </c>
      <c r="G42" s="2">
        <v>6</v>
      </c>
      <c r="H42" s="2">
        <v>4</v>
      </c>
      <c r="I42" s="2">
        <v>2</v>
      </c>
      <c r="J42" s="2">
        <v>1</v>
      </c>
      <c r="K42" s="2">
        <v>9</v>
      </c>
      <c r="L42" s="2">
        <v>3</v>
      </c>
      <c r="M42" s="2">
        <v>0</v>
      </c>
      <c r="N42" s="2">
        <v>0</v>
      </c>
      <c r="O42" s="2">
        <v>0</v>
      </c>
      <c r="P42" s="2">
        <v>5</v>
      </c>
    </row>
    <row r="43" spans="1:16" x14ac:dyDescent="0.25">
      <c r="A43" s="2" t="s">
        <v>76</v>
      </c>
      <c r="B43" s="3" t="s">
        <v>17</v>
      </c>
      <c r="C43" s="1" t="s">
        <v>189</v>
      </c>
      <c r="D43" s="2" t="s">
        <v>29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5">
      <c r="A44" s="2" t="s">
        <v>77</v>
      </c>
      <c r="B44" s="3" t="s">
        <v>18</v>
      </c>
      <c r="C44" s="1" t="s">
        <v>189</v>
      </c>
      <c r="D44" s="2" t="s">
        <v>29</v>
      </c>
      <c r="E44" s="2">
        <v>1</v>
      </c>
      <c r="F44" s="2">
        <v>0</v>
      </c>
      <c r="G44" s="2">
        <v>0</v>
      </c>
      <c r="H44" s="2">
        <v>2</v>
      </c>
      <c r="I44" s="2">
        <v>2</v>
      </c>
      <c r="J44" s="2">
        <v>1</v>
      </c>
      <c r="K44" s="2">
        <v>1</v>
      </c>
      <c r="L44" s="2">
        <v>0</v>
      </c>
      <c r="M44" s="2">
        <v>0</v>
      </c>
      <c r="N44" s="2">
        <v>3</v>
      </c>
      <c r="O44" s="2">
        <v>0</v>
      </c>
      <c r="P44" s="2">
        <v>0</v>
      </c>
    </row>
    <row r="45" spans="1:16" x14ac:dyDescent="0.25">
      <c r="A45" s="2" t="s">
        <v>78</v>
      </c>
      <c r="B45" s="3" t="s">
        <v>19</v>
      </c>
      <c r="C45" s="1" t="s">
        <v>189</v>
      </c>
      <c r="D45" s="2" t="s">
        <v>29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 s="2" t="s">
        <v>79</v>
      </c>
      <c r="B46" s="3" t="s">
        <v>20</v>
      </c>
      <c r="C46" s="1" t="s">
        <v>189</v>
      </c>
      <c r="D46" s="2" t="s">
        <v>29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 s="2" t="s">
        <v>80</v>
      </c>
      <c r="B47" s="3" t="s">
        <v>21</v>
      </c>
      <c r="C47" s="1" t="s">
        <v>189</v>
      </c>
      <c r="D47" s="2" t="s">
        <v>29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5">
      <c r="A48" s="2" t="s">
        <v>81</v>
      </c>
      <c r="B48" s="4" t="s">
        <v>22</v>
      </c>
      <c r="C48" s="1" t="s">
        <v>189</v>
      </c>
      <c r="D48" s="2" t="s">
        <v>29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5">
      <c r="A49" s="2" t="s">
        <v>82</v>
      </c>
      <c r="B49" s="4" t="s">
        <v>23</v>
      </c>
      <c r="C49" s="1" t="s">
        <v>189</v>
      </c>
      <c r="D49" s="2" t="s">
        <v>29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2" t="s">
        <v>83</v>
      </c>
      <c r="B50" s="3" t="s">
        <v>13</v>
      </c>
      <c r="C50" s="1" t="s">
        <v>189</v>
      </c>
      <c r="D50" s="2" t="s">
        <v>30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s="2" t="s">
        <v>84</v>
      </c>
      <c r="B51" s="3" t="s">
        <v>14</v>
      </c>
      <c r="C51" s="1" t="s">
        <v>189</v>
      </c>
      <c r="D51" s="2" t="s">
        <v>30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  <c r="P51" s="2">
        <v>0</v>
      </c>
    </row>
    <row r="52" spans="1:16" x14ac:dyDescent="0.25">
      <c r="A52" s="2" t="s">
        <v>85</v>
      </c>
      <c r="B52" s="3" t="s">
        <v>15</v>
      </c>
      <c r="C52" s="1" t="s">
        <v>189</v>
      </c>
      <c r="D52" s="2" t="s">
        <v>30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</row>
    <row r="53" spans="1:16" x14ac:dyDescent="0.25">
      <c r="A53" s="2" t="s">
        <v>86</v>
      </c>
      <c r="B53" s="3" t="s">
        <v>16</v>
      </c>
      <c r="C53" s="1" t="s">
        <v>189</v>
      </c>
      <c r="D53" s="2" t="s">
        <v>30</v>
      </c>
      <c r="E53" s="2">
        <v>2</v>
      </c>
      <c r="F53" s="2">
        <v>5</v>
      </c>
      <c r="G53" s="2">
        <v>0</v>
      </c>
      <c r="H53" s="2">
        <v>2</v>
      </c>
      <c r="I53" s="2">
        <v>4</v>
      </c>
      <c r="J53" s="2">
        <v>4</v>
      </c>
      <c r="K53" s="2">
        <v>4</v>
      </c>
      <c r="L53" s="2">
        <v>5</v>
      </c>
      <c r="M53" s="2">
        <v>5</v>
      </c>
      <c r="N53" s="2">
        <v>2</v>
      </c>
      <c r="O53" s="2">
        <v>2</v>
      </c>
      <c r="P53" s="2">
        <v>3</v>
      </c>
    </row>
    <row r="54" spans="1:16" x14ac:dyDescent="0.25">
      <c r="A54" s="2" t="s">
        <v>87</v>
      </c>
      <c r="B54" s="4" t="s">
        <v>25</v>
      </c>
      <c r="C54" s="1" t="s">
        <v>189</v>
      </c>
      <c r="D54" s="2" t="s">
        <v>30</v>
      </c>
      <c r="E54" s="2">
        <v>6</v>
      </c>
      <c r="F54" s="2">
        <v>8</v>
      </c>
      <c r="G54" s="2">
        <v>4</v>
      </c>
      <c r="H54" s="2">
        <v>0</v>
      </c>
      <c r="I54" s="2">
        <v>0</v>
      </c>
      <c r="J54" s="2">
        <v>8</v>
      </c>
      <c r="K54" s="2">
        <v>15</v>
      </c>
      <c r="L54" s="2">
        <v>0</v>
      </c>
      <c r="M54" s="2">
        <v>0</v>
      </c>
      <c r="N54" s="2">
        <v>5</v>
      </c>
      <c r="O54" s="2">
        <v>20</v>
      </c>
      <c r="P54" s="2">
        <v>14</v>
      </c>
    </row>
    <row r="55" spans="1:16" x14ac:dyDescent="0.25">
      <c r="A55" s="2" t="s">
        <v>88</v>
      </c>
      <c r="B55" s="3" t="s">
        <v>17</v>
      </c>
      <c r="C55" s="1" t="s">
        <v>189</v>
      </c>
      <c r="D55" s="2" t="s">
        <v>30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5">
      <c r="A56" s="2" t="s">
        <v>89</v>
      </c>
      <c r="B56" s="3" t="s">
        <v>18</v>
      </c>
      <c r="C56" s="1" t="s">
        <v>189</v>
      </c>
      <c r="D56" s="2" t="s">
        <v>30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</v>
      </c>
    </row>
    <row r="57" spans="1:16" x14ac:dyDescent="0.25">
      <c r="A57" s="2" t="s">
        <v>90</v>
      </c>
      <c r="B57" s="3" t="s">
        <v>19</v>
      </c>
      <c r="C57" s="1" t="s">
        <v>189</v>
      </c>
      <c r="D57" s="2" t="s">
        <v>30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5">
      <c r="A58" s="2" t="s">
        <v>91</v>
      </c>
      <c r="B58" s="3" t="s">
        <v>20</v>
      </c>
      <c r="C58" s="1" t="s">
        <v>189</v>
      </c>
      <c r="D58" s="2" t="s">
        <v>30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5">
      <c r="A59" s="2" t="s">
        <v>92</v>
      </c>
      <c r="B59" s="3" t="s">
        <v>21</v>
      </c>
      <c r="C59" s="1" t="s">
        <v>189</v>
      </c>
      <c r="D59" s="2" t="s">
        <v>30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5">
      <c r="A60" s="2" t="s">
        <v>93</v>
      </c>
      <c r="B60" s="4" t="s">
        <v>22</v>
      </c>
      <c r="C60" s="1" t="s">
        <v>189</v>
      </c>
      <c r="D60" s="2" t="s">
        <v>30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2" t="s">
        <v>94</v>
      </c>
      <c r="B61" s="4" t="s">
        <v>23</v>
      </c>
      <c r="C61" s="1" t="s">
        <v>189</v>
      </c>
      <c r="D61" s="2" t="s">
        <v>30</v>
      </c>
      <c r="E61" s="2">
        <v>0</v>
      </c>
      <c r="F61" s="2">
        <v>0</v>
      </c>
      <c r="G61" s="2">
        <v>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5">
      <c r="A62" s="2" t="s">
        <v>95</v>
      </c>
      <c r="B62" s="3" t="s">
        <v>13</v>
      </c>
      <c r="C62" s="1" t="s">
        <v>189</v>
      </c>
      <c r="D62" s="2" t="s">
        <v>31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5">
      <c r="A63" s="2" t="s">
        <v>96</v>
      </c>
      <c r="B63" s="3" t="s">
        <v>14</v>
      </c>
      <c r="C63" s="1" t="s">
        <v>189</v>
      </c>
      <c r="D63" s="2" t="s">
        <v>31</v>
      </c>
      <c r="E63" s="2">
        <v>1</v>
      </c>
      <c r="F63" s="2">
        <v>0</v>
      </c>
      <c r="G63" s="2">
        <v>1</v>
      </c>
      <c r="H63" s="2">
        <v>3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2</v>
      </c>
      <c r="P63" s="2">
        <v>3</v>
      </c>
    </row>
    <row r="64" spans="1:16" x14ac:dyDescent="0.25">
      <c r="A64" s="2" t="s">
        <v>97</v>
      </c>
      <c r="B64" s="3" t="s">
        <v>15</v>
      </c>
      <c r="C64" s="1" t="s">
        <v>189</v>
      </c>
      <c r="D64" s="2" t="s">
        <v>31</v>
      </c>
      <c r="E64" s="2">
        <v>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</v>
      </c>
      <c r="L64" s="2">
        <v>2</v>
      </c>
      <c r="M64" s="2">
        <v>7</v>
      </c>
      <c r="N64" s="2">
        <v>1</v>
      </c>
      <c r="O64" s="2">
        <v>0</v>
      </c>
      <c r="P64" s="2">
        <v>0</v>
      </c>
    </row>
    <row r="65" spans="1:16" x14ac:dyDescent="0.25">
      <c r="A65" s="2" t="s">
        <v>98</v>
      </c>
      <c r="B65" s="3" t="s">
        <v>16</v>
      </c>
      <c r="C65" s="1" t="s">
        <v>189</v>
      </c>
      <c r="D65" s="2" t="s">
        <v>31</v>
      </c>
      <c r="E65" s="2">
        <v>2</v>
      </c>
      <c r="F65" s="2">
        <v>3</v>
      </c>
      <c r="G65" s="2">
        <v>2</v>
      </c>
      <c r="H65" s="2">
        <v>0</v>
      </c>
      <c r="I65" s="2">
        <v>1</v>
      </c>
      <c r="J65" s="2">
        <v>0</v>
      </c>
      <c r="K65" s="2">
        <v>8</v>
      </c>
      <c r="L65" s="2">
        <v>8</v>
      </c>
      <c r="M65" s="2">
        <v>18</v>
      </c>
      <c r="N65" s="2">
        <v>6</v>
      </c>
      <c r="O65" s="2">
        <v>3</v>
      </c>
      <c r="P65" s="2">
        <v>1</v>
      </c>
    </row>
    <row r="66" spans="1:16" x14ac:dyDescent="0.25">
      <c r="A66" s="2" t="s">
        <v>99</v>
      </c>
      <c r="B66" s="4" t="s">
        <v>25</v>
      </c>
      <c r="C66" s="1" t="s">
        <v>189</v>
      </c>
      <c r="D66" s="2" t="s">
        <v>31</v>
      </c>
      <c r="E66" s="2">
        <v>19</v>
      </c>
      <c r="F66" s="2">
        <v>6</v>
      </c>
      <c r="G66" s="2">
        <v>3</v>
      </c>
      <c r="H66" s="2">
        <v>0</v>
      </c>
      <c r="I66" s="2">
        <v>1</v>
      </c>
      <c r="J66" s="2">
        <v>7</v>
      </c>
      <c r="K66" s="2">
        <v>4</v>
      </c>
      <c r="L66" s="2">
        <v>5</v>
      </c>
      <c r="M66" s="2">
        <v>4</v>
      </c>
      <c r="N66" s="2">
        <v>0</v>
      </c>
      <c r="O66" s="2">
        <v>7</v>
      </c>
      <c r="P66" s="2">
        <v>10</v>
      </c>
    </row>
    <row r="67" spans="1:16" x14ac:dyDescent="0.25">
      <c r="A67" s="2" t="s">
        <v>100</v>
      </c>
      <c r="B67" s="3" t="s">
        <v>17</v>
      </c>
      <c r="C67" s="1" t="s">
        <v>189</v>
      </c>
      <c r="D67" s="2" t="s">
        <v>31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5">
      <c r="A68" s="2" t="s">
        <v>101</v>
      </c>
      <c r="B68" s="3" t="s">
        <v>18</v>
      </c>
      <c r="C68" s="1" t="s">
        <v>189</v>
      </c>
      <c r="D68" s="2" t="s">
        <v>31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</row>
    <row r="69" spans="1:16" x14ac:dyDescent="0.25">
      <c r="A69" s="2" t="s">
        <v>102</v>
      </c>
      <c r="B69" s="3" t="s">
        <v>19</v>
      </c>
      <c r="C69" s="1" t="s">
        <v>189</v>
      </c>
      <c r="D69" s="2" t="s">
        <v>31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25">
      <c r="A70" s="2" t="s">
        <v>103</v>
      </c>
      <c r="B70" s="3" t="s">
        <v>20</v>
      </c>
      <c r="C70" s="1" t="s">
        <v>189</v>
      </c>
      <c r="D70" s="2" t="s">
        <v>31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5">
      <c r="A71" s="2" t="s">
        <v>104</v>
      </c>
      <c r="B71" s="3" t="s">
        <v>21</v>
      </c>
      <c r="C71" s="1" t="s">
        <v>189</v>
      </c>
      <c r="D71" s="2" t="s">
        <v>31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</row>
    <row r="72" spans="1:16" x14ac:dyDescent="0.25">
      <c r="A72" s="2" t="s">
        <v>105</v>
      </c>
      <c r="B72" s="4" t="s">
        <v>22</v>
      </c>
      <c r="C72" s="1" t="s">
        <v>189</v>
      </c>
      <c r="D72" s="2" t="s">
        <v>31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5">
      <c r="A73" s="2" t="s">
        <v>106</v>
      </c>
      <c r="B73" s="4" t="s">
        <v>23</v>
      </c>
      <c r="C73" s="1" t="s">
        <v>189</v>
      </c>
      <c r="D73" s="2" t="s">
        <v>31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5">
      <c r="A74" s="2" t="s">
        <v>107</v>
      </c>
      <c r="B74" s="3" t="s">
        <v>13</v>
      </c>
      <c r="C74" s="1" t="s">
        <v>190</v>
      </c>
      <c r="D74" s="2" t="s">
        <v>29</v>
      </c>
      <c r="E74" s="2">
        <v>0</v>
      </c>
      <c r="F74" s="2">
        <v>1</v>
      </c>
      <c r="G74" s="2">
        <v>0</v>
      </c>
      <c r="H74" s="2">
        <v>4</v>
      </c>
      <c r="I74" s="2">
        <v>0</v>
      </c>
      <c r="J74" s="2">
        <v>1</v>
      </c>
      <c r="K74" s="2">
        <v>1</v>
      </c>
      <c r="L74" s="2">
        <v>0</v>
      </c>
      <c r="M74" s="2">
        <v>1</v>
      </c>
      <c r="N74" s="2">
        <v>2</v>
      </c>
      <c r="O74" s="2">
        <v>2</v>
      </c>
      <c r="P74" s="2">
        <v>2</v>
      </c>
    </row>
    <row r="75" spans="1:16" x14ac:dyDescent="0.25">
      <c r="A75" s="2" t="s">
        <v>108</v>
      </c>
      <c r="B75" s="3" t="s">
        <v>14</v>
      </c>
      <c r="C75" s="1" t="s">
        <v>190</v>
      </c>
      <c r="D75" s="2" t="s">
        <v>29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6</v>
      </c>
      <c r="L75" s="2">
        <v>0</v>
      </c>
      <c r="M75" s="2">
        <v>2</v>
      </c>
      <c r="N75" s="2">
        <v>2</v>
      </c>
      <c r="O75" s="2">
        <v>1</v>
      </c>
      <c r="P75" s="2">
        <v>5</v>
      </c>
    </row>
    <row r="76" spans="1:16" x14ac:dyDescent="0.25">
      <c r="A76" s="2" t="s">
        <v>109</v>
      </c>
      <c r="B76" s="3" t="s">
        <v>15</v>
      </c>
      <c r="C76" s="1" t="s">
        <v>190</v>
      </c>
      <c r="D76" s="2" t="s">
        <v>29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</row>
    <row r="77" spans="1:16" x14ac:dyDescent="0.25">
      <c r="A77" s="2" t="s">
        <v>110</v>
      </c>
      <c r="B77" s="3" t="s">
        <v>16</v>
      </c>
      <c r="C77" s="1" t="s">
        <v>190</v>
      </c>
      <c r="D77" s="2" t="s">
        <v>29</v>
      </c>
      <c r="E77" s="2">
        <v>3</v>
      </c>
      <c r="F77" s="2">
        <v>4</v>
      </c>
      <c r="G77" s="2">
        <v>1</v>
      </c>
      <c r="H77" s="2">
        <v>30</v>
      </c>
      <c r="I77" s="2">
        <v>8</v>
      </c>
      <c r="J77" s="2">
        <v>1</v>
      </c>
      <c r="K77" s="2">
        <v>6</v>
      </c>
      <c r="L77" s="2">
        <v>0</v>
      </c>
      <c r="M77" s="2">
        <v>5</v>
      </c>
      <c r="N77" s="2">
        <v>5</v>
      </c>
      <c r="O77" s="2">
        <v>3</v>
      </c>
      <c r="P77" s="2">
        <v>8</v>
      </c>
    </row>
    <row r="78" spans="1:16" x14ac:dyDescent="0.25">
      <c r="A78" s="2" t="s">
        <v>111</v>
      </c>
      <c r="B78" s="4" t="s">
        <v>25</v>
      </c>
      <c r="C78" s="1" t="s">
        <v>190</v>
      </c>
      <c r="D78" s="2" t="s">
        <v>29</v>
      </c>
      <c r="E78" s="2">
        <v>12</v>
      </c>
      <c r="F78" s="2">
        <v>16</v>
      </c>
      <c r="G78" s="2">
        <v>0</v>
      </c>
      <c r="H78" s="2">
        <v>9</v>
      </c>
      <c r="I78" s="2">
        <v>4</v>
      </c>
      <c r="J78" s="2">
        <v>5</v>
      </c>
      <c r="K78" s="2">
        <v>76</v>
      </c>
      <c r="L78" s="2">
        <v>4</v>
      </c>
      <c r="M78" s="2">
        <v>5</v>
      </c>
      <c r="N78" s="2">
        <v>0</v>
      </c>
      <c r="O78" s="2">
        <v>2</v>
      </c>
      <c r="P78" s="2">
        <v>24</v>
      </c>
    </row>
    <row r="79" spans="1:16" x14ac:dyDescent="0.25">
      <c r="A79" s="2" t="s">
        <v>112</v>
      </c>
      <c r="B79" s="3" t="s">
        <v>17</v>
      </c>
      <c r="C79" s="1" t="s">
        <v>190</v>
      </c>
      <c r="D79" s="2" t="s">
        <v>29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5">
      <c r="A80" s="2" t="s">
        <v>113</v>
      </c>
      <c r="B80" s="3" t="s">
        <v>18</v>
      </c>
      <c r="C80" s="1" t="s">
        <v>190</v>
      </c>
      <c r="D80" s="2" t="s">
        <v>29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</row>
    <row r="81" spans="1:16" x14ac:dyDescent="0.25">
      <c r="A81" s="2" t="s">
        <v>114</v>
      </c>
      <c r="B81" s="3" t="s">
        <v>19</v>
      </c>
      <c r="C81" s="1" t="s">
        <v>190</v>
      </c>
      <c r="D81" s="2" t="s">
        <v>29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5">
      <c r="A82" s="2" t="s">
        <v>115</v>
      </c>
      <c r="B82" s="3" t="s">
        <v>20</v>
      </c>
      <c r="C82" s="1" t="s">
        <v>190</v>
      </c>
      <c r="D82" s="2" t="s">
        <v>29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5">
      <c r="A83" s="2" t="s">
        <v>116</v>
      </c>
      <c r="B83" s="3" t="s">
        <v>21</v>
      </c>
      <c r="C83" s="1" t="s">
        <v>190</v>
      </c>
      <c r="D83" s="2" t="s">
        <v>29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5">
      <c r="A84" s="2" t="s">
        <v>117</v>
      </c>
      <c r="B84" s="4" t="s">
        <v>22</v>
      </c>
      <c r="C84" s="1" t="s">
        <v>190</v>
      </c>
      <c r="D84" s="2" t="s">
        <v>29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5">
      <c r="A85" s="2" t="s">
        <v>118</v>
      </c>
      <c r="B85" s="4" t="s">
        <v>23</v>
      </c>
      <c r="C85" s="1" t="s">
        <v>190</v>
      </c>
      <c r="D85" s="2" t="s">
        <v>29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5">
      <c r="A86" s="2" t="s">
        <v>119</v>
      </c>
      <c r="B86" s="3" t="s">
        <v>13</v>
      </c>
      <c r="C86" s="1" t="s">
        <v>190</v>
      </c>
      <c r="D86" s="2" t="s">
        <v>30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</row>
    <row r="87" spans="1:16" x14ac:dyDescent="0.25">
      <c r="A87" s="2" t="s">
        <v>120</v>
      </c>
      <c r="B87" s="3" t="s">
        <v>14</v>
      </c>
      <c r="C87" s="1" t="s">
        <v>190</v>
      </c>
      <c r="D87" s="2" t="s">
        <v>30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4</v>
      </c>
      <c r="L87" s="2">
        <v>1</v>
      </c>
      <c r="M87" s="2">
        <v>1</v>
      </c>
      <c r="N87" s="2">
        <v>0</v>
      </c>
      <c r="O87" s="2">
        <v>1</v>
      </c>
      <c r="P87" s="2">
        <v>1</v>
      </c>
    </row>
    <row r="88" spans="1:16" x14ac:dyDescent="0.25">
      <c r="A88" s="2" t="s">
        <v>121</v>
      </c>
      <c r="B88" s="3" t="s">
        <v>15</v>
      </c>
      <c r="C88" s="1" t="s">
        <v>190</v>
      </c>
      <c r="D88" s="2" t="s">
        <v>30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25">
      <c r="A89" s="2" t="s">
        <v>122</v>
      </c>
      <c r="B89" s="3" t="s">
        <v>16</v>
      </c>
      <c r="C89" s="1" t="s">
        <v>190</v>
      </c>
      <c r="D89" s="2" t="s">
        <v>30</v>
      </c>
      <c r="E89" s="2">
        <v>5</v>
      </c>
      <c r="F89" s="2">
        <v>0</v>
      </c>
      <c r="G89" s="2">
        <v>18</v>
      </c>
      <c r="H89" s="2">
        <v>2</v>
      </c>
      <c r="I89" s="2">
        <v>2</v>
      </c>
      <c r="J89" s="2">
        <v>0</v>
      </c>
      <c r="K89" s="2">
        <v>0</v>
      </c>
      <c r="L89" s="2">
        <v>1</v>
      </c>
      <c r="M89" s="2">
        <v>2</v>
      </c>
      <c r="N89" s="2">
        <v>1</v>
      </c>
      <c r="O89" s="2">
        <v>4</v>
      </c>
      <c r="P89" s="2">
        <v>4</v>
      </c>
    </row>
    <row r="90" spans="1:16" x14ac:dyDescent="0.25">
      <c r="A90" s="2" t="s">
        <v>123</v>
      </c>
      <c r="B90" s="4" t="s">
        <v>25</v>
      </c>
      <c r="C90" s="1" t="s">
        <v>190</v>
      </c>
      <c r="D90" s="2" t="s">
        <v>30</v>
      </c>
      <c r="E90" s="2">
        <v>2</v>
      </c>
      <c r="F90" s="2">
        <v>4</v>
      </c>
      <c r="G90" s="2">
        <v>2</v>
      </c>
      <c r="H90" s="2">
        <v>1</v>
      </c>
      <c r="I90" s="2">
        <v>4</v>
      </c>
      <c r="J90" s="2">
        <v>3</v>
      </c>
      <c r="K90" s="2">
        <v>26</v>
      </c>
      <c r="L90" s="2">
        <v>6</v>
      </c>
      <c r="M90" s="2">
        <v>0</v>
      </c>
      <c r="N90" s="2">
        <v>7</v>
      </c>
      <c r="O90" s="2">
        <v>3</v>
      </c>
      <c r="P90" s="2">
        <v>4</v>
      </c>
    </row>
    <row r="91" spans="1:16" x14ac:dyDescent="0.25">
      <c r="A91" s="2" t="s">
        <v>124</v>
      </c>
      <c r="B91" s="3" t="s">
        <v>17</v>
      </c>
      <c r="C91" s="1" t="s">
        <v>190</v>
      </c>
      <c r="D91" s="2" t="s">
        <v>30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5">
      <c r="A92" s="2" t="s">
        <v>125</v>
      </c>
      <c r="B92" s="3" t="s">
        <v>18</v>
      </c>
      <c r="C92" s="1" t="s">
        <v>190</v>
      </c>
      <c r="D92" s="2" t="s">
        <v>30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5">
      <c r="A93" s="2" t="s">
        <v>126</v>
      </c>
      <c r="B93" s="3" t="s">
        <v>19</v>
      </c>
      <c r="C93" s="1" t="s">
        <v>190</v>
      </c>
      <c r="D93" s="2" t="s">
        <v>30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</row>
    <row r="94" spans="1:16" x14ac:dyDescent="0.25">
      <c r="A94" s="2" t="s">
        <v>127</v>
      </c>
      <c r="B94" s="3" t="s">
        <v>20</v>
      </c>
      <c r="C94" s="1" t="s">
        <v>190</v>
      </c>
      <c r="D94" s="2" t="s">
        <v>30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5">
      <c r="A95" s="2" t="s">
        <v>128</v>
      </c>
      <c r="B95" s="3" t="s">
        <v>21</v>
      </c>
      <c r="C95" s="1" t="s">
        <v>190</v>
      </c>
      <c r="D95" s="2" t="s">
        <v>30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5">
      <c r="A96" s="2" t="s">
        <v>129</v>
      </c>
      <c r="B96" s="4" t="s">
        <v>22</v>
      </c>
      <c r="C96" s="1" t="s">
        <v>190</v>
      </c>
      <c r="D96" s="2" t="s">
        <v>30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5">
      <c r="A97" s="2" t="s">
        <v>130</v>
      </c>
      <c r="B97" s="4" t="s">
        <v>23</v>
      </c>
      <c r="C97" s="1" t="s">
        <v>190</v>
      </c>
      <c r="D97" s="2" t="s">
        <v>30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5">
      <c r="A98" s="2" t="s">
        <v>131</v>
      </c>
      <c r="B98" s="3" t="s">
        <v>13</v>
      </c>
      <c r="C98" s="1" t="s">
        <v>190</v>
      </c>
      <c r="D98" s="2" t="s">
        <v>31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2" t="s">
        <v>132</v>
      </c>
      <c r="B99" s="3" t="s">
        <v>14</v>
      </c>
      <c r="C99" s="1" t="s">
        <v>190</v>
      </c>
      <c r="D99" s="2" t="s">
        <v>31</v>
      </c>
      <c r="E99" s="2">
        <v>0</v>
      </c>
      <c r="F99" s="2">
        <v>1</v>
      </c>
      <c r="G99" s="2">
        <v>1</v>
      </c>
      <c r="H99" s="2">
        <v>1</v>
      </c>
      <c r="I99" s="2">
        <v>0</v>
      </c>
      <c r="J99" s="2">
        <v>0</v>
      </c>
      <c r="K99" s="2">
        <v>2</v>
      </c>
      <c r="L99" s="2">
        <v>1</v>
      </c>
      <c r="M99" s="2">
        <v>2</v>
      </c>
      <c r="N99" s="2">
        <v>1</v>
      </c>
      <c r="O99" s="2">
        <v>2</v>
      </c>
      <c r="P99" s="2">
        <v>2</v>
      </c>
    </row>
    <row r="100" spans="1:16" x14ac:dyDescent="0.25">
      <c r="A100" s="2" t="s">
        <v>133</v>
      </c>
      <c r="B100" s="3" t="s">
        <v>15</v>
      </c>
      <c r="C100" s="1" t="s">
        <v>190</v>
      </c>
      <c r="D100" s="2" t="s">
        <v>31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</row>
    <row r="101" spans="1:16" x14ac:dyDescent="0.25">
      <c r="A101" s="2" t="s">
        <v>134</v>
      </c>
      <c r="B101" s="3" t="s">
        <v>16</v>
      </c>
      <c r="C101" s="1" t="s">
        <v>190</v>
      </c>
      <c r="D101" s="2" t="s">
        <v>31</v>
      </c>
      <c r="E101" s="2">
        <v>3</v>
      </c>
      <c r="F101" s="2">
        <v>1</v>
      </c>
      <c r="G101" s="2">
        <v>11</v>
      </c>
      <c r="H101" s="2">
        <v>0</v>
      </c>
      <c r="I101" s="2">
        <v>2</v>
      </c>
      <c r="J101" s="2">
        <v>0</v>
      </c>
      <c r="K101" s="2">
        <v>2</v>
      </c>
      <c r="L101" s="2">
        <v>0</v>
      </c>
      <c r="M101" s="2">
        <v>0</v>
      </c>
      <c r="N101" s="2">
        <v>1</v>
      </c>
      <c r="O101" s="2">
        <v>1</v>
      </c>
      <c r="P101" s="2">
        <v>2</v>
      </c>
    </row>
    <row r="102" spans="1:16" x14ac:dyDescent="0.25">
      <c r="A102" s="2" t="s">
        <v>135</v>
      </c>
      <c r="B102" s="4" t="s">
        <v>25</v>
      </c>
      <c r="C102" s="1" t="s">
        <v>190</v>
      </c>
      <c r="D102" s="2" t="s">
        <v>31</v>
      </c>
      <c r="E102" s="2">
        <v>3</v>
      </c>
      <c r="F102" s="2">
        <v>1</v>
      </c>
      <c r="G102" s="2">
        <v>1</v>
      </c>
      <c r="H102" s="2">
        <v>4</v>
      </c>
      <c r="I102" s="2">
        <v>5</v>
      </c>
      <c r="J102" s="2">
        <v>5</v>
      </c>
      <c r="K102" s="2">
        <v>34</v>
      </c>
      <c r="L102" s="2">
        <v>0</v>
      </c>
      <c r="M102" s="2">
        <v>0</v>
      </c>
      <c r="N102" s="2">
        <v>17</v>
      </c>
      <c r="O102" s="2">
        <v>4</v>
      </c>
      <c r="P102" s="2">
        <v>1</v>
      </c>
    </row>
    <row r="103" spans="1:16" x14ac:dyDescent="0.25">
      <c r="A103" s="2" t="s">
        <v>136</v>
      </c>
      <c r="B103" s="3" t="s">
        <v>17</v>
      </c>
      <c r="C103" s="1" t="s">
        <v>190</v>
      </c>
      <c r="D103" s="2" t="s">
        <v>31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5">
      <c r="A104" s="2" t="s">
        <v>137</v>
      </c>
      <c r="B104" s="3" t="s">
        <v>18</v>
      </c>
      <c r="C104" s="1" t="s">
        <v>190</v>
      </c>
      <c r="D104" s="2" t="s">
        <v>31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</row>
    <row r="105" spans="1:16" x14ac:dyDescent="0.25">
      <c r="A105" s="2" t="s">
        <v>138</v>
      </c>
      <c r="B105" s="3" t="s">
        <v>19</v>
      </c>
      <c r="C105" s="1" t="s">
        <v>190</v>
      </c>
      <c r="D105" s="2" t="s">
        <v>31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5">
      <c r="A106" s="2" t="s">
        <v>139</v>
      </c>
      <c r="B106" s="3" t="s">
        <v>20</v>
      </c>
      <c r="C106" s="1" t="s">
        <v>190</v>
      </c>
      <c r="D106" s="2" t="s">
        <v>31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5">
      <c r="A107" s="2" t="s">
        <v>140</v>
      </c>
      <c r="B107" s="3" t="s">
        <v>21</v>
      </c>
      <c r="C107" s="1" t="s">
        <v>190</v>
      </c>
      <c r="D107" s="2" t="s">
        <v>31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5">
      <c r="A108" s="2" t="s">
        <v>141</v>
      </c>
      <c r="B108" s="4" t="s">
        <v>22</v>
      </c>
      <c r="C108" s="1" t="s">
        <v>190</v>
      </c>
      <c r="D108" s="2" t="s">
        <v>31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5">
      <c r="A109" s="2" t="s">
        <v>142</v>
      </c>
      <c r="B109" s="4" t="s">
        <v>23</v>
      </c>
      <c r="C109" s="1" t="s">
        <v>190</v>
      </c>
      <c r="D109" s="2" t="s">
        <v>31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5">
      <c r="A110" s="2" t="s">
        <v>143</v>
      </c>
      <c r="B110" s="3" t="s">
        <v>13</v>
      </c>
      <c r="C110" s="1" t="s">
        <v>191</v>
      </c>
      <c r="D110" s="2" t="s">
        <v>29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5">
      <c r="A111" s="2" t="s">
        <v>144</v>
      </c>
      <c r="B111" s="3" t="s">
        <v>14</v>
      </c>
      <c r="C111" s="1" t="s">
        <v>191</v>
      </c>
      <c r="D111" s="2" t="s">
        <v>29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3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</row>
    <row r="112" spans="1:16" x14ac:dyDescent="0.25">
      <c r="A112" s="2" t="s">
        <v>145</v>
      </c>
      <c r="B112" s="3" t="s">
        <v>15</v>
      </c>
      <c r="C112" s="1" t="s">
        <v>191</v>
      </c>
      <c r="D112" s="2" t="s">
        <v>29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</row>
    <row r="113" spans="1:16" x14ac:dyDescent="0.25">
      <c r="A113" s="2" t="s">
        <v>146</v>
      </c>
      <c r="B113" s="3" t="s">
        <v>16</v>
      </c>
      <c r="C113" s="1" t="s">
        <v>191</v>
      </c>
      <c r="D113" s="2" t="s">
        <v>29</v>
      </c>
      <c r="E113" s="2">
        <v>2</v>
      </c>
      <c r="F113" s="2">
        <v>4</v>
      </c>
      <c r="G113" s="2">
        <v>29</v>
      </c>
      <c r="H113" s="2">
        <v>3</v>
      </c>
      <c r="I113" s="2">
        <v>4</v>
      </c>
      <c r="J113" s="2">
        <v>1</v>
      </c>
      <c r="K113" s="2">
        <v>1</v>
      </c>
      <c r="L113" s="2">
        <v>0</v>
      </c>
      <c r="M113" s="2">
        <v>1</v>
      </c>
      <c r="N113" s="2">
        <v>4</v>
      </c>
      <c r="O113" s="2">
        <v>1</v>
      </c>
      <c r="P113" s="2">
        <v>0</v>
      </c>
    </row>
    <row r="114" spans="1:16" x14ac:dyDescent="0.25">
      <c r="A114" s="2" t="s">
        <v>147</v>
      </c>
      <c r="B114" s="4" t="s">
        <v>25</v>
      </c>
      <c r="C114" s="1" t="s">
        <v>191</v>
      </c>
      <c r="D114" s="2" t="s">
        <v>29</v>
      </c>
      <c r="E114" s="2">
        <v>22</v>
      </c>
      <c r="F114" s="2">
        <v>1</v>
      </c>
      <c r="G114" s="2">
        <v>6</v>
      </c>
      <c r="H114" s="2">
        <v>2</v>
      </c>
      <c r="I114" s="2">
        <v>0</v>
      </c>
      <c r="J114" s="2">
        <v>5</v>
      </c>
      <c r="K114" s="2">
        <v>2</v>
      </c>
      <c r="L114" s="2">
        <v>0</v>
      </c>
      <c r="M114" s="2">
        <v>3</v>
      </c>
      <c r="N114" s="2">
        <v>6</v>
      </c>
      <c r="O114" s="2">
        <v>0</v>
      </c>
      <c r="P114" s="2">
        <v>4</v>
      </c>
    </row>
    <row r="115" spans="1:16" x14ac:dyDescent="0.25">
      <c r="A115" s="2" t="s">
        <v>148</v>
      </c>
      <c r="B115" s="3" t="s">
        <v>17</v>
      </c>
      <c r="C115" s="1" t="s">
        <v>191</v>
      </c>
      <c r="D115" s="2" t="s">
        <v>29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5">
      <c r="A116" s="2" t="s">
        <v>149</v>
      </c>
      <c r="B116" s="3" t="s">
        <v>18</v>
      </c>
      <c r="C116" s="1" t="s">
        <v>191</v>
      </c>
      <c r="D116" s="2" t="s">
        <v>29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2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5">
      <c r="A117" s="2" t="s">
        <v>150</v>
      </c>
      <c r="B117" s="3" t="s">
        <v>19</v>
      </c>
      <c r="C117" s="1" t="s">
        <v>191</v>
      </c>
      <c r="D117" s="2" t="s">
        <v>29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5">
      <c r="A118" s="2" t="s">
        <v>151</v>
      </c>
      <c r="B118" s="3" t="s">
        <v>20</v>
      </c>
      <c r="C118" s="1" t="s">
        <v>191</v>
      </c>
      <c r="D118" s="2" t="s">
        <v>29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25">
      <c r="A119" s="2" t="s">
        <v>152</v>
      </c>
      <c r="B119" s="3" t="s">
        <v>21</v>
      </c>
      <c r="C119" s="1" t="s">
        <v>191</v>
      </c>
      <c r="D119" s="2" t="s">
        <v>29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x14ac:dyDescent="0.25">
      <c r="A120" s="2" t="s">
        <v>153</v>
      </c>
      <c r="B120" s="4" t="s">
        <v>22</v>
      </c>
      <c r="C120" s="1" t="s">
        <v>191</v>
      </c>
      <c r="D120" s="2" t="s">
        <v>29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5">
      <c r="A121" s="2" t="s">
        <v>154</v>
      </c>
      <c r="B121" s="4" t="s">
        <v>23</v>
      </c>
      <c r="C121" s="1" t="s">
        <v>191</v>
      </c>
      <c r="D121" s="2" t="s">
        <v>29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25">
      <c r="A122" s="2" t="s">
        <v>155</v>
      </c>
      <c r="B122" s="3" t="s">
        <v>13</v>
      </c>
      <c r="C122" s="1" t="s">
        <v>191</v>
      </c>
      <c r="D122" s="2" t="s">
        <v>30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5">
      <c r="A123" s="2" t="s">
        <v>156</v>
      </c>
      <c r="B123" s="3" t="s">
        <v>14</v>
      </c>
      <c r="C123" s="1" t="s">
        <v>191</v>
      </c>
      <c r="D123" s="2" t="s">
        <v>30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2</v>
      </c>
      <c r="P123" s="2">
        <v>0</v>
      </c>
    </row>
    <row r="124" spans="1:16" x14ac:dyDescent="0.25">
      <c r="A124" s="2" t="s">
        <v>157</v>
      </c>
      <c r="B124" s="3" t="s">
        <v>15</v>
      </c>
      <c r="C124" s="1" t="s">
        <v>191</v>
      </c>
      <c r="D124" s="2" t="s">
        <v>30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 x14ac:dyDescent="0.25">
      <c r="A125" s="2" t="s">
        <v>158</v>
      </c>
      <c r="B125" s="3" t="s">
        <v>16</v>
      </c>
      <c r="C125" s="1" t="s">
        <v>191</v>
      </c>
      <c r="D125" s="2" t="s">
        <v>30</v>
      </c>
      <c r="E125" s="2">
        <v>3</v>
      </c>
      <c r="F125" s="2">
        <v>3</v>
      </c>
      <c r="G125" s="2">
        <v>32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</row>
    <row r="126" spans="1:16" x14ac:dyDescent="0.25">
      <c r="A126" s="2" t="s">
        <v>159</v>
      </c>
      <c r="B126" s="4" t="s">
        <v>25</v>
      </c>
      <c r="C126" s="1" t="s">
        <v>191</v>
      </c>
      <c r="D126" s="2" t="s">
        <v>30</v>
      </c>
      <c r="E126" s="2">
        <v>7</v>
      </c>
      <c r="F126" s="2">
        <v>6</v>
      </c>
      <c r="G126" s="2">
        <v>1</v>
      </c>
      <c r="H126" s="2">
        <v>1</v>
      </c>
      <c r="I126" s="2">
        <v>0</v>
      </c>
      <c r="J126" s="2">
        <v>2</v>
      </c>
      <c r="K126" s="2">
        <v>4</v>
      </c>
      <c r="L126" s="2">
        <v>0</v>
      </c>
      <c r="M126" s="2">
        <v>4</v>
      </c>
      <c r="N126" s="2">
        <v>6</v>
      </c>
      <c r="O126" s="2">
        <v>7</v>
      </c>
      <c r="P126" s="2">
        <v>13</v>
      </c>
    </row>
    <row r="127" spans="1:16" x14ac:dyDescent="0.25">
      <c r="A127" s="2" t="s">
        <v>160</v>
      </c>
      <c r="B127" s="3" t="s">
        <v>17</v>
      </c>
      <c r="C127" s="1" t="s">
        <v>191</v>
      </c>
      <c r="D127" s="2" t="s">
        <v>30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25">
      <c r="A128" s="2" t="s">
        <v>161</v>
      </c>
      <c r="B128" s="3" t="s">
        <v>18</v>
      </c>
      <c r="C128" s="1" t="s">
        <v>191</v>
      </c>
      <c r="D128" s="2" t="s">
        <v>30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25">
      <c r="A129" s="2" t="s">
        <v>162</v>
      </c>
      <c r="B129" s="3" t="s">
        <v>19</v>
      </c>
      <c r="C129" s="1" t="s">
        <v>191</v>
      </c>
      <c r="D129" s="2" t="s">
        <v>30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5">
      <c r="A130" s="2" t="s">
        <v>163</v>
      </c>
      <c r="B130" s="3" t="s">
        <v>20</v>
      </c>
      <c r="C130" s="1" t="s">
        <v>191</v>
      </c>
      <c r="D130" s="2" t="s">
        <v>30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5">
      <c r="A131" s="2" t="s">
        <v>164</v>
      </c>
      <c r="B131" s="3" t="s">
        <v>21</v>
      </c>
      <c r="C131" s="1" t="s">
        <v>191</v>
      </c>
      <c r="D131" s="2" t="s">
        <v>30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5">
      <c r="A132" s="2" t="s">
        <v>165</v>
      </c>
      <c r="B132" s="4" t="s">
        <v>22</v>
      </c>
      <c r="C132" s="1" t="s">
        <v>191</v>
      </c>
      <c r="D132" s="2" t="s">
        <v>30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5">
      <c r="A133" s="2" t="s">
        <v>166</v>
      </c>
      <c r="B133" s="4" t="s">
        <v>23</v>
      </c>
      <c r="C133" s="1" t="s">
        <v>191</v>
      </c>
      <c r="D133" s="2" t="s">
        <v>30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5">
      <c r="A134" s="2" t="s">
        <v>167</v>
      </c>
      <c r="B134" s="3" t="s">
        <v>13</v>
      </c>
      <c r="C134" s="1" t="s">
        <v>191</v>
      </c>
      <c r="D134" s="2" t="s">
        <v>31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5">
      <c r="A135" s="2" t="s">
        <v>168</v>
      </c>
      <c r="B135" s="3" t="s">
        <v>14</v>
      </c>
      <c r="C135" s="1" t="s">
        <v>191</v>
      </c>
      <c r="D135" s="2" t="s">
        <v>31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5">
      <c r="A136" s="2" t="s">
        <v>169</v>
      </c>
      <c r="B136" s="3" t="s">
        <v>15</v>
      </c>
      <c r="C136" s="1" t="s">
        <v>191</v>
      </c>
      <c r="D136" s="2" t="s">
        <v>31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5">
      <c r="A137" s="2" t="s">
        <v>170</v>
      </c>
      <c r="B137" s="3" t="s">
        <v>16</v>
      </c>
      <c r="C137" s="1" t="s">
        <v>191</v>
      </c>
      <c r="D137" s="2" t="s">
        <v>31</v>
      </c>
      <c r="E137" s="2">
        <v>5</v>
      </c>
      <c r="F137" s="2">
        <v>9</v>
      </c>
      <c r="G137" s="2">
        <v>19</v>
      </c>
      <c r="H137" s="2">
        <v>2</v>
      </c>
      <c r="I137" s="2">
        <v>1</v>
      </c>
      <c r="J137" s="2">
        <v>3</v>
      </c>
      <c r="K137" s="2">
        <v>1</v>
      </c>
      <c r="L137" s="2">
        <v>11</v>
      </c>
      <c r="M137" s="2">
        <v>1</v>
      </c>
      <c r="N137" s="2">
        <v>9</v>
      </c>
      <c r="O137" s="2">
        <v>0</v>
      </c>
      <c r="P137" s="2">
        <v>1</v>
      </c>
    </row>
    <row r="138" spans="1:16" x14ac:dyDescent="0.25">
      <c r="A138" s="2" t="s">
        <v>171</v>
      </c>
      <c r="B138" s="4" t="s">
        <v>25</v>
      </c>
      <c r="C138" s="1" t="s">
        <v>191</v>
      </c>
      <c r="D138" s="2" t="s">
        <v>31</v>
      </c>
      <c r="E138" s="2">
        <v>11</v>
      </c>
      <c r="F138" s="2">
        <v>6</v>
      </c>
      <c r="G138" s="2">
        <v>6</v>
      </c>
      <c r="H138" s="2">
        <v>1</v>
      </c>
      <c r="I138" s="2">
        <v>0</v>
      </c>
      <c r="J138" s="2">
        <v>0</v>
      </c>
      <c r="K138" s="2">
        <v>1</v>
      </c>
      <c r="L138" s="2">
        <v>2</v>
      </c>
      <c r="M138" s="2">
        <v>11</v>
      </c>
      <c r="N138" s="2">
        <v>5</v>
      </c>
      <c r="O138" s="2">
        <v>0</v>
      </c>
      <c r="P138" s="2">
        <v>9</v>
      </c>
    </row>
    <row r="139" spans="1:16" x14ac:dyDescent="0.25">
      <c r="A139" s="2" t="s">
        <v>172</v>
      </c>
      <c r="B139" s="3" t="s">
        <v>17</v>
      </c>
      <c r="C139" s="1" t="s">
        <v>191</v>
      </c>
      <c r="D139" s="2" t="s">
        <v>31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5">
      <c r="A140" s="2" t="s">
        <v>173</v>
      </c>
      <c r="B140" s="3" t="s">
        <v>18</v>
      </c>
      <c r="C140" s="1" t="s">
        <v>191</v>
      </c>
      <c r="D140" s="2" t="s">
        <v>31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5">
      <c r="A141" s="2" t="s">
        <v>174</v>
      </c>
      <c r="B141" s="3" t="s">
        <v>19</v>
      </c>
      <c r="C141" s="1" t="s">
        <v>191</v>
      </c>
      <c r="D141" s="2" t="s">
        <v>31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 s="2" t="s">
        <v>175</v>
      </c>
      <c r="B142" s="3" t="s">
        <v>20</v>
      </c>
      <c r="C142" s="1" t="s">
        <v>191</v>
      </c>
      <c r="D142" s="2" t="s">
        <v>31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5">
      <c r="A143" s="2" t="s">
        <v>176</v>
      </c>
      <c r="B143" s="3" t="s">
        <v>21</v>
      </c>
      <c r="C143" s="1" t="s">
        <v>191</v>
      </c>
      <c r="D143" s="2" t="s">
        <v>31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5">
      <c r="A144" s="2" t="s">
        <v>177</v>
      </c>
      <c r="B144" s="4" t="s">
        <v>22</v>
      </c>
      <c r="C144" s="1" t="s">
        <v>191</v>
      </c>
      <c r="D144" s="2" t="s">
        <v>31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5">
      <c r="A145" s="2" t="s">
        <v>178</v>
      </c>
      <c r="B145" s="4" t="s">
        <v>23</v>
      </c>
      <c r="C145" s="1" t="s">
        <v>191</v>
      </c>
      <c r="D145" s="2" t="s">
        <v>31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6"/>
  <sheetViews>
    <sheetView topLeftCell="F1" workbookViewId="0">
      <selection activeCell="AL3" sqref="AL3:AL14"/>
    </sheetView>
  </sheetViews>
  <sheetFormatPr defaultRowHeight="15" x14ac:dyDescent="0.25"/>
  <cols>
    <col min="2" max="2" width="32.140625" customWidth="1"/>
    <col min="24" max="24" width="7.140625" customWidth="1"/>
    <col min="25" max="25" width="9.140625" hidden="1" customWidth="1"/>
    <col min="26" max="26" width="34.5703125" customWidth="1"/>
    <col min="29" max="29" width="12.42578125" customWidth="1"/>
  </cols>
  <sheetData>
    <row r="1" spans="1:38" x14ac:dyDescent="0.25">
      <c r="A1" s="7" t="s">
        <v>0</v>
      </c>
      <c r="B1" s="6" t="s">
        <v>24</v>
      </c>
      <c r="C1" s="7" t="s">
        <v>26</v>
      </c>
      <c r="D1" s="7" t="s">
        <v>28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179</v>
      </c>
      <c r="R1" s="7" t="s">
        <v>182</v>
      </c>
      <c r="S1" s="7" t="s">
        <v>183</v>
      </c>
      <c r="T1" s="7" t="s">
        <v>184</v>
      </c>
      <c r="U1" s="7" t="s">
        <v>185</v>
      </c>
      <c r="AA1" t="s">
        <v>27</v>
      </c>
      <c r="AB1" t="s">
        <v>194</v>
      </c>
      <c r="AC1" t="s">
        <v>193</v>
      </c>
      <c r="AD1" t="s">
        <v>35</v>
      </c>
      <c r="AE1" t="s">
        <v>194</v>
      </c>
      <c r="AF1" t="s">
        <v>193</v>
      </c>
      <c r="AG1" t="s">
        <v>36</v>
      </c>
      <c r="AH1" t="s">
        <v>194</v>
      </c>
      <c r="AI1" t="s">
        <v>193</v>
      </c>
      <c r="AJ1" t="s">
        <v>37</v>
      </c>
      <c r="AK1" t="s">
        <v>194</v>
      </c>
      <c r="AL1" t="s">
        <v>193</v>
      </c>
    </row>
    <row r="2" spans="1:38" x14ac:dyDescent="0.25">
      <c r="A2" s="8" t="s">
        <v>38</v>
      </c>
      <c r="B2" s="9" t="s">
        <v>13</v>
      </c>
      <c r="C2" s="10" t="s">
        <v>27</v>
      </c>
      <c r="D2" s="8" t="s">
        <v>29</v>
      </c>
      <c r="E2" s="8">
        <v>2</v>
      </c>
      <c r="F2" s="8">
        <v>2</v>
      </c>
      <c r="G2" s="8">
        <v>0</v>
      </c>
      <c r="H2" s="8">
        <v>2</v>
      </c>
      <c r="I2" s="8">
        <v>0</v>
      </c>
      <c r="J2" s="8">
        <v>1</v>
      </c>
      <c r="K2" s="8">
        <v>2</v>
      </c>
      <c r="L2" s="8">
        <v>1</v>
      </c>
      <c r="M2" s="8">
        <v>1</v>
      </c>
      <c r="N2" s="8">
        <v>1</v>
      </c>
      <c r="O2" s="8">
        <v>0</v>
      </c>
      <c r="P2" s="8">
        <v>0</v>
      </c>
      <c r="Q2" s="14">
        <f>AVERAGE(E2:P2)</f>
        <v>1</v>
      </c>
      <c r="R2" s="14">
        <f>_xlfn.STDEV.S(E2:P2)</f>
        <v>0.85280286542244177</v>
      </c>
      <c r="S2" s="14">
        <f>MIN(E2:P2)</f>
        <v>0</v>
      </c>
      <c r="T2" s="14">
        <f>MAX(E2:P2)</f>
        <v>2</v>
      </c>
      <c r="U2" s="14">
        <f>SUM(E2:P2)</f>
        <v>12</v>
      </c>
      <c r="Z2" t="s">
        <v>24</v>
      </c>
    </row>
    <row r="3" spans="1:38" x14ac:dyDescent="0.25">
      <c r="A3" s="8" t="s">
        <v>39</v>
      </c>
      <c r="B3" s="9" t="s">
        <v>14</v>
      </c>
      <c r="C3" s="10" t="s">
        <v>27</v>
      </c>
      <c r="D3" s="8" t="s">
        <v>29</v>
      </c>
      <c r="E3" s="8">
        <v>2</v>
      </c>
      <c r="F3" s="8">
        <v>4</v>
      </c>
      <c r="G3" s="8">
        <v>1</v>
      </c>
      <c r="H3" s="8">
        <v>9</v>
      </c>
      <c r="I3" s="8">
        <v>7</v>
      </c>
      <c r="J3" s="8">
        <v>14</v>
      </c>
      <c r="K3" s="8">
        <v>0</v>
      </c>
      <c r="L3" s="8">
        <v>0</v>
      </c>
      <c r="M3" s="8">
        <v>2</v>
      </c>
      <c r="N3" s="8">
        <v>3</v>
      </c>
      <c r="O3" s="8">
        <v>4</v>
      </c>
      <c r="P3" s="8">
        <v>3</v>
      </c>
      <c r="Q3" s="14">
        <f t="shared" ref="Q3:Q66" si="0">AVERAGE(E3:P3)</f>
        <v>4.083333333333333</v>
      </c>
      <c r="R3" s="14">
        <f t="shared" ref="R3:R66" si="1">_xlfn.STDEV.S(E3:P3)</f>
        <v>4.1000739091638412</v>
      </c>
      <c r="S3" s="14">
        <f t="shared" ref="S3:S66" si="2">MIN(E3:P3)</f>
        <v>0</v>
      </c>
      <c r="T3" s="14">
        <f t="shared" ref="T3:T66" si="3">MAX(E3:P3)</f>
        <v>14</v>
      </c>
      <c r="U3" s="14">
        <f t="shared" ref="U3:U66" si="4">SUM(E3:P3)</f>
        <v>49</v>
      </c>
      <c r="Z3" t="s">
        <v>13</v>
      </c>
      <c r="AA3" s="17">
        <f>SUMIFS(U2:U145,B2:B145,B2,C2:C145,C2)</f>
        <v>18</v>
      </c>
      <c r="AB3" s="18">
        <f>(AA3/1290)*100</f>
        <v>1.3953488372093024</v>
      </c>
      <c r="AC3" s="18">
        <f>AC2+AB3</f>
        <v>1.3953488372093024</v>
      </c>
      <c r="AD3" s="17">
        <f t="shared" ref="AD3:AD14" si="5">SUMIFS($U$2:$U$145,$B$2:$B$145,B2,$C$2:$C$145,$C$38)</f>
        <v>1</v>
      </c>
      <c r="AE3" s="18">
        <f>(AD3/432)*100</f>
        <v>0.23148148148148145</v>
      </c>
      <c r="AF3" s="18">
        <f>AF2+AE3</f>
        <v>0.23148148148148145</v>
      </c>
      <c r="AG3" s="17">
        <f>SUMIFS($U$2:$U$145,$B$2:$B$145,B2,$C$2:$C$145,$C$74)</f>
        <v>17</v>
      </c>
      <c r="AH3" s="18">
        <f>(AG3/495)*100</f>
        <v>3.4343434343434343</v>
      </c>
      <c r="AI3" s="18">
        <f>AI2+AH3</f>
        <v>3.4343434343434343</v>
      </c>
      <c r="AJ3" s="17">
        <f>SUMIFS($U$2:$U$145,$B$2:$B$145,B2,$C$2:$C$145,$C$110)</f>
        <v>1</v>
      </c>
      <c r="AK3" s="18">
        <f>(AJ3/330)*100</f>
        <v>0.30303030303030304</v>
      </c>
      <c r="AL3" s="18">
        <f>AL2+AK3</f>
        <v>0.30303030303030304</v>
      </c>
    </row>
    <row r="4" spans="1:38" x14ac:dyDescent="0.25">
      <c r="A4" s="8" t="s">
        <v>40</v>
      </c>
      <c r="B4" s="9" t="s">
        <v>15</v>
      </c>
      <c r="C4" s="10" t="s">
        <v>27</v>
      </c>
      <c r="D4" s="8" t="s">
        <v>29</v>
      </c>
      <c r="E4" s="8">
        <v>8</v>
      </c>
      <c r="F4" s="8">
        <v>10</v>
      </c>
      <c r="G4" s="8">
        <v>0</v>
      </c>
      <c r="H4" s="8">
        <v>18</v>
      </c>
      <c r="I4" s="8">
        <v>1</v>
      </c>
      <c r="J4" s="8">
        <v>2</v>
      </c>
      <c r="K4" s="8">
        <v>2</v>
      </c>
      <c r="L4" s="8">
        <v>0</v>
      </c>
      <c r="M4" s="8">
        <v>1</v>
      </c>
      <c r="N4" s="8">
        <v>0</v>
      </c>
      <c r="O4" s="8">
        <v>1</v>
      </c>
      <c r="P4" s="8">
        <v>4</v>
      </c>
      <c r="Q4" s="14">
        <f t="shared" si="0"/>
        <v>3.9166666666666665</v>
      </c>
      <c r="R4" s="14">
        <f t="shared" si="1"/>
        <v>5.4848275573014442</v>
      </c>
      <c r="S4" s="14">
        <f t="shared" si="2"/>
        <v>0</v>
      </c>
      <c r="T4" s="14">
        <f t="shared" si="3"/>
        <v>18</v>
      </c>
      <c r="U4" s="14">
        <f t="shared" si="4"/>
        <v>47</v>
      </c>
      <c r="Z4" t="s">
        <v>14</v>
      </c>
      <c r="AA4" s="17">
        <f>SUMIFS($U$2:$U$145,$B$2:$B$145,B3,$C$2:$C$145,$C$2)</f>
        <v>112</v>
      </c>
      <c r="AB4" s="18">
        <f t="shared" ref="AB4:AB14" si="6">(AA4/1290)*100</f>
        <v>8.6821705426356584</v>
      </c>
      <c r="AC4" s="18">
        <f t="shared" ref="AC4:AC14" si="7">AC3+AB4</f>
        <v>10.077519379844961</v>
      </c>
      <c r="AD4" s="17">
        <f t="shared" si="5"/>
        <v>24</v>
      </c>
      <c r="AE4" s="18">
        <f t="shared" ref="AE4:AE14" si="8">(AD4/432)*100</f>
        <v>5.5555555555555554</v>
      </c>
      <c r="AF4" s="18">
        <f t="shared" ref="AF4:AF14" si="9">AF3+AE4</f>
        <v>5.7870370370370372</v>
      </c>
      <c r="AG4" s="17">
        <f t="shared" ref="AG4:AG14" si="10">SUMIFS($U$2:$U$145,$B$2:$B$145,B3,$C$2:$C$145,$C$74)</f>
        <v>37</v>
      </c>
      <c r="AH4" s="18">
        <f t="shared" ref="AH4:AH14" si="11">(AG4/495)*100</f>
        <v>7.474747474747474</v>
      </c>
      <c r="AI4" s="18">
        <f t="shared" ref="AI4:AI14" si="12">AI3+AH4</f>
        <v>10.909090909090908</v>
      </c>
      <c r="AJ4" s="17">
        <f t="shared" ref="AJ4:AJ14" si="13">SUMIFS($U$2:$U$145,$B$2:$B$145,B3,$C$2:$C$145,$C$110)</f>
        <v>12</v>
      </c>
      <c r="AK4" s="18">
        <f t="shared" ref="AK4:AK14" si="14">(AJ4/330)*100</f>
        <v>3.6363636363636362</v>
      </c>
      <c r="AL4" s="18">
        <f t="shared" ref="AL4:AL14" si="15">AL3+AK4</f>
        <v>3.9393939393939394</v>
      </c>
    </row>
    <row r="5" spans="1:38" x14ac:dyDescent="0.25">
      <c r="A5" s="8" t="s">
        <v>32</v>
      </c>
      <c r="B5" s="9" t="s">
        <v>16</v>
      </c>
      <c r="C5" s="10" t="s">
        <v>27</v>
      </c>
      <c r="D5" s="8" t="s">
        <v>29</v>
      </c>
      <c r="E5" s="8">
        <v>12</v>
      </c>
      <c r="F5" s="8">
        <v>10</v>
      </c>
      <c r="G5" s="8">
        <v>0</v>
      </c>
      <c r="H5" s="8">
        <v>16</v>
      </c>
      <c r="I5" s="8">
        <v>48</v>
      </c>
      <c r="J5" s="8">
        <v>7</v>
      </c>
      <c r="K5" s="8">
        <v>4</v>
      </c>
      <c r="L5" s="8">
        <v>8</v>
      </c>
      <c r="M5" s="8">
        <v>12</v>
      </c>
      <c r="N5" s="8">
        <v>5</v>
      </c>
      <c r="O5" s="8">
        <v>2</v>
      </c>
      <c r="P5" s="8">
        <v>2</v>
      </c>
      <c r="Q5" s="14">
        <f t="shared" si="0"/>
        <v>10.5</v>
      </c>
      <c r="R5" s="14">
        <f t="shared" si="1"/>
        <v>12.745765785332221</v>
      </c>
      <c r="S5" s="14">
        <f t="shared" si="2"/>
        <v>0</v>
      </c>
      <c r="T5" s="14">
        <f t="shared" si="3"/>
        <v>48</v>
      </c>
      <c r="U5" s="14">
        <f t="shared" si="4"/>
        <v>126</v>
      </c>
      <c r="Z5" t="s">
        <v>15</v>
      </c>
      <c r="AA5" s="17">
        <f t="shared" ref="AA5:AA14" si="16">SUMIFS($U$2:$U$145,$B$2:$B$145,B4,$C$2:$C$145,$C$2)</f>
        <v>73</v>
      </c>
      <c r="AB5" s="18">
        <f t="shared" si="6"/>
        <v>5.6589147286821708</v>
      </c>
      <c r="AC5" s="18">
        <f t="shared" si="7"/>
        <v>15.736434108527131</v>
      </c>
      <c r="AD5" s="17">
        <f t="shared" si="5"/>
        <v>36</v>
      </c>
      <c r="AE5" s="18">
        <f t="shared" si="8"/>
        <v>8.3333333333333321</v>
      </c>
      <c r="AF5" s="18">
        <f t="shared" si="9"/>
        <v>14.12037037037037</v>
      </c>
      <c r="AG5" s="17">
        <f t="shared" si="10"/>
        <v>6</v>
      </c>
      <c r="AH5" s="18">
        <f t="shared" si="11"/>
        <v>1.2121212121212122</v>
      </c>
      <c r="AI5" s="18">
        <f t="shared" si="12"/>
        <v>12.121212121212121</v>
      </c>
      <c r="AJ5" s="17">
        <f t="shared" si="13"/>
        <v>1</v>
      </c>
      <c r="AK5" s="18">
        <f t="shared" si="14"/>
        <v>0.30303030303030304</v>
      </c>
      <c r="AL5" s="18">
        <f t="shared" si="15"/>
        <v>4.2424242424242422</v>
      </c>
    </row>
    <row r="6" spans="1:38" x14ac:dyDescent="0.25">
      <c r="A6" s="8" t="s">
        <v>41</v>
      </c>
      <c r="B6" s="11" t="s">
        <v>25</v>
      </c>
      <c r="C6" s="10" t="s">
        <v>27</v>
      </c>
      <c r="D6" s="8" t="s">
        <v>29</v>
      </c>
      <c r="E6" s="8">
        <v>22</v>
      </c>
      <c r="F6" s="8">
        <v>29</v>
      </c>
      <c r="G6" s="8">
        <v>0</v>
      </c>
      <c r="H6" s="8">
        <v>48</v>
      </c>
      <c r="I6" s="8">
        <v>120</v>
      </c>
      <c r="J6" s="8">
        <v>67</v>
      </c>
      <c r="K6" s="8">
        <v>46</v>
      </c>
      <c r="L6" s="8">
        <v>32</v>
      </c>
      <c r="M6" s="8">
        <v>29</v>
      </c>
      <c r="N6" s="8">
        <v>40</v>
      </c>
      <c r="O6" s="8">
        <v>3</v>
      </c>
      <c r="P6" s="8">
        <v>37</v>
      </c>
      <c r="Q6" s="14">
        <f t="shared" si="0"/>
        <v>39.416666666666664</v>
      </c>
      <c r="R6" s="14">
        <f t="shared" si="1"/>
        <v>31.381692211552362</v>
      </c>
      <c r="S6" s="14">
        <f t="shared" si="2"/>
        <v>0</v>
      </c>
      <c r="T6" s="14">
        <f t="shared" si="3"/>
        <v>120</v>
      </c>
      <c r="U6" s="14">
        <f t="shared" si="4"/>
        <v>473</v>
      </c>
      <c r="Z6" t="s">
        <v>16</v>
      </c>
      <c r="AA6" s="17">
        <f t="shared" si="16"/>
        <v>324</v>
      </c>
      <c r="AB6" s="18">
        <f t="shared" si="6"/>
        <v>25.116279069767444</v>
      </c>
      <c r="AC6" s="18">
        <f t="shared" si="7"/>
        <v>40.852713178294579</v>
      </c>
      <c r="AD6" s="17">
        <f t="shared" si="5"/>
        <v>142</v>
      </c>
      <c r="AE6" s="18">
        <f t="shared" si="8"/>
        <v>32.870370370370374</v>
      </c>
      <c r="AF6" s="18">
        <f t="shared" si="9"/>
        <v>46.990740740740748</v>
      </c>
      <c r="AG6" s="17">
        <f t="shared" si="10"/>
        <v>136</v>
      </c>
      <c r="AH6" s="18">
        <f t="shared" si="11"/>
        <v>27.474747474747474</v>
      </c>
      <c r="AI6" s="18">
        <f t="shared" si="12"/>
        <v>39.595959595959599</v>
      </c>
      <c r="AJ6" s="17">
        <f t="shared" si="13"/>
        <v>154</v>
      </c>
      <c r="AK6" s="18">
        <f t="shared" si="14"/>
        <v>46.666666666666664</v>
      </c>
      <c r="AL6" s="18">
        <f t="shared" si="15"/>
        <v>50.909090909090907</v>
      </c>
    </row>
    <row r="7" spans="1:38" x14ac:dyDescent="0.25">
      <c r="A7" s="8" t="s">
        <v>42</v>
      </c>
      <c r="B7" s="9" t="s">
        <v>17</v>
      </c>
      <c r="C7" s="10" t="s">
        <v>27</v>
      </c>
      <c r="D7" s="8" t="s">
        <v>29</v>
      </c>
      <c r="E7" s="8">
        <v>0</v>
      </c>
      <c r="F7" s="8">
        <v>0</v>
      </c>
      <c r="G7" s="8">
        <v>0</v>
      </c>
      <c r="H7" s="8">
        <v>0</v>
      </c>
      <c r="I7" s="8">
        <v>2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14">
        <f t="shared" si="0"/>
        <v>0.16666666666666666</v>
      </c>
      <c r="R7" s="14">
        <f t="shared" si="1"/>
        <v>0.57735026918962573</v>
      </c>
      <c r="S7" s="14">
        <f t="shared" si="2"/>
        <v>0</v>
      </c>
      <c r="T7" s="14">
        <f t="shared" si="3"/>
        <v>2</v>
      </c>
      <c r="U7" s="14">
        <f t="shared" si="4"/>
        <v>2</v>
      </c>
      <c r="Z7" t="s">
        <v>25</v>
      </c>
      <c r="AA7" s="17">
        <f t="shared" si="16"/>
        <v>715</v>
      </c>
      <c r="AB7" s="18">
        <f t="shared" si="6"/>
        <v>55.426356589147282</v>
      </c>
      <c r="AC7" s="18">
        <f t="shared" si="7"/>
        <v>96.279069767441854</v>
      </c>
      <c r="AD7" s="17">
        <f t="shared" si="5"/>
        <v>191</v>
      </c>
      <c r="AE7" s="18">
        <f t="shared" si="8"/>
        <v>44.212962962962962</v>
      </c>
      <c r="AF7" s="18">
        <f t="shared" si="9"/>
        <v>91.203703703703709</v>
      </c>
      <c r="AG7" s="17">
        <f t="shared" si="10"/>
        <v>294</v>
      </c>
      <c r="AH7" s="18">
        <f t="shared" si="11"/>
        <v>59.393939393939398</v>
      </c>
      <c r="AI7" s="18">
        <f t="shared" si="12"/>
        <v>98.98989898989899</v>
      </c>
      <c r="AJ7" s="17">
        <f t="shared" si="13"/>
        <v>154</v>
      </c>
      <c r="AK7" s="18">
        <f t="shared" si="14"/>
        <v>46.666666666666664</v>
      </c>
      <c r="AL7" s="18">
        <f t="shared" si="15"/>
        <v>97.575757575757564</v>
      </c>
    </row>
    <row r="8" spans="1:38" x14ac:dyDescent="0.25">
      <c r="A8" s="8" t="s">
        <v>43</v>
      </c>
      <c r="B8" s="9" t="s">
        <v>18</v>
      </c>
      <c r="C8" s="10" t="s">
        <v>27</v>
      </c>
      <c r="D8" s="8" t="s">
        <v>29</v>
      </c>
      <c r="E8" s="8">
        <v>0</v>
      </c>
      <c r="F8" s="8">
        <v>0</v>
      </c>
      <c r="G8" s="8">
        <v>0</v>
      </c>
      <c r="H8" s="8">
        <v>0</v>
      </c>
      <c r="I8" s="8">
        <v>10</v>
      </c>
      <c r="J8" s="8">
        <v>1</v>
      </c>
      <c r="K8" s="8">
        <v>3</v>
      </c>
      <c r="L8" s="8">
        <v>0</v>
      </c>
      <c r="M8" s="8">
        <v>0</v>
      </c>
      <c r="N8" s="8">
        <v>4</v>
      </c>
      <c r="O8" s="8">
        <v>5</v>
      </c>
      <c r="P8" s="8">
        <v>3</v>
      </c>
      <c r="Q8" s="14">
        <f t="shared" si="0"/>
        <v>2.1666666666666665</v>
      </c>
      <c r="R8" s="14">
        <f t="shared" si="1"/>
        <v>3.0698929011029725</v>
      </c>
      <c r="S8" s="14">
        <f t="shared" si="2"/>
        <v>0</v>
      </c>
      <c r="T8" s="14">
        <f t="shared" si="3"/>
        <v>10</v>
      </c>
      <c r="U8" s="14">
        <f t="shared" si="4"/>
        <v>26</v>
      </c>
      <c r="Z8" t="s">
        <v>17</v>
      </c>
      <c r="AA8" s="17">
        <f t="shared" si="16"/>
        <v>2</v>
      </c>
      <c r="AB8" s="18">
        <f t="shared" si="6"/>
        <v>0.15503875968992248</v>
      </c>
      <c r="AC8" s="18">
        <f t="shared" si="7"/>
        <v>96.43410852713177</v>
      </c>
      <c r="AD8" s="17">
        <f t="shared" si="5"/>
        <v>12</v>
      </c>
      <c r="AE8" s="18">
        <f t="shared" si="8"/>
        <v>2.7777777777777777</v>
      </c>
      <c r="AF8" s="18">
        <f t="shared" si="9"/>
        <v>93.981481481481481</v>
      </c>
      <c r="AG8" s="17">
        <f t="shared" si="10"/>
        <v>0</v>
      </c>
      <c r="AH8" s="18">
        <f t="shared" si="11"/>
        <v>0</v>
      </c>
      <c r="AI8" s="18">
        <f t="shared" si="12"/>
        <v>98.98989898989899</v>
      </c>
      <c r="AJ8" s="17">
        <f t="shared" si="13"/>
        <v>0</v>
      </c>
      <c r="AK8" s="18">
        <f t="shared" si="14"/>
        <v>0</v>
      </c>
      <c r="AL8" s="18">
        <f t="shared" si="15"/>
        <v>97.575757575757564</v>
      </c>
    </row>
    <row r="9" spans="1:38" x14ac:dyDescent="0.25">
      <c r="A9" s="8" t="s">
        <v>44</v>
      </c>
      <c r="B9" s="9" t="s">
        <v>19</v>
      </c>
      <c r="C9" s="10" t="s">
        <v>27</v>
      </c>
      <c r="D9" s="8" t="s">
        <v>29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14">
        <f t="shared" si="0"/>
        <v>8.3333333333333329E-2</v>
      </c>
      <c r="R9" s="14">
        <f t="shared" si="1"/>
        <v>0.28867513459481287</v>
      </c>
      <c r="S9" s="14">
        <f t="shared" si="2"/>
        <v>0</v>
      </c>
      <c r="T9" s="14">
        <f t="shared" si="3"/>
        <v>1</v>
      </c>
      <c r="U9" s="14">
        <f t="shared" si="4"/>
        <v>1</v>
      </c>
      <c r="Z9" t="s">
        <v>18</v>
      </c>
      <c r="AA9" s="17">
        <f t="shared" si="16"/>
        <v>38</v>
      </c>
      <c r="AB9" s="18">
        <f t="shared" si="6"/>
        <v>2.945736434108527</v>
      </c>
      <c r="AC9" s="18">
        <f t="shared" si="7"/>
        <v>99.379844961240295</v>
      </c>
      <c r="AD9" s="17">
        <f t="shared" si="5"/>
        <v>14</v>
      </c>
      <c r="AE9" s="18">
        <f t="shared" si="8"/>
        <v>3.2407407407407405</v>
      </c>
      <c r="AF9" s="18">
        <f t="shared" si="9"/>
        <v>97.222222222222229</v>
      </c>
      <c r="AG9" s="17">
        <f t="shared" si="10"/>
        <v>4</v>
      </c>
      <c r="AH9" s="18">
        <f t="shared" si="11"/>
        <v>0.80808080808080807</v>
      </c>
      <c r="AI9" s="18">
        <f t="shared" si="12"/>
        <v>99.797979797979792</v>
      </c>
      <c r="AJ9" s="17">
        <f t="shared" si="13"/>
        <v>6</v>
      </c>
      <c r="AK9" s="18">
        <f t="shared" si="14"/>
        <v>1.8181818181818181</v>
      </c>
      <c r="AL9" s="18">
        <f t="shared" si="15"/>
        <v>99.393939393939377</v>
      </c>
    </row>
    <row r="10" spans="1:38" x14ac:dyDescent="0.25">
      <c r="A10" s="8" t="s">
        <v>45</v>
      </c>
      <c r="B10" s="9" t="s">
        <v>20</v>
      </c>
      <c r="C10" s="10" t="s">
        <v>27</v>
      </c>
      <c r="D10" s="8" t="s">
        <v>29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0</v>
      </c>
      <c r="P10" s="8">
        <v>0</v>
      </c>
      <c r="Q10" s="14">
        <f t="shared" si="0"/>
        <v>8.3333333333333329E-2</v>
      </c>
      <c r="R10" s="14">
        <f t="shared" si="1"/>
        <v>0.28867513459481287</v>
      </c>
      <c r="S10" s="14">
        <f t="shared" si="2"/>
        <v>0</v>
      </c>
      <c r="T10" s="14">
        <f t="shared" si="3"/>
        <v>1</v>
      </c>
      <c r="U10" s="14">
        <f t="shared" si="4"/>
        <v>1</v>
      </c>
      <c r="Z10" t="s">
        <v>19</v>
      </c>
      <c r="AA10" s="17">
        <f t="shared" si="16"/>
        <v>2</v>
      </c>
      <c r="AB10" s="18">
        <f t="shared" si="6"/>
        <v>0.15503875968992248</v>
      </c>
      <c r="AC10" s="18">
        <f t="shared" si="7"/>
        <v>99.53488372093021</v>
      </c>
      <c r="AD10" s="17">
        <f t="shared" si="5"/>
        <v>3</v>
      </c>
      <c r="AE10" s="18">
        <f t="shared" si="8"/>
        <v>0.69444444444444442</v>
      </c>
      <c r="AF10" s="18">
        <f t="shared" si="9"/>
        <v>97.916666666666671</v>
      </c>
      <c r="AG10" s="17">
        <f t="shared" si="10"/>
        <v>1</v>
      </c>
      <c r="AH10" s="18">
        <f t="shared" si="11"/>
        <v>0.20202020202020202</v>
      </c>
      <c r="AI10" s="18">
        <f t="shared" si="12"/>
        <v>100</v>
      </c>
      <c r="AJ10" s="17">
        <f t="shared" si="13"/>
        <v>0</v>
      </c>
      <c r="AK10" s="18">
        <f t="shared" si="14"/>
        <v>0</v>
      </c>
      <c r="AL10" s="18">
        <f t="shared" si="15"/>
        <v>99.393939393939377</v>
      </c>
    </row>
    <row r="11" spans="1:38" x14ac:dyDescent="0.25">
      <c r="A11" s="8" t="s">
        <v>46</v>
      </c>
      <c r="B11" s="9" t="s">
        <v>21</v>
      </c>
      <c r="C11" s="10" t="s">
        <v>27</v>
      </c>
      <c r="D11" s="8" t="s">
        <v>29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0</v>
      </c>
      <c r="P11" s="8">
        <v>0</v>
      </c>
      <c r="Q11" s="14">
        <f t="shared" si="0"/>
        <v>8.3333333333333329E-2</v>
      </c>
      <c r="R11" s="14">
        <f t="shared" si="1"/>
        <v>0.28867513459481287</v>
      </c>
      <c r="S11" s="14">
        <f t="shared" si="2"/>
        <v>0</v>
      </c>
      <c r="T11" s="14">
        <f t="shared" si="3"/>
        <v>1</v>
      </c>
      <c r="U11" s="14">
        <f t="shared" si="4"/>
        <v>1</v>
      </c>
      <c r="Z11" t="s">
        <v>20</v>
      </c>
      <c r="AA11" s="17">
        <f t="shared" si="16"/>
        <v>4</v>
      </c>
      <c r="AB11" s="18">
        <f t="shared" si="6"/>
        <v>0.31007751937984496</v>
      </c>
      <c r="AC11" s="18">
        <f t="shared" si="7"/>
        <v>99.844961240310056</v>
      </c>
      <c r="AD11" s="17">
        <f t="shared" si="5"/>
        <v>1</v>
      </c>
      <c r="AE11" s="18">
        <f t="shared" si="8"/>
        <v>0.23148148148148145</v>
      </c>
      <c r="AF11" s="18">
        <f t="shared" si="9"/>
        <v>98.148148148148152</v>
      </c>
      <c r="AG11" s="17">
        <f t="shared" si="10"/>
        <v>0</v>
      </c>
      <c r="AH11" s="18">
        <f t="shared" si="11"/>
        <v>0</v>
      </c>
      <c r="AI11" s="18">
        <f t="shared" si="12"/>
        <v>100</v>
      </c>
      <c r="AJ11" s="17">
        <f t="shared" si="13"/>
        <v>0</v>
      </c>
      <c r="AK11" s="18">
        <f t="shared" si="14"/>
        <v>0</v>
      </c>
      <c r="AL11" s="18">
        <f t="shared" si="15"/>
        <v>99.393939393939377</v>
      </c>
    </row>
    <row r="12" spans="1:38" x14ac:dyDescent="0.25">
      <c r="A12" s="8" t="s">
        <v>47</v>
      </c>
      <c r="B12" s="11" t="s">
        <v>22</v>
      </c>
      <c r="C12" s="10" t="s">
        <v>27</v>
      </c>
      <c r="D12" s="8" t="s">
        <v>29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14">
        <f t="shared" si="0"/>
        <v>0</v>
      </c>
      <c r="R12" s="14">
        <f t="shared" si="1"/>
        <v>0</v>
      </c>
      <c r="S12" s="14">
        <f t="shared" si="2"/>
        <v>0</v>
      </c>
      <c r="T12" s="14">
        <f t="shared" si="3"/>
        <v>0</v>
      </c>
      <c r="U12" s="14">
        <f t="shared" si="4"/>
        <v>0</v>
      </c>
      <c r="Z12" t="s">
        <v>21</v>
      </c>
      <c r="AA12" s="17">
        <f t="shared" si="16"/>
        <v>1</v>
      </c>
      <c r="AB12" s="18">
        <f t="shared" si="6"/>
        <v>7.7519379844961239E-2</v>
      </c>
      <c r="AC12" s="18">
        <f t="shared" si="7"/>
        <v>99.922480620155014</v>
      </c>
      <c r="AD12" s="17">
        <f t="shared" si="5"/>
        <v>2</v>
      </c>
      <c r="AE12" s="18">
        <f t="shared" si="8"/>
        <v>0.46296296296296291</v>
      </c>
      <c r="AF12" s="18">
        <f t="shared" si="9"/>
        <v>98.611111111111114</v>
      </c>
      <c r="AG12" s="17">
        <f t="shared" si="10"/>
        <v>0</v>
      </c>
      <c r="AH12" s="18">
        <f t="shared" si="11"/>
        <v>0</v>
      </c>
      <c r="AI12" s="18">
        <f t="shared" si="12"/>
        <v>100</v>
      </c>
      <c r="AJ12" s="17">
        <f t="shared" si="13"/>
        <v>1</v>
      </c>
      <c r="AK12" s="18">
        <f t="shared" si="14"/>
        <v>0.30303030303030304</v>
      </c>
      <c r="AL12" s="18">
        <f t="shared" si="15"/>
        <v>99.696969696969674</v>
      </c>
    </row>
    <row r="13" spans="1:38" x14ac:dyDescent="0.25">
      <c r="A13" s="8" t="s">
        <v>48</v>
      </c>
      <c r="B13" s="11" t="s">
        <v>23</v>
      </c>
      <c r="C13" s="10" t="s">
        <v>27</v>
      </c>
      <c r="D13" s="8" t="s">
        <v>29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14">
        <f t="shared" si="0"/>
        <v>0</v>
      </c>
      <c r="R13" s="14">
        <f t="shared" si="1"/>
        <v>0</v>
      </c>
      <c r="S13" s="14">
        <f t="shared" si="2"/>
        <v>0</v>
      </c>
      <c r="T13" s="14">
        <f t="shared" si="3"/>
        <v>0</v>
      </c>
      <c r="U13" s="14">
        <f t="shared" si="4"/>
        <v>0</v>
      </c>
      <c r="Z13" t="s">
        <v>22</v>
      </c>
      <c r="AA13" s="17">
        <f t="shared" si="16"/>
        <v>1</v>
      </c>
      <c r="AB13" s="18">
        <f t="shared" si="6"/>
        <v>7.7519379844961239E-2</v>
      </c>
      <c r="AC13" s="18">
        <f t="shared" si="7"/>
        <v>99.999999999999972</v>
      </c>
      <c r="AD13" s="17">
        <f t="shared" si="5"/>
        <v>0</v>
      </c>
      <c r="AE13" s="18">
        <f t="shared" si="8"/>
        <v>0</v>
      </c>
      <c r="AF13" s="18">
        <f t="shared" si="9"/>
        <v>98.611111111111114</v>
      </c>
      <c r="AG13" s="17">
        <f t="shared" si="10"/>
        <v>0</v>
      </c>
      <c r="AH13" s="18">
        <f t="shared" si="11"/>
        <v>0</v>
      </c>
      <c r="AI13" s="18">
        <f t="shared" si="12"/>
        <v>100</v>
      </c>
      <c r="AJ13" s="17">
        <f t="shared" si="13"/>
        <v>1</v>
      </c>
      <c r="AK13" s="18">
        <f t="shared" si="14"/>
        <v>0.30303030303030304</v>
      </c>
      <c r="AL13" s="18">
        <f t="shared" si="15"/>
        <v>99.999999999999972</v>
      </c>
    </row>
    <row r="14" spans="1:38" x14ac:dyDescent="0.25">
      <c r="A14" s="8" t="s">
        <v>49</v>
      </c>
      <c r="B14" s="9" t="s">
        <v>13</v>
      </c>
      <c r="C14" s="10" t="s">
        <v>27</v>
      </c>
      <c r="D14" s="8" t="s">
        <v>30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2</v>
      </c>
      <c r="M14" s="8">
        <v>0</v>
      </c>
      <c r="N14" s="8">
        <v>0</v>
      </c>
      <c r="O14" s="8">
        <v>0</v>
      </c>
      <c r="P14" s="8">
        <v>0</v>
      </c>
      <c r="Q14" s="14">
        <f t="shared" si="0"/>
        <v>0.25</v>
      </c>
      <c r="R14" s="14">
        <f t="shared" si="1"/>
        <v>0.62158156050806102</v>
      </c>
      <c r="S14" s="14">
        <f t="shared" si="2"/>
        <v>0</v>
      </c>
      <c r="T14" s="14">
        <f t="shared" si="3"/>
        <v>2</v>
      </c>
      <c r="U14" s="14">
        <f t="shared" si="4"/>
        <v>3</v>
      </c>
      <c r="Z14" t="s">
        <v>23</v>
      </c>
      <c r="AA14" s="17">
        <f t="shared" si="16"/>
        <v>0</v>
      </c>
      <c r="AB14" s="18">
        <f t="shared" si="6"/>
        <v>0</v>
      </c>
      <c r="AC14" s="18">
        <f t="shared" si="7"/>
        <v>99.999999999999972</v>
      </c>
      <c r="AD14" s="17">
        <f t="shared" si="5"/>
        <v>6</v>
      </c>
      <c r="AE14" s="18">
        <f t="shared" si="8"/>
        <v>1.3888888888888888</v>
      </c>
      <c r="AF14" s="18">
        <f t="shared" si="9"/>
        <v>100</v>
      </c>
      <c r="AG14" s="17">
        <f t="shared" si="10"/>
        <v>0</v>
      </c>
      <c r="AH14" s="18">
        <f t="shared" si="11"/>
        <v>0</v>
      </c>
      <c r="AI14" s="18">
        <f t="shared" si="12"/>
        <v>100</v>
      </c>
      <c r="AJ14" s="17">
        <f t="shared" si="13"/>
        <v>0</v>
      </c>
      <c r="AK14" s="18">
        <f t="shared" si="14"/>
        <v>0</v>
      </c>
      <c r="AL14" s="18">
        <f t="shared" si="15"/>
        <v>99.999999999999972</v>
      </c>
    </row>
    <row r="15" spans="1:38" x14ac:dyDescent="0.25">
      <c r="A15" s="8" t="s">
        <v>50</v>
      </c>
      <c r="B15" s="9" t="s">
        <v>14</v>
      </c>
      <c r="C15" s="10" t="s">
        <v>27</v>
      </c>
      <c r="D15" s="8" t="s">
        <v>30</v>
      </c>
      <c r="E15" s="8">
        <v>2</v>
      </c>
      <c r="F15" s="8">
        <v>1</v>
      </c>
      <c r="G15" s="8">
        <v>2</v>
      </c>
      <c r="H15" s="8">
        <v>3</v>
      </c>
      <c r="I15" s="8">
        <v>33</v>
      </c>
      <c r="J15" s="8">
        <v>1</v>
      </c>
      <c r="K15" s="8">
        <v>2</v>
      </c>
      <c r="L15" s="8">
        <v>2</v>
      </c>
      <c r="M15" s="8">
        <v>0</v>
      </c>
      <c r="N15" s="8">
        <v>2</v>
      </c>
      <c r="O15" s="8">
        <v>1</v>
      </c>
      <c r="P15" s="8">
        <v>0</v>
      </c>
      <c r="Q15" s="14">
        <f t="shared" si="0"/>
        <v>4.083333333333333</v>
      </c>
      <c r="R15" s="14">
        <f t="shared" si="1"/>
        <v>9.1498468276631257</v>
      </c>
      <c r="S15" s="14">
        <f t="shared" si="2"/>
        <v>0</v>
      </c>
      <c r="T15" s="14">
        <f t="shared" si="3"/>
        <v>33</v>
      </c>
      <c r="U15" s="14">
        <f t="shared" si="4"/>
        <v>49</v>
      </c>
      <c r="Z15" t="s">
        <v>192</v>
      </c>
      <c r="AA15" s="17">
        <f>SUM(AA3:AA14)</f>
        <v>1290</v>
      </c>
      <c r="AB15" s="18"/>
      <c r="AC15" s="18"/>
      <c r="AD15" s="17">
        <f>SUM(AD3:AD14)</f>
        <v>432</v>
      </c>
      <c r="AE15" s="18"/>
      <c r="AF15" s="18"/>
      <c r="AG15" s="17">
        <f>SUM(AG3:AG14)</f>
        <v>495</v>
      </c>
      <c r="AH15" s="18"/>
      <c r="AI15" s="18"/>
      <c r="AJ15" s="17">
        <f>SUM(AJ3:AJ14)</f>
        <v>330</v>
      </c>
      <c r="AK15" s="18"/>
      <c r="AL15" s="18"/>
    </row>
    <row r="16" spans="1:38" x14ac:dyDescent="0.25">
      <c r="A16" s="8" t="s">
        <v>51</v>
      </c>
      <c r="B16" s="9" t="s">
        <v>15</v>
      </c>
      <c r="C16" s="10" t="s">
        <v>27</v>
      </c>
      <c r="D16" s="8" t="s">
        <v>30</v>
      </c>
      <c r="E16" s="8">
        <v>1</v>
      </c>
      <c r="F16" s="8">
        <v>2</v>
      </c>
      <c r="G16" s="8">
        <v>4</v>
      </c>
      <c r="H16" s="8">
        <v>0</v>
      </c>
      <c r="I16" s="8">
        <v>1</v>
      </c>
      <c r="J16" s="8">
        <v>0</v>
      </c>
      <c r="K16" s="8">
        <v>2</v>
      </c>
      <c r="L16" s="8">
        <v>1</v>
      </c>
      <c r="M16" s="8">
        <v>0</v>
      </c>
      <c r="N16" s="8">
        <v>1</v>
      </c>
      <c r="O16" s="8">
        <v>1</v>
      </c>
      <c r="P16" s="8">
        <v>0</v>
      </c>
      <c r="Q16" s="14">
        <f t="shared" si="0"/>
        <v>1.0833333333333333</v>
      </c>
      <c r="R16" s="14">
        <f t="shared" si="1"/>
        <v>1.164500152881315</v>
      </c>
      <c r="S16" s="14">
        <f t="shared" si="2"/>
        <v>0</v>
      </c>
      <c r="T16" s="14">
        <f t="shared" si="3"/>
        <v>4</v>
      </c>
      <c r="U16" s="14">
        <f t="shared" si="4"/>
        <v>13</v>
      </c>
    </row>
    <row r="17" spans="1:21" x14ac:dyDescent="0.25">
      <c r="A17" s="8" t="s">
        <v>33</v>
      </c>
      <c r="B17" s="9" t="s">
        <v>16</v>
      </c>
      <c r="C17" s="10" t="s">
        <v>27</v>
      </c>
      <c r="D17" s="8" t="s">
        <v>30</v>
      </c>
      <c r="E17" s="8">
        <v>4</v>
      </c>
      <c r="F17" s="8">
        <v>10</v>
      </c>
      <c r="G17" s="8">
        <v>14</v>
      </c>
      <c r="H17" s="8">
        <v>19</v>
      </c>
      <c r="I17" s="8">
        <v>57</v>
      </c>
      <c r="J17" s="8">
        <v>15</v>
      </c>
      <c r="K17" s="8">
        <v>6</v>
      </c>
      <c r="L17" s="8">
        <v>5</v>
      </c>
      <c r="M17" s="8">
        <v>1</v>
      </c>
      <c r="N17" s="8">
        <v>1</v>
      </c>
      <c r="O17" s="8">
        <v>0</v>
      </c>
      <c r="P17" s="8">
        <v>0</v>
      </c>
      <c r="Q17" s="14">
        <f t="shared" si="0"/>
        <v>11</v>
      </c>
      <c r="R17" s="14">
        <f t="shared" si="1"/>
        <v>15.834369982012948</v>
      </c>
      <c r="S17" s="14">
        <f t="shared" si="2"/>
        <v>0</v>
      </c>
      <c r="T17" s="14">
        <f t="shared" si="3"/>
        <v>57</v>
      </c>
      <c r="U17" s="14">
        <f t="shared" si="4"/>
        <v>132</v>
      </c>
    </row>
    <row r="18" spans="1:21" x14ac:dyDescent="0.25">
      <c r="A18" s="8" t="s">
        <v>52</v>
      </c>
      <c r="B18" s="11" t="s">
        <v>25</v>
      </c>
      <c r="C18" s="10" t="s">
        <v>27</v>
      </c>
      <c r="D18" s="8" t="s">
        <v>30</v>
      </c>
      <c r="E18" s="8">
        <v>22</v>
      </c>
      <c r="F18" s="8">
        <v>5</v>
      </c>
      <c r="G18" s="8">
        <v>12</v>
      </c>
      <c r="H18" s="8">
        <v>11</v>
      </c>
      <c r="I18" s="8">
        <v>2</v>
      </c>
      <c r="J18" s="8">
        <v>8</v>
      </c>
      <c r="K18" s="8">
        <v>15</v>
      </c>
      <c r="L18" s="8">
        <v>28</v>
      </c>
      <c r="M18" s="8">
        <v>6</v>
      </c>
      <c r="N18" s="8">
        <v>8</v>
      </c>
      <c r="O18" s="8">
        <v>2</v>
      </c>
      <c r="P18" s="8">
        <v>40</v>
      </c>
      <c r="Q18" s="14">
        <f t="shared" si="0"/>
        <v>13.25</v>
      </c>
      <c r="R18" s="14">
        <f t="shared" si="1"/>
        <v>11.47427953769172</v>
      </c>
      <c r="S18" s="14">
        <f t="shared" si="2"/>
        <v>2</v>
      </c>
      <c r="T18" s="14">
        <f t="shared" si="3"/>
        <v>40</v>
      </c>
      <c r="U18" s="14">
        <f t="shared" si="4"/>
        <v>159</v>
      </c>
    </row>
    <row r="19" spans="1:21" x14ac:dyDescent="0.25">
      <c r="A19" s="8" t="s">
        <v>53</v>
      </c>
      <c r="B19" s="9" t="s">
        <v>17</v>
      </c>
      <c r="C19" s="10" t="s">
        <v>27</v>
      </c>
      <c r="D19" s="8" t="s">
        <v>30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14">
        <f t="shared" si="0"/>
        <v>0</v>
      </c>
      <c r="R19" s="14">
        <f t="shared" si="1"/>
        <v>0</v>
      </c>
      <c r="S19" s="14">
        <f t="shared" si="2"/>
        <v>0</v>
      </c>
      <c r="T19" s="14">
        <f t="shared" si="3"/>
        <v>0</v>
      </c>
      <c r="U19" s="14">
        <f t="shared" si="4"/>
        <v>0</v>
      </c>
    </row>
    <row r="20" spans="1:21" x14ac:dyDescent="0.25">
      <c r="A20" s="8" t="s">
        <v>54</v>
      </c>
      <c r="B20" s="9" t="s">
        <v>18</v>
      </c>
      <c r="C20" s="10" t="s">
        <v>27</v>
      </c>
      <c r="D20" s="8" t="s">
        <v>30</v>
      </c>
      <c r="E20" s="8">
        <v>2</v>
      </c>
      <c r="F20" s="8">
        <v>0</v>
      </c>
      <c r="G20" s="8">
        <v>2</v>
      </c>
      <c r="H20" s="8">
        <v>0</v>
      </c>
      <c r="I20" s="8">
        <v>2</v>
      </c>
      <c r="J20" s="8">
        <v>0</v>
      </c>
      <c r="K20" s="8">
        <v>2</v>
      </c>
      <c r="L20" s="8">
        <v>0</v>
      </c>
      <c r="M20" s="8">
        <v>1</v>
      </c>
      <c r="N20" s="8">
        <v>1</v>
      </c>
      <c r="O20" s="8">
        <v>0</v>
      </c>
      <c r="P20" s="8">
        <v>0</v>
      </c>
      <c r="Q20" s="14">
        <f t="shared" si="0"/>
        <v>0.83333333333333337</v>
      </c>
      <c r="R20" s="14">
        <f t="shared" si="1"/>
        <v>0.93743686656109204</v>
      </c>
      <c r="S20" s="14">
        <f t="shared" si="2"/>
        <v>0</v>
      </c>
      <c r="T20" s="14">
        <f t="shared" si="3"/>
        <v>2</v>
      </c>
      <c r="U20" s="14">
        <f t="shared" si="4"/>
        <v>10</v>
      </c>
    </row>
    <row r="21" spans="1:21" x14ac:dyDescent="0.25">
      <c r="A21" s="8" t="s">
        <v>55</v>
      </c>
      <c r="B21" s="9" t="s">
        <v>19</v>
      </c>
      <c r="C21" s="10" t="s">
        <v>27</v>
      </c>
      <c r="D21" s="8" t="s">
        <v>30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4">
        <f t="shared" si="0"/>
        <v>0</v>
      </c>
      <c r="R21" s="14">
        <f t="shared" si="1"/>
        <v>0</v>
      </c>
      <c r="S21" s="14">
        <f t="shared" si="2"/>
        <v>0</v>
      </c>
      <c r="T21" s="14">
        <f t="shared" si="3"/>
        <v>0</v>
      </c>
      <c r="U21" s="14">
        <f t="shared" si="4"/>
        <v>0</v>
      </c>
    </row>
    <row r="22" spans="1:21" x14ac:dyDescent="0.25">
      <c r="A22" s="8" t="s">
        <v>56</v>
      </c>
      <c r="B22" s="9" t="s">
        <v>20</v>
      </c>
      <c r="C22" s="10" t="s">
        <v>27</v>
      </c>
      <c r="D22" s="8" t="s">
        <v>30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14">
        <f t="shared" si="0"/>
        <v>0.25</v>
      </c>
      <c r="R22" s="14">
        <f t="shared" si="1"/>
        <v>0.45226701686664544</v>
      </c>
      <c r="S22" s="14">
        <f t="shared" si="2"/>
        <v>0</v>
      </c>
      <c r="T22" s="14">
        <f t="shared" si="3"/>
        <v>1</v>
      </c>
      <c r="U22" s="14">
        <f t="shared" si="4"/>
        <v>3</v>
      </c>
    </row>
    <row r="23" spans="1:21" x14ac:dyDescent="0.25">
      <c r="A23" s="8" t="s">
        <v>57</v>
      </c>
      <c r="B23" s="9" t="s">
        <v>21</v>
      </c>
      <c r="C23" s="10" t="s">
        <v>27</v>
      </c>
      <c r="D23" s="8" t="s">
        <v>30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14">
        <f t="shared" si="0"/>
        <v>0</v>
      </c>
      <c r="R23" s="14">
        <f t="shared" si="1"/>
        <v>0</v>
      </c>
      <c r="S23" s="14">
        <f t="shared" si="2"/>
        <v>0</v>
      </c>
      <c r="T23" s="14">
        <f t="shared" si="3"/>
        <v>0</v>
      </c>
      <c r="U23" s="14">
        <f t="shared" si="4"/>
        <v>0</v>
      </c>
    </row>
    <row r="24" spans="1:21" x14ac:dyDescent="0.25">
      <c r="A24" s="8" t="s">
        <v>58</v>
      </c>
      <c r="B24" s="11" t="s">
        <v>22</v>
      </c>
      <c r="C24" s="10" t="s">
        <v>27</v>
      </c>
      <c r="D24" s="8" t="s">
        <v>30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14">
        <f t="shared" si="0"/>
        <v>0</v>
      </c>
      <c r="R24" s="14">
        <f t="shared" si="1"/>
        <v>0</v>
      </c>
      <c r="S24" s="14">
        <f t="shared" si="2"/>
        <v>0</v>
      </c>
      <c r="T24" s="14">
        <f t="shared" si="3"/>
        <v>0</v>
      </c>
      <c r="U24" s="14">
        <f t="shared" si="4"/>
        <v>0</v>
      </c>
    </row>
    <row r="25" spans="1:21" x14ac:dyDescent="0.25">
      <c r="A25" s="8" t="s">
        <v>59</v>
      </c>
      <c r="B25" s="11" t="s">
        <v>23</v>
      </c>
      <c r="C25" s="10" t="s">
        <v>27</v>
      </c>
      <c r="D25" s="8" t="s">
        <v>30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14">
        <f t="shared" si="0"/>
        <v>0</v>
      </c>
      <c r="R25" s="14">
        <f t="shared" si="1"/>
        <v>0</v>
      </c>
      <c r="S25" s="14">
        <f t="shared" si="2"/>
        <v>0</v>
      </c>
      <c r="T25" s="14">
        <f t="shared" si="3"/>
        <v>0</v>
      </c>
      <c r="U25" s="14">
        <f t="shared" si="4"/>
        <v>0</v>
      </c>
    </row>
    <row r="26" spans="1:21" x14ac:dyDescent="0.25">
      <c r="A26" s="8" t="s">
        <v>60</v>
      </c>
      <c r="B26" s="9" t="s">
        <v>13</v>
      </c>
      <c r="C26" s="10" t="s">
        <v>27</v>
      </c>
      <c r="D26" s="8" t="s">
        <v>31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14">
        <f t="shared" si="0"/>
        <v>0.25</v>
      </c>
      <c r="R26" s="14">
        <f t="shared" si="1"/>
        <v>0.45226701686664544</v>
      </c>
      <c r="S26" s="14">
        <f t="shared" si="2"/>
        <v>0</v>
      </c>
      <c r="T26" s="14">
        <f t="shared" si="3"/>
        <v>1</v>
      </c>
      <c r="U26" s="14">
        <f t="shared" si="4"/>
        <v>3</v>
      </c>
    </row>
    <row r="27" spans="1:21" x14ac:dyDescent="0.25">
      <c r="A27" s="8" t="s">
        <v>61</v>
      </c>
      <c r="B27" s="9" t="s">
        <v>14</v>
      </c>
      <c r="C27" s="10" t="s">
        <v>27</v>
      </c>
      <c r="D27" s="8" t="s">
        <v>31</v>
      </c>
      <c r="E27" s="8">
        <v>0</v>
      </c>
      <c r="F27" s="8">
        <v>0</v>
      </c>
      <c r="G27" s="8">
        <v>1</v>
      </c>
      <c r="H27" s="8">
        <v>0</v>
      </c>
      <c r="I27" s="8">
        <v>10</v>
      </c>
      <c r="J27" s="8">
        <v>1</v>
      </c>
      <c r="K27" s="8">
        <v>0</v>
      </c>
      <c r="L27" s="8">
        <v>0</v>
      </c>
      <c r="M27" s="8">
        <v>2</v>
      </c>
      <c r="N27" s="8">
        <v>0</v>
      </c>
      <c r="O27" s="8">
        <v>0</v>
      </c>
      <c r="P27" s="8">
        <v>0</v>
      </c>
      <c r="Q27" s="14">
        <f t="shared" si="0"/>
        <v>1.1666666666666667</v>
      </c>
      <c r="R27" s="14">
        <f t="shared" si="1"/>
        <v>2.8550858396053789</v>
      </c>
      <c r="S27" s="14">
        <f t="shared" si="2"/>
        <v>0</v>
      </c>
      <c r="T27" s="14">
        <f t="shared" si="3"/>
        <v>10</v>
      </c>
      <c r="U27" s="14">
        <f t="shared" si="4"/>
        <v>14</v>
      </c>
    </row>
    <row r="28" spans="1:21" x14ac:dyDescent="0.25">
      <c r="A28" s="8" t="s">
        <v>62</v>
      </c>
      <c r="B28" s="9" t="s">
        <v>15</v>
      </c>
      <c r="C28" s="10" t="s">
        <v>27</v>
      </c>
      <c r="D28" s="8" t="s">
        <v>31</v>
      </c>
      <c r="E28" s="8">
        <v>4</v>
      </c>
      <c r="F28" s="8">
        <v>2</v>
      </c>
      <c r="G28" s="8">
        <v>0</v>
      </c>
      <c r="H28" s="8">
        <v>1</v>
      </c>
      <c r="I28" s="8">
        <v>2</v>
      </c>
      <c r="J28" s="8">
        <v>1</v>
      </c>
      <c r="K28" s="8">
        <v>0</v>
      </c>
      <c r="L28" s="8">
        <v>2</v>
      </c>
      <c r="M28" s="8">
        <v>1</v>
      </c>
      <c r="N28" s="8">
        <v>0</v>
      </c>
      <c r="O28" s="8">
        <v>0</v>
      </c>
      <c r="P28" s="8">
        <v>0</v>
      </c>
      <c r="Q28" s="14">
        <f t="shared" si="0"/>
        <v>1.0833333333333333</v>
      </c>
      <c r="R28" s="14">
        <f t="shared" si="1"/>
        <v>1.2401124093721454</v>
      </c>
      <c r="S28" s="14">
        <f t="shared" si="2"/>
        <v>0</v>
      </c>
      <c r="T28" s="14">
        <f t="shared" si="3"/>
        <v>4</v>
      </c>
      <c r="U28" s="14">
        <f t="shared" si="4"/>
        <v>13</v>
      </c>
    </row>
    <row r="29" spans="1:21" x14ac:dyDescent="0.25">
      <c r="A29" s="8" t="s">
        <v>34</v>
      </c>
      <c r="B29" s="9" t="s">
        <v>16</v>
      </c>
      <c r="C29" s="10" t="s">
        <v>27</v>
      </c>
      <c r="D29" s="8" t="s">
        <v>31</v>
      </c>
      <c r="E29" s="8">
        <v>4</v>
      </c>
      <c r="F29" s="8">
        <v>4</v>
      </c>
      <c r="G29" s="8">
        <v>2</v>
      </c>
      <c r="H29" s="8">
        <v>26</v>
      </c>
      <c r="I29" s="8">
        <v>8</v>
      </c>
      <c r="J29" s="8">
        <v>10</v>
      </c>
      <c r="K29" s="8">
        <v>3</v>
      </c>
      <c r="L29" s="8">
        <v>1</v>
      </c>
      <c r="M29" s="8">
        <v>3</v>
      </c>
      <c r="N29" s="8">
        <v>0</v>
      </c>
      <c r="O29" s="8">
        <v>2</v>
      </c>
      <c r="P29" s="8">
        <v>3</v>
      </c>
      <c r="Q29" s="14">
        <f t="shared" si="0"/>
        <v>5.5</v>
      </c>
      <c r="R29" s="14">
        <f t="shared" si="1"/>
        <v>7.0388532123815839</v>
      </c>
      <c r="S29" s="14">
        <f t="shared" si="2"/>
        <v>0</v>
      </c>
      <c r="T29" s="14">
        <f t="shared" si="3"/>
        <v>26</v>
      </c>
      <c r="U29" s="14">
        <f t="shared" si="4"/>
        <v>66</v>
      </c>
    </row>
    <row r="30" spans="1:21" x14ac:dyDescent="0.25">
      <c r="A30" s="8" t="s">
        <v>63</v>
      </c>
      <c r="B30" s="11" t="s">
        <v>25</v>
      </c>
      <c r="C30" s="10" t="s">
        <v>27</v>
      </c>
      <c r="D30" s="8" t="s">
        <v>31</v>
      </c>
      <c r="E30" s="8">
        <v>10</v>
      </c>
      <c r="F30" s="8">
        <v>14</v>
      </c>
      <c r="G30" s="8">
        <v>3</v>
      </c>
      <c r="H30" s="8">
        <v>4</v>
      </c>
      <c r="I30" s="8">
        <v>3</v>
      </c>
      <c r="J30" s="8">
        <v>9</v>
      </c>
      <c r="K30" s="8">
        <v>5</v>
      </c>
      <c r="L30" s="8">
        <v>7</v>
      </c>
      <c r="M30" s="8">
        <v>9</v>
      </c>
      <c r="N30" s="8">
        <v>4</v>
      </c>
      <c r="O30" s="8">
        <v>0</v>
      </c>
      <c r="P30" s="8">
        <v>15</v>
      </c>
      <c r="Q30" s="14">
        <f t="shared" si="0"/>
        <v>6.916666666666667</v>
      </c>
      <c r="R30" s="14">
        <f t="shared" si="1"/>
        <v>4.6015478291812224</v>
      </c>
      <c r="S30" s="14">
        <f t="shared" si="2"/>
        <v>0</v>
      </c>
      <c r="T30" s="14">
        <f t="shared" si="3"/>
        <v>15</v>
      </c>
      <c r="U30" s="14">
        <f t="shared" si="4"/>
        <v>83</v>
      </c>
    </row>
    <row r="31" spans="1:21" x14ac:dyDescent="0.25">
      <c r="A31" s="8" t="s">
        <v>64</v>
      </c>
      <c r="B31" s="9" t="s">
        <v>17</v>
      </c>
      <c r="C31" s="10" t="s">
        <v>27</v>
      </c>
      <c r="D31" s="8" t="s">
        <v>31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14">
        <f t="shared" si="0"/>
        <v>0</v>
      </c>
      <c r="R31" s="14">
        <f t="shared" si="1"/>
        <v>0</v>
      </c>
      <c r="S31" s="14">
        <f t="shared" si="2"/>
        <v>0</v>
      </c>
      <c r="T31" s="14">
        <f t="shared" si="3"/>
        <v>0</v>
      </c>
      <c r="U31" s="14">
        <f t="shared" si="4"/>
        <v>0</v>
      </c>
    </row>
    <row r="32" spans="1:21" x14ac:dyDescent="0.25">
      <c r="A32" s="8" t="s">
        <v>65</v>
      </c>
      <c r="B32" s="9" t="s">
        <v>18</v>
      </c>
      <c r="C32" s="10" t="s">
        <v>27</v>
      </c>
      <c r="D32" s="8" t="s">
        <v>31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8">
        <v>0</v>
      </c>
      <c r="M32" s="8">
        <v>0</v>
      </c>
      <c r="N32" s="8">
        <v>1</v>
      </c>
      <c r="O32" s="8">
        <v>0</v>
      </c>
      <c r="P32" s="8">
        <v>0</v>
      </c>
      <c r="Q32" s="14">
        <f t="shared" si="0"/>
        <v>0.16666666666666666</v>
      </c>
      <c r="R32" s="14">
        <f t="shared" si="1"/>
        <v>0.38924947208076149</v>
      </c>
      <c r="S32" s="14">
        <f t="shared" si="2"/>
        <v>0</v>
      </c>
      <c r="T32" s="14">
        <f t="shared" si="3"/>
        <v>1</v>
      </c>
      <c r="U32" s="14">
        <f t="shared" si="4"/>
        <v>2</v>
      </c>
    </row>
    <row r="33" spans="1:21" x14ac:dyDescent="0.25">
      <c r="A33" s="8" t="s">
        <v>66</v>
      </c>
      <c r="B33" s="9" t="s">
        <v>19</v>
      </c>
      <c r="C33" s="10" t="s">
        <v>27</v>
      </c>
      <c r="D33" s="8" t="s">
        <v>31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14">
        <f t="shared" si="0"/>
        <v>8.3333333333333329E-2</v>
      </c>
      <c r="R33" s="14">
        <f t="shared" si="1"/>
        <v>0.28867513459481287</v>
      </c>
      <c r="S33" s="14">
        <f t="shared" si="2"/>
        <v>0</v>
      </c>
      <c r="T33" s="14">
        <f t="shared" si="3"/>
        <v>1</v>
      </c>
      <c r="U33" s="14">
        <f t="shared" si="4"/>
        <v>1</v>
      </c>
    </row>
    <row r="34" spans="1:21" x14ac:dyDescent="0.25">
      <c r="A34" s="8" t="s">
        <v>67</v>
      </c>
      <c r="B34" s="9" t="s">
        <v>20</v>
      </c>
      <c r="C34" s="10" t="s">
        <v>27</v>
      </c>
      <c r="D34" s="8" t="s">
        <v>31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14">
        <f t="shared" si="0"/>
        <v>0</v>
      </c>
      <c r="R34" s="14">
        <f t="shared" si="1"/>
        <v>0</v>
      </c>
      <c r="S34" s="14">
        <f t="shared" si="2"/>
        <v>0</v>
      </c>
      <c r="T34" s="14">
        <f t="shared" si="3"/>
        <v>0</v>
      </c>
      <c r="U34" s="14">
        <f t="shared" si="4"/>
        <v>0</v>
      </c>
    </row>
    <row r="35" spans="1:21" x14ac:dyDescent="0.25">
      <c r="A35" s="8" t="s">
        <v>68</v>
      </c>
      <c r="B35" s="9" t="s">
        <v>21</v>
      </c>
      <c r="C35" s="10" t="s">
        <v>27</v>
      </c>
      <c r="D35" s="8" t="s">
        <v>31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14">
        <f t="shared" si="0"/>
        <v>0</v>
      </c>
      <c r="R35" s="14">
        <f t="shared" si="1"/>
        <v>0</v>
      </c>
      <c r="S35" s="14">
        <f t="shared" si="2"/>
        <v>0</v>
      </c>
      <c r="T35" s="14">
        <f t="shared" si="3"/>
        <v>0</v>
      </c>
      <c r="U35" s="14">
        <f t="shared" si="4"/>
        <v>0</v>
      </c>
    </row>
    <row r="36" spans="1:21" x14ac:dyDescent="0.25">
      <c r="A36" s="8" t="s">
        <v>69</v>
      </c>
      <c r="B36" s="11" t="s">
        <v>22</v>
      </c>
      <c r="C36" s="10" t="s">
        <v>27</v>
      </c>
      <c r="D36" s="8" t="s">
        <v>31</v>
      </c>
      <c r="E36" s="8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14">
        <f t="shared" si="0"/>
        <v>8.3333333333333329E-2</v>
      </c>
      <c r="R36" s="14">
        <f t="shared" si="1"/>
        <v>0.28867513459481287</v>
      </c>
      <c r="S36" s="14">
        <f t="shared" si="2"/>
        <v>0</v>
      </c>
      <c r="T36" s="14">
        <f t="shared" si="3"/>
        <v>1</v>
      </c>
      <c r="U36" s="14">
        <f t="shared" si="4"/>
        <v>1</v>
      </c>
    </row>
    <row r="37" spans="1:21" x14ac:dyDescent="0.25">
      <c r="A37" s="8" t="s">
        <v>70</v>
      </c>
      <c r="B37" s="11" t="s">
        <v>23</v>
      </c>
      <c r="C37" s="10" t="s">
        <v>27</v>
      </c>
      <c r="D37" s="8" t="s">
        <v>31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14">
        <f t="shared" si="0"/>
        <v>0</v>
      </c>
      <c r="R37" s="14">
        <f t="shared" si="1"/>
        <v>0</v>
      </c>
      <c r="S37" s="14">
        <f t="shared" si="2"/>
        <v>0</v>
      </c>
      <c r="T37" s="14">
        <f t="shared" si="3"/>
        <v>0</v>
      </c>
      <c r="U37" s="14">
        <f t="shared" si="4"/>
        <v>0</v>
      </c>
    </row>
    <row r="38" spans="1:21" x14ac:dyDescent="0.25">
      <c r="A38" s="2" t="s">
        <v>71</v>
      </c>
      <c r="B38" s="3" t="s">
        <v>13</v>
      </c>
      <c r="C38" s="1" t="s">
        <v>35</v>
      </c>
      <c r="D38" s="2" t="s">
        <v>29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>
        <f t="shared" si="0"/>
        <v>0</v>
      </c>
      <c r="R38">
        <f t="shared" si="1"/>
        <v>0</v>
      </c>
      <c r="S38">
        <f t="shared" si="2"/>
        <v>0</v>
      </c>
      <c r="T38">
        <f t="shared" si="3"/>
        <v>0</v>
      </c>
      <c r="U38">
        <f t="shared" si="4"/>
        <v>0</v>
      </c>
    </row>
    <row r="39" spans="1:21" x14ac:dyDescent="0.25">
      <c r="A39" s="2" t="s">
        <v>72</v>
      </c>
      <c r="B39" s="3" t="s">
        <v>14</v>
      </c>
      <c r="C39" s="1" t="s">
        <v>35</v>
      </c>
      <c r="D39" s="2" t="s">
        <v>29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3</v>
      </c>
      <c r="Q39">
        <f t="shared" si="0"/>
        <v>0.66666666666666663</v>
      </c>
      <c r="R39">
        <f t="shared" si="1"/>
        <v>0.88762536459859454</v>
      </c>
      <c r="S39">
        <f t="shared" si="2"/>
        <v>0</v>
      </c>
      <c r="T39">
        <f t="shared" si="3"/>
        <v>3</v>
      </c>
      <c r="U39">
        <f t="shared" si="4"/>
        <v>8</v>
      </c>
    </row>
    <row r="40" spans="1:21" x14ac:dyDescent="0.25">
      <c r="A40" s="2" t="s">
        <v>73</v>
      </c>
      <c r="B40" s="3" t="s">
        <v>15</v>
      </c>
      <c r="C40" s="1" t="s">
        <v>35</v>
      </c>
      <c r="D40" s="2" t="s">
        <v>29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4</v>
      </c>
      <c r="O40" s="2">
        <v>6</v>
      </c>
      <c r="P40" s="2">
        <v>2</v>
      </c>
      <c r="Q40">
        <f t="shared" si="0"/>
        <v>1.1666666666666667</v>
      </c>
      <c r="R40">
        <f t="shared" si="1"/>
        <v>1.9462473604038075</v>
      </c>
      <c r="S40">
        <f t="shared" si="2"/>
        <v>0</v>
      </c>
      <c r="T40">
        <f t="shared" si="3"/>
        <v>6</v>
      </c>
      <c r="U40">
        <f t="shared" si="4"/>
        <v>14</v>
      </c>
    </row>
    <row r="41" spans="1:21" x14ac:dyDescent="0.25">
      <c r="A41" s="2" t="s">
        <v>74</v>
      </c>
      <c r="B41" s="3" t="s">
        <v>16</v>
      </c>
      <c r="C41" s="1" t="s">
        <v>35</v>
      </c>
      <c r="D41" s="2" t="s">
        <v>29</v>
      </c>
      <c r="E41" s="2">
        <v>0</v>
      </c>
      <c r="F41" s="2">
        <v>5</v>
      </c>
      <c r="G41" s="2">
        <v>7</v>
      </c>
      <c r="H41" s="2">
        <v>2</v>
      </c>
      <c r="I41" s="2">
        <v>1</v>
      </c>
      <c r="J41" s="2">
        <v>1</v>
      </c>
      <c r="K41" s="2">
        <v>2</v>
      </c>
      <c r="L41" s="2">
        <v>1</v>
      </c>
      <c r="M41" s="2">
        <v>5</v>
      </c>
      <c r="N41" s="2">
        <v>5</v>
      </c>
      <c r="O41" s="2">
        <v>7</v>
      </c>
      <c r="P41" s="2">
        <v>16</v>
      </c>
      <c r="Q41">
        <f t="shared" si="0"/>
        <v>4.333333333333333</v>
      </c>
      <c r="R41">
        <f t="shared" si="1"/>
        <v>4.4175956713071329</v>
      </c>
      <c r="S41">
        <f t="shared" si="2"/>
        <v>0</v>
      </c>
      <c r="T41">
        <f t="shared" si="3"/>
        <v>16</v>
      </c>
      <c r="U41">
        <f t="shared" si="4"/>
        <v>52</v>
      </c>
    </row>
    <row r="42" spans="1:21" x14ac:dyDescent="0.25">
      <c r="A42" s="2" t="s">
        <v>75</v>
      </c>
      <c r="B42" s="4" t="s">
        <v>25</v>
      </c>
      <c r="C42" s="1" t="s">
        <v>35</v>
      </c>
      <c r="D42" s="2" t="s">
        <v>29</v>
      </c>
      <c r="E42" s="2">
        <v>9</v>
      </c>
      <c r="F42" s="2">
        <v>6</v>
      </c>
      <c r="G42" s="2">
        <v>6</v>
      </c>
      <c r="H42" s="2">
        <v>4</v>
      </c>
      <c r="I42" s="2">
        <v>2</v>
      </c>
      <c r="J42" s="2">
        <v>1</v>
      </c>
      <c r="K42" s="2">
        <v>9</v>
      </c>
      <c r="L42" s="2">
        <v>3</v>
      </c>
      <c r="M42" s="2">
        <v>0</v>
      </c>
      <c r="N42" s="2">
        <v>0</v>
      </c>
      <c r="O42" s="2">
        <v>0</v>
      </c>
      <c r="P42" s="2">
        <v>5</v>
      </c>
      <c r="Q42">
        <f t="shared" si="0"/>
        <v>3.75</v>
      </c>
      <c r="R42">
        <f t="shared" si="1"/>
        <v>3.3063300170760606</v>
      </c>
      <c r="S42">
        <f t="shared" si="2"/>
        <v>0</v>
      </c>
      <c r="T42">
        <f t="shared" si="3"/>
        <v>9</v>
      </c>
      <c r="U42">
        <f t="shared" si="4"/>
        <v>45</v>
      </c>
    </row>
    <row r="43" spans="1:21" x14ac:dyDescent="0.25">
      <c r="A43" s="2" t="s">
        <v>76</v>
      </c>
      <c r="B43" s="3" t="s">
        <v>17</v>
      </c>
      <c r="C43" s="1" t="s">
        <v>35</v>
      </c>
      <c r="D43" s="2" t="s">
        <v>29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>
        <f t="shared" si="0"/>
        <v>1</v>
      </c>
      <c r="R43">
        <f t="shared" si="1"/>
        <v>3.1622776601683795</v>
      </c>
      <c r="S43">
        <f t="shared" si="2"/>
        <v>0</v>
      </c>
      <c r="T43">
        <f t="shared" si="3"/>
        <v>11</v>
      </c>
      <c r="U43">
        <f t="shared" si="4"/>
        <v>12</v>
      </c>
    </row>
    <row r="44" spans="1:21" x14ac:dyDescent="0.25">
      <c r="A44" s="2" t="s">
        <v>77</v>
      </c>
      <c r="B44" s="3" t="s">
        <v>18</v>
      </c>
      <c r="C44" s="1" t="s">
        <v>35</v>
      </c>
      <c r="D44" s="2" t="s">
        <v>29</v>
      </c>
      <c r="E44" s="2">
        <v>1</v>
      </c>
      <c r="F44" s="2">
        <v>0</v>
      </c>
      <c r="G44" s="2">
        <v>0</v>
      </c>
      <c r="H44" s="2">
        <v>2</v>
      </c>
      <c r="I44" s="2">
        <v>2</v>
      </c>
      <c r="J44" s="2">
        <v>1</v>
      </c>
      <c r="K44" s="2">
        <v>1</v>
      </c>
      <c r="L44" s="2">
        <v>0</v>
      </c>
      <c r="M44" s="2">
        <v>0</v>
      </c>
      <c r="N44" s="2">
        <v>3</v>
      </c>
      <c r="O44" s="2">
        <v>0</v>
      </c>
      <c r="P44" s="2">
        <v>0</v>
      </c>
      <c r="Q44">
        <f t="shared" si="0"/>
        <v>0.83333333333333337</v>
      </c>
      <c r="R44">
        <f t="shared" si="1"/>
        <v>1.0298573010888745</v>
      </c>
      <c r="S44">
        <f t="shared" si="2"/>
        <v>0</v>
      </c>
      <c r="T44">
        <f t="shared" si="3"/>
        <v>3</v>
      </c>
      <c r="U44">
        <f t="shared" si="4"/>
        <v>10</v>
      </c>
    </row>
    <row r="45" spans="1:21" x14ac:dyDescent="0.25">
      <c r="A45" s="2" t="s">
        <v>78</v>
      </c>
      <c r="B45" s="3" t="s">
        <v>19</v>
      </c>
      <c r="C45" s="1" t="s">
        <v>35</v>
      </c>
      <c r="D45" s="2" t="s">
        <v>29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>
        <f t="shared" si="0"/>
        <v>0</v>
      </c>
      <c r="R45">
        <f t="shared" si="1"/>
        <v>0</v>
      </c>
      <c r="S45">
        <f t="shared" si="2"/>
        <v>0</v>
      </c>
      <c r="T45">
        <f t="shared" si="3"/>
        <v>0</v>
      </c>
      <c r="U45">
        <f t="shared" si="4"/>
        <v>0</v>
      </c>
    </row>
    <row r="46" spans="1:21" x14ac:dyDescent="0.25">
      <c r="A46" s="2" t="s">
        <v>79</v>
      </c>
      <c r="B46" s="3" t="s">
        <v>20</v>
      </c>
      <c r="C46" s="1" t="s">
        <v>35</v>
      </c>
      <c r="D46" s="2" t="s">
        <v>29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>
        <f t="shared" si="0"/>
        <v>0</v>
      </c>
      <c r="R46">
        <f t="shared" si="1"/>
        <v>0</v>
      </c>
      <c r="S46">
        <f t="shared" si="2"/>
        <v>0</v>
      </c>
      <c r="T46">
        <f t="shared" si="3"/>
        <v>0</v>
      </c>
      <c r="U46">
        <f t="shared" si="4"/>
        <v>0</v>
      </c>
    </row>
    <row r="47" spans="1:21" x14ac:dyDescent="0.25">
      <c r="A47" s="2" t="s">
        <v>80</v>
      </c>
      <c r="B47" s="3" t="s">
        <v>21</v>
      </c>
      <c r="C47" s="1" t="s">
        <v>35</v>
      </c>
      <c r="D47" s="2" t="s">
        <v>29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>
        <f t="shared" si="0"/>
        <v>8.3333333333333329E-2</v>
      </c>
      <c r="R47">
        <f t="shared" si="1"/>
        <v>0.28867513459481287</v>
      </c>
      <c r="S47">
        <f t="shared" si="2"/>
        <v>0</v>
      </c>
      <c r="T47">
        <f t="shared" si="3"/>
        <v>1</v>
      </c>
      <c r="U47">
        <f t="shared" si="4"/>
        <v>1</v>
      </c>
    </row>
    <row r="48" spans="1:21" x14ac:dyDescent="0.25">
      <c r="A48" s="2" t="s">
        <v>81</v>
      </c>
      <c r="B48" s="4" t="s">
        <v>22</v>
      </c>
      <c r="C48" s="1" t="s">
        <v>35</v>
      </c>
      <c r="D48" s="2" t="s">
        <v>29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>
        <f t="shared" si="0"/>
        <v>0</v>
      </c>
      <c r="R48">
        <f t="shared" si="1"/>
        <v>0</v>
      </c>
      <c r="S48">
        <f t="shared" si="2"/>
        <v>0</v>
      </c>
      <c r="T48">
        <f t="shared" si="3"/>
        <v>0</v>
      </c>
      <c r="U48">
        <f t="shared" si="4"/>
        <v>0</v>
      </c>
    </row>
    <row r="49" spans="1:21" x14ac:dyDescent="0.25">
      <c r="A49" s="2" t="s">
        <v>82</v>
      </c>
      <c r="B49" s="4" t="s">
        <v>23</v>
      </c>
      <c r="C49" s="1" t="s">
        <v>35</v>
      </c>
      <c r="D49" s="2" t="s">
        <v>29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>
        <f t="shared" si="0"/>
        <v>0</v>
      </c>
      <c r="R49">
        <f t="shared" si="1"/>
        <v>0</v>
      </c>
      <c r="S49">
        <f t="shared" si="2"/>
        <v>0</v>
      </c>
      <c r="T49">
        <f t="shared" si="3"/>
        <v>0</v>
      </c>
      <c r="U49">
        <f t="shared" si="4"/>
        <v>0</v>
      </c>
    </row>
    <row r="50" spans="1:21" x14ac:dyDescent="0.25">
      <c r="A50" s="2" t="s">
        <v>83</v>
      </c>
      <c r="B50" s="3" t="s">
        <v>13</v>
      </c>
      <c r="C50" s="1" t="s">
        <v>35</v>
      </c>
      <c r="D50" s="2" t="s">
        <v>30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>
        <f t="shared" si="0"/>
        <v>0</v>
      </c>
      <c r="R50">
        <f t="shared" si="1"/>
        <v>0</v>
      </c>
      <c r="S50">
        <f t="shared" si="2"/>
        <v>0</v>
      </c>
      <c r="T50">
        <f t="shared" si="3"/>
        <v>0</v>
      </c>
      <c r="U50">
        <f t="shared" si="4"/>
        <v>0</v>
      </c>
    </row>
    <row r="51" spans="1:21" x14ac:dyDescent="0.25">
      <c r="A51" s="2" t="s">
        <v>84</v>
      </c>
      <c r="B51" s="3" t="s">
        <v>14</v>
      </c>
      <c r="C51" s="1" t="s">
        <v>35</v>
      </c>
      <c r="D51" s="2" t="s">
        <v>30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  <c r="P51" s="2">
        <v>0</v>
      </c>
      <c r="Q51">
        <f t="shared" si="0"/>
        <v>0.33333333333333331</v>
      </c>
      <c r="R51">
        <f t="shared" si="1"/>
        <v>0.6513389472789296</v>
      </c>
      <c r="S51">
        <f t="shared" si="2"/>
        <v>0</v>
      </c>
      <c r="T51">
        <f t="shared" si="3"/>
        <v>2</v>
      </c>
      <c r="U51">
        <f t="shared" si="4"/>
        <v>4</v>
      </c>
    </row>
    <row r="52" spans="1:21" x14ac:dyDescent="0.25">
      <c r="A52" s="2" t="s">
        <v>85</v>
      </c>
      <c r="B52" s="3" t="s">
        <v>15</v>
      </c>
      <c r="C52" s="1" t="s">
        <v>35</v>
      </c>
      <c r="D52" s="2" t="s">
        <v>30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>
        <f t="shared" si="0"/>
        <v>0.5</v>
      </c>
      <c r="R52">
        <f t="shared" si="1"/>
        <v>0.5222329678670935</v>
      </c>
      <c r="S52">
        <f t="shared" si="2"/>
        <v>0</v>
      </c>
      <c r="T52">
        <f t="shared" si="3"/>
        <v>1</v>
      </c>
      <c r="U52">
        <f t="shared" si="4"/>
        <v>6</v>
      </c>
    </row>
    <row r="53" spans="1:21" x14ac:dyDescent="0.25">
      <c r="A53" s="2" t="s">
        <v>86</v>
      </c>
      <c r="B53" s="3" t="s">
        <v>16</v>
      </c>
      <c r="C53" s="1" t="s">
        <v>35</v>
      </c>
      <c r="D53" s="2" t="s">
        <v>30</v>
      </c>
      <c r="E53" s="2">
        <v>2</v>
      </c>
      <c r="F53" s="2">
        <v>5</v>
      </c>
      <c r="G53" s="2">
        <v>0</v>
      </c>
      <c r="H53" s="2">
        <v>2</v>
      </c>
      <c r="I53" s="2">
        <v>4</v>
      </c>
      <c r="J53" s="2">
        <v>4</v>
      </c>
      <c r="K53" s="2">
        <v>4</v>
      </c>
      <c r="L53" s="2">
        <v>5</v>
      </c>
      <c r="M53" s="2">
        <v>5</v>
      </c>
      <c r="N53" s="2">
        <v>2</v>
      </c>
      <c r="O53" s="2">
        <v>2</v>
      </c>
      <c r="P53" s="2">
        <v>3</v>
      </c>
      <c r="Q53">
        <f t="shared" si="0"/>
        <v>3.1666666666666665</v>
      </c>
      <c r="R53">
        <f t="shared" si="1"/>
        <v>1.5859229221975182</v>
      </c>
      <c r="S53">
        <f t="shared" si="2"/>
        <v>0</v>
      </c>
      <c r="T53">
        <f t="shared" si="3"/>
        <v>5</v>
      </c>
      <c r="U53">
        <f t="shared" si="4"/>
        <v>38</v>
      </c>
    </row>
    <row r="54" spans="1:21" x14ac:dyDescent="0.25">
      <c r="A54" s="2" t="s">
        <v>87</v>
      </c>
      <c r="B54" s="4" t="s">
        <v>25</v>
      </c>
      <c r="C54" s="1" t="s">
        <v>35</v>
      </c>
      <c r="D54" s="2" t="s">
        <v>30</v>
      </c>
      <c r="E54" s="2">
        <v>6</v>
      </c>
      <c r="F54" s="2">
        <v>8</v>
      </c>
      <c r="G54" s="2">
        <v>4</v>
      </c>
      <c r="H54" s="2">
        <v>0</v>
      </c>
      <c r="I54" s="2">
        <v>0</v>
      </c>
      <c r="J54" s="2">
        <v>8</v>
      </c>
      <c r="K54" s="2">
        <v>15</v>
      </c>
      <c r="L54" s="2">
        <v>0</v>
      </c>
      <c r="M54" s="2">
        <v>0</v>
      </c>
      <c r="N54" s="2">
        <v>5</v>
      </c>
      <c r="O54" s="2">
        <v>20</v>
      </c>
      <c r="P54" s="2">
        <v>14</v>
      </c>
      <c r="Q54">
        <f t="shared" si="0"/>
        <v>6.666666666666667</v>
      </c>
      <c r="R54">
        <f t="shared" si="1"/>
        <v>6.6923746747980859</v>
      </c>
      <c r="S54">
        <f t="shared" si="2"/>
        <v>0</v>
      </c>
      <c r="T54">
        <f t="shared" si="3"/>
        <v>20</v>
      </c>
      <c r="U54">
        <f t="shared" si="4"/>
        <v>80</v>
      </c>
    </row>
    <row r="55" spans="1:21" x14ac:dyDescent="0.25">
      <c r="A55" s="2" t="s">
        <v>88</v>
      </c>
      <c r="B55" s="3" t="s">
        <v>17</v>
      </c>
      <c r="C55" s="1" t="s">
        <v>35</v>
      </c>
      <c r="D55" s="2" t="s">
        <v>30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>
        <f t="shared" si="0"/>
        <v>0</v>
      </c>
      <c r="R55">
        <f t="shared" si="1"/>
        <v>0</v>
      </c>
      <c r="S55">
        <f t="shared" si="2"/>
        <v>0</v>
      </c>
      <c r="T55">
        <f t="shared" si="3"/>
        <v>0</v>
      </c>
      <c r="U55">
        <f t="shared" si="4"/>
        <v>0</v>
      </c>
    </row>
    <row r="56" spans="1:21" x14ac:dyDescent="0.25">
      <c r="A56" s="2" t="s">
        <v>89</v>
      </c>
      <c r="B56" s="3" t="s">
        <v>18</v>
      </c>
      <c r="C56" s="1" t="s">
        <v>35</v>
      </c>
      <c r="D56" s="2" t="s">
        <v>30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</v>
      </c>
      <c r="Q56">
        <f t="shared" si="0"/>
        <v>0.16666666666666666</v>
      </c>
      <c r="R56">
        <f t="shared" si="1"/>
        <v>0.57735026918962573</v>
      </c>
      <c r="S56">
        <f t="shared" si="2"/>
        <v>0</v>
      </c>
      <c r="T56">
        <f t="shared" si="3"/>
        <v>2</v>
      </c>
      <c r="U56">
        <f t="shared" si="4"/>
        <v>2</v>
      </c>
    </row>
    <row r="57" spans="1:21" x14ac:dyDescent="0.25">
      <c r="A57" s="2" t="s">
        <v>90</v>
      </c>
      <c r="B57" s="3" t="s">
        <v>19</v>
      </c>
      <c r="C57" s="1" t="s">
        <v>35</v>
      </c>
      <c r="D57" s="2" t="s">
        <v>30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>
        <f t="shared" si="0"/>
        <v>0.25</v>
      </c>
      <c r="R57">
        <f t="shared" si="1"/>
        <v>0.62158156050806102</v>
      </c>
      <c r="S57">
        <f t="shared" si="2"/>
        <v>0</v>
      </c>
      <c r="T57">
        <f t="shared" si="3"/>
        <v>2</v>
      </c>
      <c r="U57">
        <f t="shared" si="4"/>
        <v>3</v>
      </c>
    </row>
    <row r="58" spans="1:21" x14ac:dyDescent="0.25">
      <c r="A58" s="2" t="s">
        <v>91</v>
      </c>
      <c r="B58" s="3" t="s">
        <v>20</v>
      </c>
      <c r="C58" s="1" t="s">
        <v>35</v>
      </c>
      <c r="D58" s="2" t="s">
        <v>30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>
        <f t="shared" si="0"/>
        <v>8.3333333333333329E-2</v>
      </c>
      <c r="R58">
        <f t="shared" si="1"/>
        <v>0.28867513459481287</v>
      </c>
      <c r="S58">
        <f t="shared" si="2"/>
        <v>0</v>
      </c>
      <c r="T58">
        <f t="shared" si="3"/>
        <v>1</v>
      </c>
      <c r="U58">
        <f t="shared" si="4"/>
        <v>1</v>
      </c>
    </row>
    <row r="59" spans="1:21" x14ac:dyDescent="0.25">
      <c r="A59" s="2" t="s">
        <v>92</v>
      </c>
      <c r="B59" s="3" t="s">
        <v>21</v>
      </c>
      <c r="C59" s="1" t="s">
        <v>35</v>
      </c>
      <c r="D59" s="2" t="s">
        <v>30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>
        <f t="shared" si="0"/>
        <v>0</v>
      </c>
      <c r="R59">
        <f t="shared" si="1"/>
        <v>0</v>
      </c>
      <c r="S59">
        <f t="shared" si="2"/>
        <v>0</v>
      </c>
      <c r="T59">
        <f t="shared" si="3"/>
        <v>0</v>
      </c>
      <c r="U59">
        <f t="shared" si="4"/>
        <v>0</v>
      </c>
    </row>
    <row r="60" spans="1:21" x14ac:dyDescent="0.25">
      <c r="A60" s="2" t="s">
        <v>93</v>
      </c>
      <c r="B60" s="4" t="s">
        <v>22</v>
      </c>
      <c r="C60" s="1" t="s">
        <v>35</v>
      </c>
      <c r="D60" s="2" t="s">
        <v>30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>
        <f t="shared" si="0"/>
        <v>0</v>
      </c>
      <c r="R60">
        <f t="shared" si="1"/>
        <v>0</v>
      </c>
      <c r="S60">
        <f t="shared" si="2"/>
        <v>0</v>
      </c>
      <c r="T60">
        <f t="shared" si="3"/>
        <v>0</v>
      </c>
      <c r="U60">
        <f t="shared" si="4"/>
        <v>0</v>
      </c>
    </row>
    <row r="61" spans="1:21" x14ac:dyDescent="0.25">
      <c r="A61" s="2" t="s">
        <v>94</v>
      </c>
      <c r="B61" s="4" t="s">
        <v>23</v>
      </c>
      <c r="C61" s="1" t="s">
        <v>35</v>
      </c>
      <c r="D61" s="2" t="s">
        <v>30</v>
      </c>
      <c r="E61" s="2">
        <v>0</v>
      </c>
      <c r="F61" s="2">
        <v>0</v>
      </c>
      <c r="G61" s="2">
        <v>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>
        <f t="shared" si="0"/>
        <v>0.33333333333333331</v>
      </c>
      <c r="R61">
        <f t="shared" si="1"/>
        <v>1.1547005383792515</v>
      </c>
      <c r="S61">
        <f t="shared" si="2"/>
        <v>0</v>
      </c>
      <c r="T61">
        <f t="shared" si="3"/>
        <v>4</v>
      </c>
      <c r="U61">
        <f t="shared" si="4"/>
        <v>4</v>
      </c>
    </row>
    <row r="62" spans="1:21" x14ac:dyDescent="0.25">
      <c r="A62" s="2" t="s">
        <v>95</v>
      </c>
      <c r="B62" s="3" t="s">
        <v>13</v>
      </c>
      <c r="C62" s="1" t="s">
        <v>35</v>
      </c>
      <c r="D62" s="2" t="s">
        <v>31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>
        <f t="shared" si="0"/>
        <v>8.3333333333333329E-2</v>
      </c>
      <c r="R62">
        <f t="shared" si="1"/>
        <v>0.28867513459481287</v>
      </c>
      <c r="S62">
        <f t="shared" si="2"/>
        <v>0</v>
      </c>
      <c r="T62">
        <f t="shared" si="3"/>
        <v>1</v>
      </c>
      <c r="U62">
        <f t="shared" si="4"/>
        <v>1</v>
      </c>
    </row>
    <row r="63" spans="1:21" x14ac:dyDescent="0.25">
      <c r="A63" s="2" t="s">
        <v>96</v>
      </c>
      <c r="B63" s="3" t="s">
        <v>14</v>
      </c>
      <c r="C63" s="1" t="s">
        <v>35</v>
      </c>
      <c r="D63" s="2" t="s">
        <v>31</v>
      </c>
      <c r="E63" s="2">
        <v>1</v>
      </c>
      <c r="F63" s="2">
        <v>0</v>
      </c>
      <c r="G63" s="2">
        <v>1</v>
      </c>
      <c r="H63" s="2">
        <v>3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2</v>
      </c>
      <c r="P63" s="2">
        <v>3</v>
      </c>
      <c r="Q63">
        <f t="shared" si="0"/>
        <v>1</v>
      </c>
      <c r="R63">
        <f t="shared" si="1"/>
        <v>1.1281521496355325</v>
      </c>
      <c r="S63">
        <f t="shared" si="2"/>
        <v>0</v>
      </c>
      <c r="T63">
        <f t="shared" si="3"/>
        <v>3</v>
      </c>
      <c r="U63">
        <f t="shared" si="4"/>
        <v>12</v>
      </c>
    </row>
    <row r="64" spans="1:21" x14ac:dyDescent="0.25">
      <c r="A64" s="2" t="s">
        <v>97</v>
      </c>
      <c r="B64" s="3" t="s">
        <v>15</v>
      </c>
      <c r="C64" s="1" t="s">
        <v>35</v>
      </c>
      <c r="D64" s="2" t="s">
        <v>31</v>
      </c>
      <c r="E64" s="2">
        <v>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</v>
      </c>
      <c r="L64" s="2">
        <v>2</v>
      </c>
      <c r="M64" s="2">
        <v>7</v>
      </c>
      <c r="N64" s="2">
        <v>1</v>
      </c>
      <c r="O64" s="2">
        <v>0</v>
      </c>
      <c r="P64" s="2">
        <v>0</v>
      </c>
      <c r="Q64">
        <f t="shared" si="0"/>
        <v>1.3333333333333333</v>
      </c>
      <c r="R64">
        <f t="shared" si="1"/>
        <v>2.1881222058831149</v>
      </c>
      <c r="S64">
        <f t="shared" si="2"/>
        <v>0</v>
      </c>
      <c r="T64">
        <f t="shared" si="3"/>
        <v>7</v>
      </c>
      <c r="U64">
        <f t="shared" si="4"/>
        <v>16</v>
      </c>
    </row>
    <row r="65" spans="1:21" x14ac:dyDescent="0.25">
      <c r="A65" s="2" t="s">
        <v>98</v>
      </c>
      <c r="B65" s="3" t="s">
        <v>16</v>
      </c>
      <c r="C65" s="1" t="s">
        <v>35</v>
      </c>
      <c r="D65" s="2" t="s">
        <v>31</v>
      </c>
      <c r="E65" s="2">
        <v>2</v>
      </c>
      <c r="F65" s="2">
        <v>3</v>
      </c>
      <c r="G65" s="2">
        <v>2</v>
      </c>
      <c r="H65" s="2">
        <v>0</v>
      </c>
      <c r="I65" s="2">
        <v>1</v>
      </c>
      <c r="J65" s="2">
        <v>0</v>
      </c>
      <c r="K65" s="2">
        <v>8</v>
      </c>
      <c r="L65" s="2">
        <v>8</v>
      </c>
      <c r="M65" s="2">
        <v>18</v>
      </c>
      <c r="N65" s="2">
        <v>6</v>
      </c>
      <c r="O65" s="2">
        <v>3</v>
      </c>
      <c r="P65" s="2">
        <v>1</v>
      </c>
      <c r="Q65">
        <f t="shared" si="0"/>
        <v>4.333333333333333</v>
      </c>
      <c r="R65">
        <f t="shared" si="1"/>
        <v>5.1404515778521267</v>
      </c>
      <c r="S65">
        <f t="shared" si="2"/>
        <v>0</v>
      </c>
      <c r="T65">
        <f t="shared" si="3"/>
        <v>18</v>
      </c>
      <c r="U65">
        <f t="shared" si="4"/>
        <v>52</v>
      </c>
    </row>
    <row r="66" spans="1:21" x14ac:dyDescent="0.25">
      <c r="A66" s="2" t="s">
        <v>99</v>
      </c>
      <c r="B66" s="4" t="s">
        <v>25</v>
      </c>
      <c r="C66" s="1" t="s">
        <v>35</v>
      </c>
      <c r="D66" s="2" t="s">
        <v>31</v>
      </c>
      <c r="E66" s="2">
        <v>19</v>
      </c>
      <c r="F66" s="2">
        <v>6</v>
      </c>
      <c r="G66" s="2">
        <v>3</v>
      </c>
      <c r="H66" s="2">
        <v>0</v>
      </c>
      <c r="I66" s="2">
        <v>1</v>
      </c>
      <c r="J66" s="2">
        <v>7</v>
      </c>
      <c r="K66" s="2">
        <v>4</v>
      </c>
      <c r="L66" s="2">
        <v>5</v>
      </c>
      <c r="M66" s="2">
        <v>4</v>
      </c>
      <c r="N66" s="2">
        <v>0</v>
      </c>
      <c r="O66" s="2">
        <v>7</v>
      </c>
      <c r="P66" s="2">
        <v>10</v>
      </c>
      <c r="Q66">
        <f t="shared" si="0"/>
        <v>5.5</v>
      </c>
      <c r="R66">
        <f t="shared" si="1"/>
        <v>5.2136185305235161</v>
      </c>
      <c r="S66">
        <f t="shared" si="2"/>
        <v>0</v>
      </c>
      <c r="T66">
        <f t="shared" si="3"/>
        <v>19</v>
      </c>
      <c r="U66">
        <f t="shared" si="4"/>
        <v>66</v>
      </c>
    </row>
    <row r="67" spans="1:21" x14ac:dyDescent="0.25">
      <c r="A67" s="2" t="s">
        <v>100</v>
      </c>
      <c r="B67" s="3" t="s">
        <v>17</v>
      </c>
      <c r="C67" s="1" t="s">
        <v>35</v>
      </c>
      <c r="D67" s="2" t="s">
        <v>31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>
        <f t="shared" ref="Q67:Q130" si="17">AVERAGE(E67:P67)</f>
        <v>0</v>
      </c>
      <c r="R67">
        <f t="shared" ref="R67:R130" si="18">_xlfn.STDEV.S(E67:P67)</f>
        <v>0</v>
      </c>
      <c r="S67">
        <f t="shared" ref="S67:S130" si="19">MIN(E67:P67)</f>
        <v>0</v>
      </c>
      <c r="T67">
        <f t="shared" ref="T67:T130" si="20">MAX(E67:P67)</f>
        <v>0</v>
      </c>
      <c r="U67">
        <f t="shared" ref="U67:U130" si="21">SUM(E67:P67)</f>
        <v>0</v>
      </c>
    </row>
    <row r="68" spans="1:21" x14ac:dyDescent="0.25">
      <c r="A68" s="2" t="s">
        <v>101</v>
      </c>
      <c r="B68" s="3" t="s">
        <v>18</v>
      </c>
      <c r="C68" s="1" t="s">
        <v>35</v>
      </c>
      <c r="D68" s="2" t="s">
        <v>31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  <c r="Q68">
        <f t="shared" si="17"/>
        <v>0.16666666666666666</v>
      </c>
      <c r="R68">
        <f t="shared" si="18"/>
        <v>0.38924947208076149</v>
      </c>
      <c r="S68">
        <f t="shared" si="19"/>
        <v>0</v>
      </c>
      <c r="T68">
        <f t="shared" si="20"/>
        <v>1</v>
      </c>
      <c r="U68">
        <f t="shared" si="21"/>
        <v>2</v>
      </c>
    </row>
    <row r="69" spans="1:21" x14ac:dyDescent="0.25">
      <c r="A69" s="2" t="s">
        <v>102</v>
      </c>
      <c r="B69" s="3" t="s">
        <v>19</v>
      </c>
      <c r="C69" s="1" t="s">
        <v>35</v>
      </c>
      <c r="D69" s="2" t="s">
        <v>31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>
        <f t="shared" si="17"/>
        <v>0</v>
      </c>
      <c r="R69">
        <f t="shared" si="18"/>
        <v>0</v>
      </c>
      <c r="S69">
        <f t="shared" si="19"/>
        <v>0</v>
      </c>
      <c r="T69">
        <f t="shared" si="20"/>
        <v>0</v>
      </c>
      <c r="U69">
        <f t="shared" si="21"/>
        <v>0</v>
      </c>
    </row>
    <row r="70" spans="1:21" x14ac:dyDescent="0.25">
      <c r="A70" s="2" t="s">
        <v>103</v>
      </c>
      <c r="B70" s="3" t="s">
        <v>20</v>
      </c>
      <c r="C70" s="1" t="s">
        <v>35</v>
      </c>
      <c r="D70" s="2" t="s">
        <v>31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>
        <f t="shared" si="17"/>
        <v>0</v>
      </c>
      <c r="R70">
        <f t="shared" si="18"/>
        <v>0</v>
      </c>
      <c r="S70">
        <f t="shared" si="19"/>
        <v>0</v>
      </c>
      <c r="T70">
        <f t="shared" si="20"/>
        <v>0</v>
      </c>
      <c r="U70">
        <f t="shared" si="21"/>
        <v>0</v>
      </c>
    </row>
    <row r="71" spans="1:21" x14ac:dyDescent="0.25">
      <c r="A71" s="2" t="s">
        <v>104</v>
      </c>
      <c r="B71" s="3" t="s">
        <v>21</v>
      </c>
      <c r="C71" s="1" t="s">
        <v>35</v>
      </c>
      <c r="D71" s="2" t="s">
        <v>31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>
        <f t="shared" si="17"/>
        <v>8.3333333333333329E-2</v>
      </c>
      <c r="R71">
        <f t="shared" si="18"/>
        <v>0.28867513459481287</v>
      </c>
      <c r="S71">
        <f t="shared" si="19"/>
        <v>0</v>
      </c>
      <c r="T71">
        <f t="shared" si="20"/>
        <v>1</v>
      </c>
      <c r="U71">
        <f t="shared" si="21"/>
        <v>1</v>
      </c>
    </row>
    <row r="72" spans="1:21" x14ac:dyDescent="0.25">
      <c r="A72" s="2" t="s">
        <v>105</v>
      </c>
      <c r="B72" s="4" t="s">
        <v>22</v>
      </c>
      <c r="C72" s="1" t="s">
        <v>35</v>
      </c>
      <c r="D72" s="2" t="s">
        <v>31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>
        <f t="shared" si="17"/>
        <v>0</v>
      </c>
      <c r="R72">
        <f t="shared" si="18"/>
        <v>0</v>
      </c>
      <c r="S72">
        <f t="shared" si="19"/>
        <v>0</v>
      </c>
      <c r="T72">
        <f t="shared" si="20"/>
        <v>0</v>
      </c>
      <c r="U72">
        <f t="shared" si="21"/>
        <v>0</v>
      </c>
    </row>
    <row r="73" spans="1:21" x14ac:dyDescent="0.25">
      <c r="A73" s="2" t="s">
        <v>106</v>
      </c>
      <c r="B73" s="4" t="s">
        <v>23</v>
      </c>
      <c r="C73" s="1" t="s">
        <v>35</v>
      </c>
      <c r="D73" s="2" t="s">
        <v>31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>
        <f t="shared" si="17"/>
        <v>0.16666666666666666</v>
      </c>
      <c r="R73">
        <f t="shared" si="18"/>
        <v>0.57735026918962573</v>
      </c>
      <c r="S73">
        <f t="shared" si="19"/>
        <v>0</v>
      </c>
      <c r="T73">
        <f t="shared" si="20"/>
        <v>2</v>
      </c>
      <c r="U73">
        <f t="shared" si="21"/>
        <v>2</v>
      </c>
    </row>
    <row r="74" spans="1:21" x14ac:dyDescent="0.25">
      <c r="A74" s="2" t="s">
        <v>107</v>
      </c>
      <c r="B74" s="3" t="s">
        <v>13</v>
      </c>
      <c r="C74" s="1" t="s">
        <v>36</v>
      </c>
      <c r="D74" s="2" t="s">
        <v>29</v>
      </c>
      <c r="E74" s="2">
        <v>0</v>
      </c>
      <c r="F74" s="2">
        <v>1</v>
      </c>
      <c r="G74" s="2">
        <v>0</v>
      </c>
      <c r="H74" s="2">
        <v>4</v>
      </c>
      <c r="I74" s="2">
        <v>0</v>
      </c>
      <c r="J74" s="2">
        <v>1</v>
      </c>
      <c r="K74" s="2">
        <v>1</v>
      </c>
      <c r="L74" s="2">
        <v>0</v>
      </c>
      <c r="M74" s="2">
        <v>1</v>
      </c>
      <c r="N74" s="2">
        <v>2</v>
      </c>
      <c r="O74" s="2">
        <v>2</v>
      </c>
      <c r="P74" s="2">
        <v>2</v>
      </c>
      <c r="Q74">
        <f t="shared" si="17"/>
        <v>1.1666666666666667</v>
      </c>
      <c r="R74">
        <f t="shared" si="18"/>
        <v>1.1934162828797101</v>
      </c>
      <c r="S74">
        <f t="shared" si="19"/>
        <v>0</v>
      </c>
      <c r="T74">
        <f t="shared" si="20"/>
        <v>4</v>
      </c>
      <c r="U74">
        <f t="shared" si="21"/>
        <v>14</v>
      </c>
    </row>
    <row r="75" spans="1:21" x14ac:dyDescent="0.25">
      <c r="A75" s="2" t="s">
        <v>108</v>
      </c>
      <c r="B75" s="3" t="s">
        <v>14</v>
      </c>
      <c r="C75" s="1" t="s">
        <v>36</v>
      </c>
      <c r="D75" s="2" t="s">
        <v>29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6</v>
      </c>
      <c r="L75" s="2">
        <v>0</v>
      </c>
      <c r="M75" s="2">
        <v>2</v>
      </c>
      <c r="N75" s="2">
        <v>2</v>
      </c>
      <c r="O75" s="2">
        <v>1</v>
      </c>
      <c r="P75" s="2">
        <v>5</v>
      </c>
      <c r="Q75">
        <f t="shared" si="17"/>
        <v>1.3333333333333333</v>
      </c>
      <c r="R75">
        <f t="shared" si="18"/>
        <v>2.1033883198882761</v>
      </c>
      <c r="S75">
        <f t="shared" si="19"/>
        <v>0</v>
      </c>
      <c r="T75">
        <f t="shared" si="20"/>
        <v>6</v>
      </c>
      <c r="U75">
        <f t="shared" si="21"/>
        <v>16</v>
      </c>
    </row>
    <row r="76" spans="1:21" x14ac:dyDescent="0.25">
      <c r="A76" s="2" t="s">
        <v>109</v>
      </c>
      <c r="B76" s="3" t="s">
        <v>15</v>
      </c>
      <c r="C76" s="1" t="s">
        <v>36</v>
      </c>
      <c r="D76" s="2" t="s">
        <v>29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>
        <f t="shared" si="17"/>
        <v>8.3333333333333329E-2</v>
      </c>
      <c r="R76">
        <f t="shared" si="18"/>
        <v>0.28867513459481287</v>
      </c>
      <c r="S76">
        <f t="shared" si="19"/>
        <v>0</v>
      </c>
      <c r="T76">
        <f t="shared" si="20"/>
        <v>1</v>
      </c>
      <c r="U76">
        <f t="shared" si="21"/>
        <v>1</v>
      </c>
    </row>
    <row r="77" spans="1:21" x14ac:dyDescent="0.25">
      <c r="A77" s="2" t="s">
        <v>110</v>
      </c>
      <c r="B77" s="3" t="s">
        <v>16</v>
      </c>
      <c r="C77" s="1" t="s">
        <v>36</v>
      </c>
      <c r="D77" s="2" t="s">
        <v>29</v>
      </c>
      <c r="E77" s="2">
        <v>3</v>
      </c>
      <c r="F77" s="2">
        <v>4</v>
      </c>
      <c r="G77" s="2">
        <v>1</v>
      </c>
      <c r="H77" s="2">
        <v>30</v>
      </c>
      <c r="I77" s="2">
        <v>8</v>
      </c>
      <c r="J77" s="2">
        <v>1</v>
      </c>
      <c r="K77" s="2">
        <v>6</v>
      </c>
      <c r="L77" s="2">
        <v>0</v>
      </c>
      <c r="M77" s="2">
        <v>5</v>
      </c>
      <c r="N77" s="2">
        <v>5</v>
      </c>
      <c r="O77" s="2">
        <v>3</v>
      </c>
      <c r="P77" s="2">
        <v>8</v>
      </c>
      <c r="Q77">
        <f t="shared" si="17"/>
        <v>6.166666666666667</v>
      </c>
      <c r="R77">
        <f t="shared" si="18"/>
        <v>7.9410708384075051</v>
      </c>
      <c r="S77">
        <f t="shared" si="19"/>
        <v>0</v>
      </c>
      <c r="T77">
        <f t="shared" si="20"/>
        <v>30</v>
      </c>
      <c r="U77">
        <f t="shared" si="21"/>
        <v>74</v>
      </c>
    </row>
    <row r="78" spans="1:21" x14ac:dyDescent="0.25">
      <c r="A78" s="2" t="s">
        <v>111</v>
      </c>
      <c r="B78" s="4" t="s">
        <v>25</v>
      </c>
      <c r="C78" s="1" t="s">
        <v>36</v>
      </c>
      <c r="D78" s="2" t="s">
        <v>29</v>
      </c>
      <c r="E78" s="2">
        <v>12</v>
      </c>
      <c r="F78" s="2">
        <v>16</v>
      </c>
      <c r="G78" s="2">
        <v>0</v>
      </c>
      <c r="H78" s="2">
        <v>9</v>
      </c>
      <c r="I78" s="2">
        <v>4</v>
      </c>
      <c r="J78" s="2">
        <v>5</v>
      </c>
      <c r="K78" s="2">
        <v>76</v>
      </c>
      <c r="L78" s="2">
        <v>4</v>
      </c>
      <c r="M78" s="2">
        <v>5</v>
      </c>
      <c r="N78" s="2">
        <v>0</v>
      </c>
      <c r="O78" s="2">
        <v>2</v>
      </c>
      <c r="P78" s="2">
        <v>24</v>
      </c>
      <c r="Q78">
        <f t="shared" si="17"/>
        <v>13.083333333333334</v>
      </c>
      <c r="R78">
        <f t="shared" si="18"/>
        <v>21.030101081905229</v>
      </c>
      <c r="S78">
        <f t="shared" si="19"/>
        <v>0</v>
      </c>
      <c r="T78">
        <f t="shared" si="20"/>
        <v>76</v>
      </c>
      <c r="U78">
        <f t="shared" si="21"/>
        <v>157</v>
      </c>
    </row>
    <row r="79" spans="1:21" x14ac:dyDescent="0.25">
      <c r="A79" s="2" t="s">
        <v>112</v>
      </c>
      <c r="B79" s="3" t="s">
        <v>17</v>
      </c>
      <c r="C79" s="1" t="s">
        <v>36</v>
      </c>
      <c r="D79" s="2" t="s">
        <v>29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>
        <f t="shared" si="17"/>
        <v>0</v>
      </c>
      <c r="R79">
        <f t="shared" si="18"/>
        <v>0</v>
      </c>
      <c r="S79">
        <f t="shared" si="19"/>
        <v>0</v>
      </c>
      <c r="T79">
        <f t="shared" si="20"/>
        <v>0</v>
      </c>
      <c r="U79">
        <f t="shared" si="21"/>
        <v>0</v>
      </c>
    </row>
    <row r="80" spans="1:21" x14ac:dyDescent="0.25">
      <c r="A80" s="2" t="s">
        <v>113</v>
      </c>
      <c r="B80" s="3" t="s">
        <v>18</v>
      </c>
      <c r="C80" s="1" t="s">
        <v>36</v>
      </c>
      <c r="D80" s="2" t="s">
        <v>29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>
        <f t="shared" si="17"/>
        <v>0.16666666666666666</v>
      </c>
      <c r="R80">
        <f t="shared" si="18"/>
        <v>0.38924947208076149</v>
      </c>
      <c r="S80">
        <f t="shared" si="19"/>
        <v>0</v>
      </c>
      <c r="T80">
        <f t="shared" si="20"/>
        <v>1</v>
      </c>
      <c r="U80">
        <f t="shared" si="21"/>
        <v>2</v>
      </c>
    </row>
    <row r="81" spans="1:21" x14ac:dyDescent="0.25">
      <c r="A81" s="2" t="s">
        <v>114</v>
      </c>
      <c r="B81" s="3" t="s">
        <v>19</v>
      </c>
      <c r="C81" s="1" t="s">
        <v>36</v>
      </c>
      <c r="D81" s="2" t="s">
        <v>29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>
        <f t="shared" si="17"/>
        <v>0</v>
      </c>
      <c r="R81">
        <f t="shared" si="18"/>
        <v>0</v>
      </c>
      <c r="S81">
        <f t="shared" si="19"/>
        <v>0</v>
      </c>
      <c r="T81">
        <f t="shared" si="20"/>
        <v>0</v>
      </c>
      <c r="U81">
        <f t="shared" si="21"/>
        <v>0</v>
      </c>
    </row>
    <row r="82" spans="1:21" x14ac:dyDescent="0.25">
      <c r="A82" s="2" t="s">
        <v>115</v>
      </c>
      <c r="B82" s="3" t="s">
        <v>20</v>
      </c>
      <c r="C82" s="1" t="s">
        <v>36</v>
      </c>
      <c r="D82" s="2" t="s">
        <v>29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>
        <f t="shared" si="17"/>
        <v>0</v>
      </c>
      <c r="R82">
        <f t="shared" si="18"/>
        <v>0</v>
      </c>
      <c r="S82">
        <f t="shared" si="19"/>
        <v>0</v>
      </c>
      <c r="T82">
        <f t="shared" si="20"/>
        <v>0</v>
      </c>
      <c r="U82">
        <f t="shared" si="21"/>
        <v>0</v>
      </c>
    </row>
    <row r="83" spans="1:21" x14ac:dyDescent="0.25">
      <c r="A83" s="2" t="s">
        <v>116</v>
      </c>
      <c r="B83" s="3" t="s">
        <v>21</v>
      </c>
      <c r="C83" s="1" t="s">
        <v>36</v>
      </c>
      <c r="D83" s="2" t="s">
        <v>29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>
        <f t="shared" si="17"/>
        <v>0</v>
      </c>
      <c r="R83">
        <f t="shared" si="18"/>
        <v>0</v>
      </c>
      <c r="S83">
        <f t="shared" si="19"/>
        <v>0</v>
      </c>
      <c r="T83">
        <f t="shared" si="20"/>
        <v>0</v>
      </c>
      <c r="U83">
        <f t="shared" si="21"/>
        <v>0</v>
      </c>
    </row>
    <row r="84" spans="1:21" x14ac:dyDescent="0.25">
      <c r="A84" s="2" t="s">
        <v>117</v>
      </c>
      <c r="B84" s="4" t="s">
        <v>22</v>
      </c>
      <c r="C84" s="1" t="s">
        <v>36</v>
      </c>
      <c r="D84" s="2" t="s">
        <v>29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>
        <f t="shared" si="17"/>
        <v>0</v>
      </c>
      <c r="R84">
        <f t="shared" si="18"/>
        <v>0</v>
      </c>
      <c r="S84">
        <f t="shared" si="19"/>
        <v>0</v>
      </c>
      <c r="T84">
        <f t="shared" si="20"/>
        <v>0</v>
      </c>
      <c r="U84">
        <f t="shared" si="21"/>
        <v>0</v>
      </c>
    </row>
    <row r="85" spans="1:21" x14ac:dyDescent="0.25">
      <c r="A85" s="2" t="s">
        <v>118</v>
      </c>
      <c r="B85" s="4" t="s">
        <v>23</v>
      </c>
      <c r="C85" s="1" t="s">
        <v>36</v>
      </c>
      <c r="D85" s="2" t="s">
        <v>29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>
        <f t="shared" si="17"/>
        <v>0</v>
      </c>
      <c r="R85">
        <f t="shared" si="18"/>
        <v>0</v>
      </c>
      <c r="S85">
        <f t="shared" si="19"/>
        <v>0</v>
      </c>
      <c r="T85">
        <f t="shared" si="20"/>
        <v>0</v>
      </c>
      <c r="U85">
        <f t="shared" si="21"/>
        <v>0</v>
      </c>
    </row>
    <row r="86" spans="1:21" x14ac:dyDescent="0.25">
      <c r="A86" s="2" t="s">
        <v>119</v>
      </c>
      <c r="B86" s="3" t="s">
        <v>13</v>
      </c>
      <c r="C86" s="1" t="s">
        <v>36</v>
      </c>
      <c r="D86" s="2" t="s">
        <v>30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>
        <f t="shared" si="17"/>
        <v>0.25</v>
      </c>
      <c r="R86">
        <f t="shared" si="18"/>
        <v>0.45226701686664544</v>
      </c>
      <c r="S86">
        <f t="shared" si="19"/>
        <v>0</v>
      </c>
      <c r="T86">
        <f t="shared" si="20"/>
        <v>1</v>
      </c>
      <c r="U86">
        <f t="shared" si="21"/>
        <v>3</v>
      </c>
    </row>
    <row r="87" spans="1:21" x14ac:dyDescent="0.25">
      <c r="A87" s="2" t="s">
        <v>120</v>
      </c>
      <c r="B87" s="3" t="s">
        <v>14</v>
      </c>
      <c r="C87" s="1" t="s">
        <v>36</v>
      </c>
      <c r="D87" s="2" t="s">
        <v>30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4</v>
      </c>
      <c r="L87" s="2">
        <v>1</v>
      </c>
      <c r="M87" s="2">
        <v>1</v>
      </c>
      <c r="N87" s="2">
        <v>0</v>
      </c>
      <c r="O87" s="2">
        <v>1</v>
      </c>
      <c r="P87" s="2">
        <v>1</v>
      </c>
      <c r="Q87">
        <f t="shared" si="17"/>
        <v>0.66666666666666663</v>
      </c>
      <c r="R87">
        <f t="shared" si="18"/>
        <v>1.1547005383792517</v>
      </c>
      <c r="S87">
        <f t="shared" si="19"/>
        <v>0</v>
      </c>
      <c r="T87">
        <f t="shared" si="20"/>
        <v>4</v>
      </c>
      <c r="U87">
        <f t="shared" si="21"/>
        <v>8</v>
      </c>
    </row>
    <row r="88" spans="1:21" x14ac:dyDescent="0.25">
      <c r="A88" s="2" t="s">
        <v>121</v>
      </c>
      <c r="B88" s="3" t="s">
        <v>15</v>
      </c>
      <c r="C88" s="1" t="s">
        <v>36</v>
      </c>
      <c r="D88" s="2" t="s">
        <v>30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>
        <f t="shared" si="17"/>
        <v>0.16666666666666666</v>
      </c>
      <c r="R88">
        <f t="shared" si="18"/>
        <v>0.38924947208076149</v>
      </c>
      <c r="S88">
        <f t="shared" si="19"/>
        <v>0</v>
      </c>
      <c r="T88">
        <f t="shared" si="20"/>
        <v>1</v>
      </c>
      <c r="U88">
        <f t="shared" si="21"/>
        <v>2</v>
      </c>
    </row>
    <row r="89" spans="1:21" x14ac:dyDescent="0.25">
      <c r="A89" s="2" t="s">
        <v>122</v>
      </c>
      <c r="B89" s="3" t="s">
        <v>16</v>
      </c>
      <c r="C89" s="1" t="s">
        <v>36</v>
      </c>
      <c r="D89" s="2" t="s">
        <v>30</v>
      </c>
      <c r="E89" s="2">
        <v>5</v>
      </c>
      <c r="F89" s="2">
        <v>0</v>
      </c>
      <c r="G89" s="2">
        <v>18</v>
      </c>
      <c r="H89" s="2">
        <v>2</v>
      </c>
      <c r="I89" s="2">
        <v>2</v>
      </c>
      <c r="J89" s="2">
        <v>0</v>
      </c>
      <c r="K89" s="2">
        <v>0</v>
      </c>
      <c r="L89" s="2">
        <v>1</v>
      </c>
      <c r="M89" s="2">
        <v>2</v>
      </c>
      <c r="N89" s="2">
        <v>1</v>
      </c>
      <c r="O89" s="2">
        <v>4</v>
      </c>
      <c r="P89" s="2">
        <v>4</v>
      </c>
      <c r="Q89">
        <f t="shared" si="17"/>
        <v>3.25</v>
      </c>
      <c r="R89">
        <f t="shared" si="18"/>
        <v>4.9382551206234409</v>
      </c>
      <c r="S89">
        <f t="shared" si="19"/>
        <v>0</v>
      </c>
      <c r="T89">
        <f t="shared" si="20"/>
        <v>18</v>
      </c>
      <c r="U89">
        <f t="shared" si="21"/>
        <v>39</v>
      </c>
    </row>
    <row r="90" spans="1:21" x14ac:dyDescent="0.25">
      <c r="A90" s="2" t="s">
        <v>123</v>
      </c>
      <c r="B90" s="4" t="s">
        <v>25</v>
      </c>
      <c r="C90" s="1" t="s">
        <v>36</v>
      </c>
      <c r="D90" s="2" t="s">
        <v>30</v>
      </c>
      <c r="E90" s="2">
        <v>2</v>
      </c>
      <c r="F90" s="2">
        <v>4</v>
      </c>
      <c r="G90" s="2">
        <v>2</v>
      </c>
      <c r="H90" s="2">
        <v>1</v>
      </c>
      <c r="I90" s="2">
        <v>4</v>
      </c>
      <c r="J90" s="2">
        <v>3</v>
      </c>
      <c r="K90" s="2">
        <v>26</v>
      </c>
      <c r="L90" s="2">
        <v>6</v>
      </c>
      <c r="M90" s="2">
        <v>0</v>
      </c>
      <c r="N90" s="2">
        <v>7</v>
      </c>
      <c r="O90" s="2">
        <v>3</v>
      </c>
      <c r="P90" s="2">
        <v>4</v>
      </c>
      <c r="Q90">
        <f t="shared" si="17"/>
        <v>5.166666666666667</v>
      </c>
      <c r="R90">
        <f t="shared" si="18"/>
        <v>6.8468085907806628</v>
      </c>
      <c r="S90">
        <f t="shared" si="19"/>
        <v>0</v>
      </c>
      <c r="T90">
        <f t="shared" si="20"/>
        <v>26</v>
      </c>
      <c r="U90">
        <f t="shared" si="21"/>
        <v>62</v>
      </c>
    </row>
    <row r="91" spans="1:21" x14ac:dyDescent="0.25">
      <c r="A91" s="2" t="s">
        <v>124</v>
      </c>
      <c r="B91" s="3" t="s">
        <v>17</v>
      </c>
      <c r="C91" s="1" t="s">
        <v>36</v>
      </c>
      <c r="D91" s="2" t="s">
        <v>30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>
        <f t="shared" si="17"/>
        <v>0</v>
      </c>
      <c r="R91">
        <f t="shared" si="18"/>
        <v>0</v>
      </c>
      <c r="S91">
        <f t="shared" si="19"/>
        <v>0</v>
      </c>
      <c r="T91">
        <f t="shared" si="20"/>
        <v>0</v>
      </c>
      <c r="U91">
        <f t="shared" si="21"/>
        <v>0</v>
      </c>
    </row>
    <row r="92" spans="1:21" x14ac:dyDescent="0.25">
      <c r="A92" s="2" t="s">
        <v>125</v>
      </c>
      <c r="B92" s="3" t="s">
        <v>18</v>
      </c>
      <c r="C92" s="1" t="s">
        <v>36</v>
      </c>
      <c r="D92" s="2" t="s">
        <v>30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>
        <f t="shared" si="17"/>
        <v>0</v>
      </c>
      <c r="R92">
        <f t="shared" si="18"/>
        <v>0</v>
      </c>
      <c r="S92">
        <f t="shared" si="19"/>
        <v>0</v>
      </c>
      <c r="T92">
        <f t="shared" si="20"/>
        <v>0</v>
      </c>
      <c r="U92">
        <f t="shared" si="21"/>
        <v>0</v>
      </c>
    </row>
    <row r="93" spans="1:21" x14ac:dyDescent="0.25">
      <c r="A93" s="2" t="s">
        <v>126</v>
      </c>
      <c r="B93" s="3" t="s">
        <v>19</v>
      </c>
      <c r="C93" s="1" t="s">
        <v>36</v>
      </c>
      <c r="D93" s="2" t="s">
        <v>30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>
        <f t="shared" si="17"/>
        <v>8.3333333333333329E-2</v>
      </c>
      <c r="R93">
        <f t="shared" si="18"/>
        <v>0.28867513459481287</v>
      </c>
      <c r="S93">
        <f t="shared" si="19"/>
        <v>0</v>
      </c>
      <c r="T93">
        <f t="shared" si="20"/>
        <v>1</v>
      </c>
      <c r="U93">
        <f t="shared" si="21"/>
        <v>1</v>
      </c>
    </row>
    <row r="94" spans="1:21" x14ac:dyDescent="0.25">
      <c r="A94" s="2" t="s">
        <v>127</v>
      </c>
      <c r="B94" s="3" t="s">
        <v>20</v>
      </c>
      <c r="C94" s="1" t="s">
        <v>36</v>
      </c>
      <c r="D94" s="2" t="s">
        <v>30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>
        <f t="shared" si="17"/>
        <v>0</v>
      </c>
      <c r="R94">
        <f t="shared" si="18"/>
        <v>0</v>
      </c>
      <c r="S94">
        <f t="shared" si="19"/>
        <v>0</v>
      </c>
      <c r="T94">
        <f t="shared" si="20"/>
        <v>0</v>
      </c>
      <c r="U94">
        <f t="shared" si="21"/>
        <v>0</v>
      </c>
    </row>
    <row r="95" spans="1:21" x14ac:dyDescent="0.25">
      <c r="A95" s="2" t="s">
        <v>128</v>
      </c>
      <c r="B95" s="3" t="s">
        <v>21</v>
      </c>
      <c r="C95" s="1" t="s">
        <v>36</v>
      </c>
      <c r="D95" s="2" t="s">
        <v>30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>
        <f t="shared" si="17"/>
        <v>0</v>
      </c>
      <c r="R95">
        <f t="shared" si="18"/>
        <v>0</v>
      </c>
      <c r="S95">
        <f t="shared" si="19"/>
        <v>0</v>
      </c>
      <c r="T95">
        <f t="shared" si="20"/>
        <v>0</v>
      </c>
      <c r="U95">
        <f t="shared" si="21"/>
        <v>0</v>
      </c>
    </row>
    <row r="96" spans="1:21" x14ac:dyDescent="0.25">
      <c r="A96" s="2" t="s">
        <v>129</v>
      </c>
      <c r="B96" s="4" t="s">
        <v>22</v>
      </c>
      <c r="C96" s="1" t="s">
        <v>36</v>
      </c>
      <c r="D96" s="2" t="s">
        <v>30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>
        <f t="shared" si="17"/>
        <v>0</v>
      </c>
      <c r="R96">
        <f t="shared" si="18"/>
        <v>0</v>
      </c>
      <c r="S96">
        <f t="shared" si="19"/>
        <v>0</v>
      </c>
      <c r="T96">
        <f t="shared" si="20"/>
        <v>0</v>
      </c>
      <c r="U96">
        <f t="shared" si="21"/>
        <v>0</v>
      </c>
    </row>
    <row r="97" spans="1:21" x14ac:dyDescent="0.25">
      <c r="A97" s="2" t="s">
        <v>130</v>
      </c>
      <c r="B97" s="4" t="s">
        <v>23</v>
      </c>
      <c r="C97" s="1" t="s">
        <v>36</v>
      </c>
      <c r="D97" s="2" t="s">
        <v>30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>
        <f t="shared" si="17"/>
        <v>0</v>
      </c>
      <c r="R97">
        <f t="shared" si="18"/>
        <v>0</v>
      </c>
      <c r="S97">
        <f t="shared" si="19"/>
        <v>0</v>
      </c>
      <c r="T97">
        <f t="shared" si="20"/>
        <v>0</v>
      </c>
      <c r="U97">
        <f t="shared" si="21"/>
        <v>0</v>
      </c>
    </row>
    <row r="98" spans="1:21" x14ac:dyDescent="0.25">
      <c r="A98" s="2" t="s">
        <v>131</v>
      </c>
      <c r="B98" s="3" t="s">
        <v>13</v>
      </c>
      <c r="C98" s="1" t="s">
        <v>36</v>
      </c>
      <c r="D98" s="2" t="s">
        <v>31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>
        <f t="shared" si="17"/>
        <v>0</v>
      </c>
      <c r="R98">
        <f t="shared" si="18"/>
        <v>0</v>
      </c>
      <c r="S98">
        <f t="shared" si="19"/>
        <v>0</v>
      </c>
      <c r="T98">
        <f t="shared" si="20"/>
        <v>0</v>
      </c>
      <c r="U98">
        <f t="shared" si="21"/>
        <v>0</v>
      </c>
    </row>
    <row r="99" spans="1:21" x14ac:dyDescent="0.25">
      <c r="A99" s="2" t="s">
        <v>132</v>
      </c>
      <c r="B99" s="3" t="s">
        <v>14</v>
      </c>
      <c r="C99" s="1" t="s">
        <v>36</v>
      </c>
      <c r="D99" s="2" t="s">
        <v>31</v>
      </c>
      <c r="E99" s="2">
        <v>0</v>
      </c>
      <c r="F99" s="2">
        <v>1</v>
      </c>
      <c r="G99" s="2">
        <v>1</v>
      </c>
      <c r="H99" s="2">
        <v>1</v>
      </c>
      <c r="I99" s="2">
        <v>0</v>
      </c>
      <c r="J99" s="2">
        <v>0</v>
      </c>
      <c r="K99" s="2">
        <v>2</v>
      </c>
      <c r="L99" s="2">
        <v>1</v>
      </c>
      <c r="M99" s="2">
        <v>2</v>
      </c>
      <c r="N99" s="2">
        <v>1</v>
      </c>
      <c r="O99" s="2">
        <v>2</v>
      </c>
      <c r="P99" s="2">
        <v>2</v>
      </c>
      <c r="Q99">
        <f t="shared" si="17"/>
        <v>1.0833333333333333</v>
      </c>
      <c r="R99">
        <f t="shared" si="18"/>
        <v>0.79296146109875909</v>
      </c>
      <c r="S99">
        <f t="shared" si="19"/>
        <v>0</v>
      </c>
      <c r="T99">
        <f t="shared" si="20"/>
        <v>2</v>
      </c>
      <c r="U99">
        <f t="shared" si="21"/>
        <v>13</v>
      </c>
    </row>
    <row r="100" spans="1:21" x14ac:dyDescent="0.25">
      <c r="A100" s="2" t="s">
        <v>133</v>
      </c>
      <c r="B100" s="3" t="s">
        <v>15</v>
      </c>
      <c r="C100" s="1" t="s">
        <v>36</v>
      </c>
      <c r="D100" s="2" t="s">
        <v>31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>
        <f t="shared" si="17"/>
        <v>0.25</v>
      </c>
      <c r="R100">
        <f t="shared" si="18"/>
        <v>0.45226701686664544</v>
      </c>
      <c r="S100">
        <f t="shared" si="19"/>
        <v>0</v>
      </c>
      <c r="T100">
        <f t="shared" si="20"/>
        <v>1</v>
      </c>
      <c r="U100">
        <f t="shared" si="21"/>
        <v>3</v>
      </c>
    </row>
    <row r="101" spans="1:21" x14ac:dyDescent="0.25">
      <c r="A101" s="2" t="s">
        <v>134</v>
      </c>
      <c r="B101" s="3" t="s">
        <v>16</v>
      </c>
      <c r="C101" s="1" t="s">
        <v>36</v>
      </c>
      <c r="D101" s="2" t="s">
        <v>31</v>
      </c>
      <c r="E101" s="2">
        <v>3</v>
      </c>
      <c r="F101" s="2">
        <v>1</v>
      </c>
      <c r="G101" s="2">
        <v>11</v>
      </c>
      <c r="H101" s="2">
        <v>0</v>
      </c>
      <c r="I101" s="2">
        <v>2</v>
      </c>
      <c r="J101" s="2">
        <v>0</v>
      </c>
      <c r="K101" s="2">
        <v>2</v>
      </c>
      <c r="L101" s="2">
        <v>0</v>
      </c>
      <c r="M101" s="2">
        <v>0</v>
      </c>
      <c r="N101" s="2">
        <v>1</v>
      </c>
      <c r="O101" s="2">
        <v>1</v>
      </c>
      <c r="P101" s="2">
        <v>2</v>
      </c>
      <c r="Q101">
        <f t="shared" si="17"/>
        <v>1.9166666666666667</v>
      </c>
      <c r="R101">
        <f t="shared" si="18"/>
        <v>3.028901190901153</v>
      </c>
      <c r="S101">
        <f t="shared" si="19"/>
        <v>0</v>
      </c>
      <c r="T101">
        <f t="shared" si="20"/>
        <v>11</v>
      </c>
      <c r="U101">
        <f t="shared" si="21"/>
        <v>23</v>
      </c>
    </row>
    <row r="102" spans="1:21" x14ac:dyDescent="0.25">
      <c r="A102" s="2" t="s">
        <v>135</v>
      </c>
      <c r="B102" s="4" t="s">
        <v>25</v>
      </c>
      <c r="C102" s="1" t="s">
        <v>36</v>
      </c>
      <c r="D102" s="2" t="s">
        <v>31</v>
      </c>
      <c r="E102" s="2">
        <v>3</v>
      </c>
      <c r="F102" s="2">
        <v>1</v>
      </c>
      <c r="G102" s="2">
        <v>1</v>
      </c>
      <c r="H102" s="2">
        <v>4</v>
      </c>
      <c r="I102" s="2">
        <v>5</v>
      </c>
      <c r="J102" s="2">
        <v>5</v>
      </c>
      <c r="K102" s="2">
        <v>34</v>
      </c>
      <c r="L102" s="2">
        <v>0</v>
      </c>
      <c r="M102" s="2">
        <v>0</v>
      </c>
      <c r="N102" s="2">
        <v>17</v>
      </c>
      <c r="O102" s="2">
        <v>4</v>
      </c>
      <c r="P102" s="2">
        <v>1</v>
      </c>
      <c r="Q102">
        <f t="shared" si="17"/>
        <v>6.25</v>
      </c>
      <c r="R102">
        <f t="shared" si="18"/>
        <v>9.863845829363644</v>
      </c>
      <c r="S102">
        <f t="shared" si="19"/>
        <v>0</v>
      </c>
      <c r="T102">
        <f t="shared" si="20"/>
        <v>34</v>
      </c>
      <c r="U102">
        <f t="shared" si="21"/>
        <v>75</v>
      </c>
    </row>
    <row r="103" spans="1:21" x14ac:dyDescent="0.25">
      <c r="A103" s="2" t="s">
        <v>136</v>
      </c>
      <c r="B103" s="3" t="s">
        <v>17</v>
      </c>
      <c r="C103" s="1" t="s">
        <v>36</v>
      </c>
      <c r="D103" s="2" t="s">
        <v>31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>
        <f t="shared" si="17"/>
        <v>0</v>
      </c>
      <c r="R103">
        <f t="shared" si="18"/>
        <v>0</v>
      </c>
      <c r="S103">
        <f t="shared" si="19"/>
        <v>0</v>
      </c>
      <c r="T103">
        <f t="shared" si="20"/>
        <v>0</v>
      </c>
      <c r="U103">
        <f t="shared" si="21"/>
        <v>0</v>
      </c>
    </row>
    <row r="104" spans="1:21" x14ac:dyDescent="0.25">
      <c r="A104" s="2" t="s">
        <v>137</v>
      </c>
      <c r="B104" s="3" t="s">
        <v>18</v>
      </c>
      <c r="C104" s="1" t="s">
        <v>36</v>
      </c>
      <c r="D104" s="2" t="s">
        <v>31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>
        <f t="shared" si="17"/>
        <v>0.16666666666666666</v>
      </c>
      <c r="R104">
        <f t="shared" si="18"/>
        <v>0.38924947208076149</v>
      </c>
      <c r="S104">
        <f t="shared" si="19"/>
        <v>0</v>
      </c>
      <c r="T104">
        <f t="shared" si="20"/>
        <v>1</v>
      </c>
      <c r="U104">
        <f t="shared" si="21"/>
        <v>2</v>
      </c>
    </row>
    <row r="105" spans="1:21" x14ac:dyDescent="0.25">
      <c r="A105" s="2" t="s">
        <v>138</v>
      </c>
      <c r="B105" s="3" t="s">
        <v>19</v>
      </c>
      <c r="C105" s="1" t="s">
        <v>36</v>
      </c>
      <c r="D105" s="2" t="s">
        <v>31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>
        <f t="shared" si="17"/>
        <v>0</v>
      </c>
      <c r="R105">
        <f t="shared" si="18"/>
        <v>0</v>
      </c>
      <c r="S105">
        <f t="shared" si="19"/>
        <v>0</v>
      </c>
      <c r="T105">
        <f t="shared" si="20"/>
        <v>0</v>
      </c>
      <c r="U105">
        <f t="shared" si="21"/>
        <v>0</v>
      </c>
    </row>
    <row r="106" spans="1:21" x14ac:dyDescent="0.25">
      <c r="A106" s="2" t="s">
        <v>139</v>
      </c>
      <c r="B106" s="3" t="s">
        <v>20</v>
      </c>
      <c r="C106" s="1" t="s">
        <v>36</v>
      </c>
      <c r="D106" s="2" t="s">
        <v>31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>
        <f t="shared" si="17"/>
        <v>0</v>
      </c>
      <c r="R106">
        <f t="shared" si="18"/>
        <v>0</v>
      </c>
      <c r="S106">
        <f t="shared" si="19"/>
        <v>0</v>
      </c>
      <c r="T106">
        <f t="shared" si="20"/>
        <v>0</v>
      </c>
      <c r="U106">
        <f t="shared" si="21"/>
        <v>0</v>
      </c>
    </row>
    <row r="107" spans="1:21" x14ac:dyDescent="0.25">
      <c r="A107" s="2" t="s">
        <v>140</v>
      </c>
      <c r="B107" s="3" t="s">
        <v>21</v>
      </c>
      <c r="C107" s="1" t="s">
        <v>36</v>
      </c>
      <c r="D107" s="2" t="s">
        <v>31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>
        <f t="shared" si="17"/>
        <v>0</v>
      </c>
      <c r="R107">
        <f t="shared" si="18"/>
        <v>0</v>
      </c>
      <c r="S107">
        <f t="shared" si="19"/>
        <v>0</v>
      </c>
      <c r="T107">
        <f t="shared" si="20"/>
        <v>0</v>
      </c>
      <c r="U107">
        <f t="shared" si="21"/>
        <v>0</v>
      </c>
    </row>
    <row r="108" spans="1:21" x14ac:dyDescent="0.25">
      <c r="A108" s="2" t="s">
        <v>141</v>
      </c>
      <c r="B108" s="4" t="s">
        <v>22</v>
      </c>
      <c r="C108" s="1" t="s">
        <v>36</v>
      </c>
      <c r="D108" s="2" t="s">
        <v>31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>
        <f t="shared" si="17"/>
        <v>0</v>
      </c>
      <c r="R108">
        <f t="shared" si="18"/>
        <v>0</v>
      </c>
      <c r="S108">
        <f t="shared" si="19"/>
        <v>0</v>
      </c>
      <c r="T108">
        <f t="shared" si="20"/>
        <v>0</v>
      </c>
      <c r="U108">
        <f t="shared" si="21"/>
        <v>0</v>
      </c>
    </row>
    <row r="109" spans="1:21" x14ac:dyDescent="0.25">
      <c r="A109" s="2" t="s">
        <v>142</v>
      </c>
      <c r="B109" s="4" t="s">
        <v>23</v>
      </c>
      <c r="C109" s="1" t="s">
        <v>36</v>
      </c>
      <c r="D109" s="2" t="s">
        <v>31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>
        <f t="shared" si="17"/>
        <v>0</v>
      </c>
      <c r="R109">
        <f t="shared" si="18"/>
        <v>0</v>
      </c>
      <c r="S109">
        <f t="shared" si="19"/>
        <v>0</v>
      </c>
      <c r="T109">
        <f t="shared" si="20"/>
        <v>0</v>
      </c>
      <c r="U109">
        <f t="shared" si="21"/>
        <v>0</v>
      </c>
    </row>
    <row r="110" spans="1:21" x14ac:dyDescent="0.25">
      <c r="A110" s="2" t="s">
        <v>143</v>
      </c>
      <c r="B110" s="3" t="s">
        <v>13</v>
      </c>
      <c r="C110" s="1" t="s">
        <v>37</v>
      </c>
      <c r="D110" s="2" t="s">
        <v>29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>
        <f t="shared" si="17"/>
        <v>0</v>
      </c>
      <c r="R110">
        <f t="shared" si="18"/>
        <v>0</v>
      </c>
      <c r="S110">
        <f t="shared" si="19"/>
        <v>0</v>
      </c>
      <c r="T110">
        <f t="shared" si="20"/>
        <v>0</v>
      </c>
      <c r="U110">
        <f t="shared" si="21"/>
        <v>0</v>
      </c>
    </row>
    <row r="111" spans="1:21" x14ac:dyDescent="0.25">
      <c r="A111" s="2" t="s">
        <v>144</v>
      </c>
      <c r="B111" s="3" t="s">
        <v>14</v>
      </c>
      <c r="C111" s="1" t="s">
        <v>37</v>
      </c>
      <c r="D111" s="2" t="s">
        <v>29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3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>
        <f t="shared" si="17"/>
        <v>0.5</v>
      </c>
      <c r="R111">
        <f t="shared" si="18"/>
        <v>0.90453403373329089</v>
      </c>
      <c r="S111">
        <f t="shared" si="19"/>
        <v>0</v>
      </c>
      <c r="T111">
        <f t="shared" si="20"/>
        <v>3</v>
      </c>
      <c r="U111">
        <f t="shared" si="21"/>
        <v>6</v>
      </c>
    </row>
    <row r="112" spans="1:21" x14ac:dyDescent="0.25">
      <c r="A112" s="2" t="s">
        <v>145</v>
      </c>
      <c r="B112" s="3" t="s">
        <v>15</v>
      </c>
      <c r="C112" s="1" t="s">
        <v>37</v>
      </c>
      <c r="D112" s="2" t="s">
        <v>29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>
        <f t="shared" si="17"/>
        <v>8.3333333333333329E-2</v>
      </c>
      <c r="R112">
        <f t="shared" si="18"/>
        <v>0.28867513459481287</v>
      </c>
      <c r="S112">
        <f t="shared" si="19"/>
        <v>0</v>
      </c>
      <c r="T112">
        <f t="shared" si="20"/>
        <v>1</v>
      </c>
      <c r="U112">
        <f t="shared" si="21"/>
        <v>1</v>
      </c>
    </row>
    <row r="113" spans="1:21" x14ac:dyDescent="0.25">
      <c r="A113" s="2" t="s">
        <v>146</v>
      </c>
      <c r="B113" s="3" t="s">
        <v>16</v>
      </c>
      <c r="C113" s="1" t="s">
        <v>37</v>
      </c>
      <c r="D113" s="2" t="s">
        <v>29</v>
      </c>
      <c r="E113" s="2">
        <v>2</v>
      </c>
      <c r="F113" s="2">
        <v>4</v>
      </c>
      <c r="G113" s="2">
        <v>29</v>
      </c>
      <c r="H113" s="2">
        <v>3</v>
      </c>
      <c r="I113" s="2">
        <v>4</v>
      </c>
      <c r="J113" s="2">
        <v>1</v>
      </c>
      <c r="K113" s="2">
        <v>1</v>
      </c>
      <c r="L113" s="2">
        <v>0</v>
      </c>
      <c r="M113" s="2">
        <v>1</v>
      </c>
      <c r="N113" s="2">
        <v>4</v>
      </c>
      <c r="O113" s="2">
        <v>1</v>
      </c>
      <c r="P113" s="2">
        <v>0</v>
      </c>
      <c r="Q113">
        <f t="shared" si="17"/>
        <v>4.166666666666667</v>
      </c>
      <c r="R113">
        <f t="shared" si="18"/>
        <v>7.963933853582815</v>
      </c>
      <c r="S113">
        <f t="shared" si="19"/>
        <v>0</v>
      </c>
      <c r="T113">
        <f t="shared" si="20"/>
        <v>29</v>
      </c>
      <c r="U113">
        <f t="shared" si="21"/>
        <v>50</v>
      </c>
    </row>
    <row r="114" spans="1:21" x14ac:dyDescent="0.25">
      <c r="A114" s="2" t="s">
        <v>147</v>
      </c>
      <c r="B114" s="4" t="s">
        <v>25</v>
      </c>
      <c r="C114" s="1" t="s">
        <v>37</v>
      </c>
      <c r="D114" s="2" t="s">
        <v>29</v>
      </c>
      <c r="E114" s="2">
        <v>22</v>
      </c>
      <c r="F114" s="2">
        <v>1</v>
      </c>
      <c r="G114" s="2">
        <v>6</v>
      </c>
      <c r="H114" s="2">
        <v>2</v>
      </c>
      <c r="I114" s="2">
        <v>0</v>
      </c>
      <c r="J114" s="2">
        <v>5</v>
      </c>
      <c r="K114" s="2">
        <v>2</v>
      </c>
      <c r="L114" s="2">
        <v>0</v>
      </c>
      <c r="M114" s="2">
        <v>3</v>
      </c>
      <c r="N114" s="2">
        <v>6</v>
      </c>
      <c r="O114" s="2">
        <v>0</v>
      </c>
      <c r="P114" s="2">
        <v>4</v>
      </c>
      <c r="Q114">
        <f t="shared" si="17"/>
        <v>4.25</v>
      </c>
      <c r="R114">
        <f t="shared" si="18"/>
        <v>6.0170213107936927</v>
      </c>
      <c r="S114">
        <f t="shared" si="19"/>
        <v>0</v>
      </c>
      <c r="T114">
        <f t="shared" si="20"/>
        <v>22</v>
      </c>
      <c r="U114">
        <f t="shared" si="21"/>
        <v>51</v>
      </c>
    </row>
    <row r="115" spans="1:21" x14ac:dyDescent="0.25">
      <c r="A115" s="2" t="s">
        <v>148</v>
      </c>
      <c r="B115" s="3" t="s">
        <v>17</v>
      </c>
      <c r="C115" s="1" t="s">
        <v>37</v>
      </c>
      <c r="D115" s="2" t="s">
        <v>29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>
        <f t="shared" si="17"/>
        <v>0</v>
      </c>
      <c r="R115">
        <f t="shared" si="18"/>
        <v>0</v>
      </c>
      <c r="S115">
        <f t="shared" si="19"/>
        <v>0</v>
      </c>
      <c r="T115">
        <f t="shared" si="20"/>
        <v>0</v>
      </c>
      <c r="U115">
        <f t="shared" si="21"/>
        <v>0</v>
      </c>
    </row>
    <row r="116" spans="1:21" x14ac:dyDescent="0.25">
      <c r="A116" s="2" t="s">
        <v>149</v>
      </c>
      <c r="B116" s="3" t="s">
        <v>18</v>
      </c>
      <c r="C116" s="1" t="s">
        <v>37</v>
      </c>
      <c r="D116" s="2" t="s">
        <v>29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2</v>
      </c>
      <c r="M116" s="2">
        <v>0</v>
      </c>
      <c r="N116" s="2">
        <v>0</v>
      </c>
      <c r="O116" s="2">
        <v>0</v>
      </c>
      <c r="P116" s="2">
        <v>0</v>
      </c>
      <c r="Q116">
        <f t="shared" si="17"/>
        <v>0.33333333333333331</v>
      </c>
      <c r="R116">
        <f t="shared" si="18"/>
        <v>0.6513389472789296</v>
      </c>
      <c r="S116">
        <f t="shared" si="19"/>
        <v>0</v>
      </c>
      <c r="T116">
        <f t="shared" si="20"/>
        <v>2</v>
      </c>
      <c r="U116">
        <f t="shared" si="21"/>
        <v>4</v>
      </c>
    </row>
    <row r="117" spans="1:21" x14ac:dyDescent="0.25">
      <c r="A117" s="2" t="s">
        <v>150</v>
      </c>
      <c r="B117" s="3" t="s">
        <v>19</v>
      </c>
      <c r="C117" s="1" t="s">
        <v>37</v>
      </c>
      <c r="D117" s="2" t="s">
        <v>29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>
        <f t="shared" si="17"/>
        <v>0</v>
      </c>
      <c r="R117">
        <f t="shared" si="18"/>
        <v>0</v>
      </c>
      <c r="S117">
        <f t="shared" si="19"/>
        <v>0</v>
      </c>
      <c r="T117">
        <f t="shared" si="20"/>
        <v>0</v>
      </c>
      <c r="U117">
        <f t="shared" si="21"/>
        <v>0</v>
      </c>
    </row>
    <row r="118" spans="1:21" x14ac:dyDescent="0.25">
      <c r="A118" s="2" t="s">
        <v>151</v>
      </c>
      <c r="B118" s="3" t="s">
        <v>20</v>
      </c>
      <c r="C118" s="1" t="s">
        <v>37</v>
      </c>
      <c r="D118" s="2" t="s">
        <v>29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>
        <f t="shared" si="17"/>
        <v>0</v>
      </c>
      <c r="R118">
        <f t="shared" si="18"/>
        <v>0</v>
      </c>
      <c r="S118">
        <f t="shared" si="19"/>
        <v>0</v>
      </c>
      <c r="T118">
        <f t="shared" si="20"/>
        <v>0</v>
      </c>
      <c r="U118">
        <f t="shared" si="21"/>
        <v>0</v>
      </c>
    </row>
    <row r="119" spans="1:21" x14ac:dyDescent="0.25">
      <c r="A119" s="2" t="s">
        <v>152</v>
      </c>
      <c r="B119" s="3" t="s">
        <v>21</v>
      </c>
      <c r="C119" s="1" t="s">
        <v>37</v>
      </c>
      <c r="D119" s="2" t="s">
        <v>29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>
        <f t="shared" si="17"/>
        <v>0</v>
      </c>
      <c r="R119">
        <f t="shared" si="18"/>
        <v>0</v>
      </c>
      <c r="S119">
        <f t="shared" si="19"/>
        <v>0</v>
      </c>
      <c r="T119">
        <f t="shared" si="20"/>
        <v>0</v>
      </c>
      <c r="U119">
        <f t="shared" si="21"/>
        <v>0</v>
      </c>
    </row>
    <row r="120" spans="1:21" x14ac:dyDescent="0.25">
      <c r="A120" s="2" t="s">
        <v>153</v>
      </c>
      <c r="B120" s="4" t="s">
        <v>22</v>
      </c>
      <c r="C120" s="1" t="s">
        <v>37</v>
      </c>
      <c r="D120" s="2" t="s">
        <v>29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>
        <f t="shared" si="17"/>
        <v>8.3333333333333329E-2</v>
      </c>
      <c r="R120">
        <f t="shared" si="18"/>
        <v>0.28867513459481287</v>
      </c>
      <c r="S120">
        <f t="shared" si="19"/>
        <v>0</v>
      </c>
      <c r="T120">
        <f t="shared" si="20"/>
        <v>1</v>
      </c>
      <c r="U120">
        <f t="shared" si="21"/>
        <v>1</v>
      </c>
    </row>
    <row r="121" spans="1:21" x14ac:dyDescent="0.25">
      <c r="A121" s="2" t="s">
        <v>154</v>
      </c>
      <c r="B121" s="4" t="s">
        <v>23</v>
      </c>
      <c r="C121" s="1" t="s">
        <v>37</v>
      </c>
      <c r="D121" s="2" t="s">
        <v>29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>
        <f t="shared" si="17"/>
        <v>0</v>
      </c>
      <c r="R121">
        <f t="shared" si="18"/>
        <v>0</v>
      </c>
      <c r="S121">
        <f t="shared" si="19"/>
        <v>0</v>
      </c>
      <c r="T121">
        <f t="shared" si="20"/>
        <v>0</v>
      </c>
      <c r="U121">
        <f t="shared" si="21"/>
        <v>0</v>
      </c>
    </row>
    <row r="122" spans="1:21" x14ac:dyDescent="0.25">
      <c r="A122" s="2" t="s">
        <v>155</v>
      </c>
      <c r="B122" s="3" t="s">
        <v>13</v>
      </c>
      <c r="C122" s="1" t="s">
        <v>37</v>
      </c>
      <c r="D122" s="2" t="s">
        <v>30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>
        <f t="shared" si="17"/>
        <v>8.3333333333333329E-2</v>
      </c>
      <c r="R122">
        <f t="shared" si="18"/>
        <v>0.28867513459481287</v>
      </c>
      <c r="S122">
        <f t="shared" si="19"/>
        <v>0</v>
      </c>
      <c r="T122">
        <f t="shared" si="20"/>
        <v>1</v>
      </c>
      <c r="U122">
        <f t="shared" si="21"/>
        <v>1</v>
      </c>
    </row>
    <row r="123" spans="1:21" x14ac:dyDescent="0.25">
      <c r="A123" s="2" t="s">
        <v>156</v>
      </c>
      <c r="B123" s="3" t="s">
        <v>14</v>
      </c>
      <c r="C123" s="1" t="s">
        <v>37</v>
      </c>
      <c r="D123" s="2" t="s">
        <v>30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2</v>
      </c>
      <c r="P123" s="2">
        <v>0</v>
      </c>
      <c r="Q123">
        <f t="shared" si="17"/>
        <v>0.25</v>
      </c>
      <c r="R123">
        <f t="shared" si="18"/>
        <v>0.62158156050806102</v>
      </c>
      <c r="S123">
        <f t="shared" si="19"/>
        <v>0</v>
      </c>
      <c r="T123">
        <f t="shared" si="20"/>
        <v>2</v>
      </c>
      <c r="U123">
        <f t="shared" si="21"/>
        <v>3</v>
      </c>
    </row>
    <row r="124" spans="1:21" x14ac:dyDescent="0.25">
      <c r="A124" s="2" t="s">
        <v>157</v>
      </c>
      <c r="B124" s="3" t="s">
        <v>15</v>
      </c>
      <c r="C124" s="1" t="s">
        <v>37</v>
      </c>
      <c r="D124" s="2" t="s">
        <v>30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>
        <f t="shared" si="17"/>
        <v>0</v>
      </c>
      <c r="R124">
        <f t="shared" si="18"/>
        <v>0</v>
      </c>
      <c r="S124">
        <f t="shared" si="19"/>
        <v>0</v>
      </c>
      <c r="T124">
        <f t="shared" si="20"/>
        <v>0</v>
      </c>
      <c r="U124">
        <f t="shared" si="21"/>
        <v>0</v>
      </c>
    </row>
    <row r="125" spans="1:21" x14ac:dyDescent="0.25">
      <c r="A125" s="2" t="s">
        <v>158</v>
      </c>
      <c r="B125" s="3" t="s">
        <v>16</v>
      </c>
      <c r="C125" s="1" t="s">
        <v>37</v>
      </c>
      <c r="D125" s="2" t="s">
        <v>30</v>
      </c>
      <c r="E125" s="2">
        <v>3</v>
      </c>
      <c r="F125" s="2">
        <v>3</v>
      </c>
      <c r="G125" s="2">
        <v>32</v>
      </c>
      <c r="H125" s="2">
        <v>0</v>
      </c>
      <c r="I125" s="2">
        <v>0</v>
      </c>
      <c r="J125" s="2">
        <v>0</v>
      </c>
      <c r="K125" s="2">
        <v>1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>
        <f t="shared" si="17"/>
        <v>3.5</v>
      </c>
      <c r="R125">
        <f t="shared" si="18"/>
        <v>9.0403137515947272</v>
      </c>
      <c r="S125">
        <f t="shared" si="19"/>
        <v>0</v>
      </c>
      <c r="T125">
        <f t="shared" si="20"/>
        <v>32</v>
      </c>
      <c r="U125">
        <f t="shared" si="21"/>
        <v>42</v>
      </c>
    </row>
    <row r="126" spans="1:21" x14ac:dyDescent="0.25">
      <c r="A126" s="2" t="s">
        <v>159</v>
      </c>
      <c r="B126" s="4" t="s">
        <v>25</v>
      </c>
      <c r="C126" s="1" t="s">
        <v>37</v>
      </c>
      <c r="D126" s="2" t="s">
        <v>30</v>
      </c>
      <c r="E126" s="2">
        <v>7</v>
      </c>
      <c r="F126" s="2">
        <v>6</v>
      </c>
      <c r="G126" s="2">
        <v>1</v>
      </c>
      <c r="H126" s="2">
        <v>1</v>
      </c>
      <c r="I126" s="2">
        <v>0</v>
      </c>
      <c r="J126" s="2">
        <v>2</v>
      </c>
      <c r="K126" s="2">
        <v>4</v>
      </c>
      <c r="L126" s="2">
        <v>0</v>
      </c>
      <c r="M126" s="2">
        <v>4</v>
      </c>
      <c r="N126" s="2">
        <v>6</v>
      </c>
      <c r="O126" s="2">
        <v>7</v>
      </c>
      <c r="P126" s="2">
        <v>13</v>
      </c>
      <c r="Q126">
        <f t="shared" si="17"/>
        <v>4.25</v>
      </c>
      <c r="R126">
        <f t="shared" si="18"/>
        <v>3.8168287645874051</v>
      </c>
      <c r="S126">
        <f t="shared" si="19"/>
        <v>0</v>
      </c>
      <c r="T126">
        <f t="shared" si="20"/>
        <v>13</v>
      </c>
      <c r="U126">
        <f t="shared" si="21"/>
        <v>51</v>
      </c>
    </row>
    <row r="127" spans="1:21" x14ac:dyDescent="0.25">
      <c r="A127" s="2" t="s">
        <v>160</v>
      </c>
      <c r="B127" s="3" t="s">
        <v>17</v>
      </c>
      <c r="C127" s="1" t="s">
        <v>37</v>
      </c>
      <c r="D127" s="2" t="s">
        <v>30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>
        <f t="shared" si="17"/>
        <v>0</v>
      </c>
      <c r="R127">
        <f t="shared" si="18"/>
        <v>0</v>
      </c>
      <c r="S127">
        <f t="shared" si="19"/>
        <v>0</v>
      </c>
      <c r="T127">
        <f t="shared" si="20"/>
        <v>0</v>
      </c>
      <c r="U127">
        <f t="shared" si="21"/>
        <v>0</v>
      </c>
    </row>
    <row r="128" spans="1:21" x14ac:dyDescent="0.25">
      <c r="A128" s="2" t="s">
        <v>161</v>
      </c>
      <c r="B128" s="3" t="s">
        <v>18</v>
      </c>
      <c r="C128" s="1" t="s">
        <v>37</v>
      </c>
      <c r="D128" s="2" t="s">
        <v>30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>
        <f t="shared" si="17"/>
        <v>8.3333333333333329E-2</v>
      </c>
      <c r="R128">
        <f t="shared" si="18"/>
        <v>0.28867513459481287</v>
      </c>
      <c r="S128">
        <f t="shared" si="19"/>
        <v>0</v>
      </c>
      <c r="T128">
        <f t="shared" si="20"/>
        <v>1</v>
      </c>
      <c r="U128">
        <f t="shared" si="21"/>
        <v>1</v>
      </c>
    </row>
    <row r="129" spans="1:21" x14ac:dyDescent="0.25">
      <c r="A129" s="2" t="s">
        <v>162</v>
      </c>
      <c r="B129" s="3" t="s">
        <v>19</v>
      </c>
      <c r="C129" s="1" t="s">
        <v>37</v>
      </c>
      <c r="D129" s="2" t="s">
        <v>30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>
        <f t="shared" si="17"/>
        <v>0</v>
      </c>
      <c r="R129">
        <f t="shared" si="18"/>
        <v>0</v>
      </c>
      <c r="S129">
        <f t="shared" si="19"/>
        <v>0</v>
      </c>
      <c r="T129">
        <f t="shared" si="20"/>
        <v>0</v>
      </c>
      <c r="U129">
        <f t="shared" si="21"/>
        <v>0</v>
      </c>
    </row>
    <row r="130" spans="1:21" x14ac:dyDescent="0.25">
      <c r="A130" s="2" t="s">
        <v>163</v>
      </c>
      <c r="B130" s="3" t="s">
        <v>20</v>
      </c>
      <c r="C130" s="1" t="s">
        <v>37</v>
      </c>
      <c r="D130" s="2" t="s">
        <v>30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>
        <f t="shared" si="17"/>
        <v>0</v>
      </c>
      <c r="R130">
        <f t="shared" si="18"/>
        <v>0</v>
      </c>
      <c r="S130">
        <f t="shared" si="19"/>
        <v>0</v>
      </c>
      <c r="T130">
        <f t="shared" si="20"/>
        <v>0</v>
      </c>
      <c r="U130">
        <f t="shared" si="21"/>
        <v>0</v>
      </c>
    </row>
    <row r="131" spans="1:21" x14ac:dyDescent="0.25">
      <c r="A131" s="2" t="s">
        <v>164</v>
      </c>
      <c r="B131" s="3" t="s">
        <v>21</v>
      </c>
      <c r="C131" s="1" t="s">
        <v>37</v>
      </c>
      <c r="D131" s="2" t="s">
        <v>30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>
        <f t="shared" ref="Q131:Q145" si="22">AVERAGE(E131:P131)</f>
        <v>0</v>
      </c>
      <c r="R131">
        <f t="shared" ref="R131:R145" si="23">_xlfn.STDEV.S(E131:P131)</f>
        <v>0</v>
      </c>
      <c r="S131">
        <f t="shared" ref="S131:S145" si="24">MIN(E131:P131)</f>
        <v>0</v>
      </c>
      <c r="T131">
        <f t="shared" ref="T131:T145" si="25">MAX(E131:P131)</f>
        <v>0</v>
      </c>
      <c r="U131">
        <f t="shared" ref="U131:U145" si="26">SUM(E131:P131)</f>
        <v>0</v>
      </c>
    </row>
    <row r="132" spans="1:21" x14ac:dyDescent="0.25">
      <c r="A132" s="2" t="s">
        <v>165</v>
      </c>
      <c r="B132" s="4" t="s">
        <v>22</v>
      </c>
      <c r="C132" s="1" t="s">
        <v>37</v>
      </c>
      <c r="D132" s="2" t="s">
        <v>30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>
        <f t="shared" si="22"/>
        <v>0</v>
      </c>
      <c r="R132">
        <f t="shared" si="23"/>
        <v>0</v>
      </c>
      <c r="S132">
        <f t="shared" si="24"/>
        <v>0</v>
      </c>
      <c r="T132">
        <f t="shared" si="25"/>
        <v>0</v>
      </c>
      <c r="U132">
        <f t="shared" si="26"/>
        <v>0</v>
      </c>
    </row>
    <row r="133" spans="1:21" x14ac:dyDescent="0.25">
      <c r="A133" s="2" t="s">
        <v>166</v>
      </c>
      <c r="B133" s="4" t="s">
        <v>23</v>
      </c>
      <c r="C133" s="1" t="s">
        <v>37</v>
      </c>
      <c r="D133" s="2" t="s">
        <v>30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>
        <f t="shared" si="22"/>
        <v>0</v>
      </c>
      <c r="R133">
        <f t="shared" si="23"/>
        <v>0</v>
      </c>
      <c r="S133">
        <f t="shared" si="24"/>
        <v>0</v>
      </c>
      <c r="T133">
        <f t="shared" si="25"/>
        <v>0</v>
      </c>
      <c r="U133">
        <f t="shared" si="26"/>
        <v>0</v>
      </c>
    </row>
    <row r="134" spans="1:21" x14ac:dyDescent="0.25">
      <c r="A134" s="2" t="s">
        <v>167</v>
      </c>
      <c r="B134" s="3" t="s">
        <v>13</v>
      </c>
      <c r="C134" s="1" t="s">
        <v>37</v>
      </c>
      <c r="D134" s="2" t="s">
        <v>31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>
        <f t="shared" si="22"/>
        <v>0</v>
      </c>
      <c r="R134">
        <f t="shared" si="23"/>
        <v>0</v>
      </c>
      <c r="S134">
        <f t="shared" si="24"/>
        <v>0</v>
      </c>
      <c r="T134">
        <f t="shared" si="25"/>
        <v>0</v>
      </c>
      <c r="U134">
        <f t="shared" si="26"/>
        <v>0</v>
      </c>
    </row>
    <row r="135" spans="1:21" x14ac:dyDescent="0.25">
      <c r="A135" s="2" t="s">
        <v>168</v>
      </c>
      <c r="B135" s="3" t="s">
        <v>14</v>
      </c>
      <c r="C135" s="1" t="s">
        <v>37</v>
      </c>
      <c r="D135" s="2" t="s">
        <v>31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>
        <f t="shared" si="22"/>
        <v>0.25</v>
      </c>
      <c r="R135">
        <f t="shared" si="23"/>
        <v>0.62158156050806102</v>
      </c>
      <c r="S135">
        <f t="shared" si="24"/>
        <v>0</v>
      </c>
      <c r="T135">
        <f t="shared" si="25"/>
        <v>2</v>
      </c>
      <c r="U135">
        <f t="shared" si="26"/>
        <v>3</v>
      </c>
    </row>
    <row r="136" spans="1:21" x14ac:dyDescent="0.25">
      <c r="A136" s="2" t="s">
        <v>169</v>
      </c>
      <c r="B136" s="3" t="s">
        <v>15</v>
      </c>
      <c r="C136" s="1" t="s">
        <v>37</v>
      </c>
      <c r="D136" s="2" t="s">
        <v>31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>
        <f t="shared" si="22"/>
        <v>0</v>
      </c>
      <c r="R136">
        <f t="shared" si="23"/>
        <v>0</v>
      </c>
      <c r="S136">
        <f t="shared" si="24"/>
        <v>0</v>
      </c>
      <c r="T136">
        <f t="shared" si="25"/>
        <v>0</v>
      </c>
      <c r="U136">
        <f t="shared" si="26"/>
        <v>0</v>
      </c>
    </row>
    <row r="137" spans="1:21" x14ac:dyDescent="0.25">
      <c r="A137" s="2" t="s">
        <v>170</v>
      </c>
      <c r="B137" s="3" t="s">
        <v>16</v>
      </c>
      <c r="C137" s="1" t="s">
        <v>37</v>
      </c>
      <c r="D137" s="2" t="s">
        <v>31</v>
      </c>
      <c r="E137" s="2">
        <v>5</v>
      </c>
      <c r="F137" s="2">
        <v>9</v>
      </c>
      <c r="G137" s="2">
        <v>19</v>
      </c>
      <c r="H137" s="2">
        <v>2</v>
      </c>
      <c r="I137" s="2">
        <v>1</v>
      </c>
      <c r="J137" s="2">
        <v>3</v>
      </c>
      <c r="K137" s="2">
        <v>1</v>
      </c>
      <c r="L137" s="2">
        <v>11</v>
      </c>
      <c r="M137" s="2">
        <v>1</v>
      </c>
      <c r="N137" s="2">
        <v>9</v>
      </c>
      <c r="O137" s="2">
        <v>0</v>
      </c>
      <c r="P137" s="2">
        <v>1</v>
      </c>
      <c r="Q137">
        <f t="shared" si="22"/>
        <v>5.166666666666667</v>
      </c>
      <c r="R137">
        <f t="shared" si="23"/>
        <v>5.7656243584215785</v>
      </c>
      <c r="S137">
        <f t="shared" si="24"/>
        <v>0</v>
      </c>
      <c r="T137">
        <f t="shared" si="25"/>
        <v>19</v>
      </c>
      <c r="U137">
        <f t="shared" si="26"/>
        <v>62</v>
      </c>
    </row>
    <row r="138" spans="1:21" x14ac:dyDescent="0.25">
      <c r="A138" s="2" t="s">
        <v>171</v>
      </c>
      <c r="B138" s="4" t="s">
        <v>25</v>
      </c>
      <c r="C138" s="1" t="s">
        <v>37</v>
      </c>
      <c r="D138" s="2" t="s">
        <v>31</v>
      </c>
      <c r="E138" s="2">
        <v>11</v>
      </c>
      <c r="F138" s="2">
        <v>6</v>
      </c>
      <c r="G138" s="2">
        <v>6</v>
      </c>
      <c r="H138" s="2">
        <v>1</v>
      </c>
      <c r="I138" s="2">
        <v>0</v>
      </c>
      <c r="J138" s="2">
        <v>0</v>
      </c>
      <c r="K138" s="2">
        <v>1</v>
      </c>
      <c r="L138" s="2">
        <v>2</v>
      </c>
      <c r="M138" s="2">
        <v>11</v>
      </c>
      <c r="N138" s="2">
        <v>5</v>
      </c>
      <c r="O138" s="2">
        <v>0</v>
      </c>
      <c r="P138" s="2">
        <v>9</v>
      </c>
      <c r="Q138">
        <f t="shared" si="22"/>
        <v>4.333333333333333</v>
      </c>
      <c r="R138">
        <f t="shared" si="23"/>
        <v>4.2711151052651628</v>
      </c>
      <c r="S138">
        <f t="shared" si="24"/>
        <v>0</v>
      </c>
      <c r="T138">
        <f t="shared" si="25"/>
        <v>11</v>
      </c>
      <c r="U138">
        <f t="shared" si="26"/>
        <v>52</v>
      </c>
    </row>
    <row r="139" spans="1:21" x14ac:dyDescent="0.25">
      <c r="A139" s="2" t="s">
        <v>172</v>
      </c>
      <c r="B139" s="3" t="s">
        <v>17</v>
      </c>
      <c r="C139" s="1" t="s">
        <v>37</v>
      </c>
      <c r="D139" s="2" t="s">
        <v>31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>
        <f t="shared" si="22"/>
        <v>0</v>
      </c>
      <c r="R139">
        <f t="shared" si="23"/>
        <v>0</v>
      </c>
      <c r="S139">
        <f t="shared" si="24"/>
        <v>0</v>
      </c>
      <c r="T139">
        <f t="shared" si="25"/>
        <v>0</v>
      </c>
      <c r="U139">
        <f t="shared" si="26"/>
        <v>0</v>
      </c>
    </row>
    <row r="140" spans="1:21" x14ac:dyDescent="0.25">
      <c r="A140" s="2" t="s">
        <v>173</v>
      </c>
      <c r="B140" s="3" t="s">
        <v>18</v>
      </c>
      <c r="C140" s="1" t="s">
        <v>37</v>
      </c>
      <c r="D140" s="2" t="s">
        <v>31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>
        <f t="shared" si="22"/>
        <v>8.3333333333333329E-2</v>
      </c>
      <c r="R140">
        <f t="shared" si="23"/>
        <v>0.28867513459481287</v>
      </c>
      <c r="S140">
        <f t="shared" si="24"/>
        <v>0</v>
      </c>
      <c r="T140">
        <f t="shared" si="25"/>
        <v>1</v>
      </c>
      <c r="U140">
        <f t="shared" si="26"/>
        <v>1</v>
      </c>
    </row>
    <row r="141" spans="1:21" x14ac:dyDescent="0.25">
      <c r="A141" s="2" t="s">
        <v>174</v>
      </c>
      <c r="B141" s="3" t="s">
        <v>19</v>
      </c>
      <c r="C141" s="1" t="s">
        <v>37</v>
      </c>
      <c r="D141" s="2" t="s">
        <v>31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>
        <f t="shared" si="22"/>
        <v>0</v>
      </c>
      <c r="R141">
        <f t="shared" si="23"/>
        <v>0</v>
      </c>
      <c r="S141">
        <f t="shared" si="24"/>
        <v>0</v>
      </c>
      <c r="T141">
        <f t="shared" si="25"/>
        <v>0</v>
      </c>
      <c r="U141">
        <f t="shared" si="26"/>
        <v>0</v>
      </c>
    </row>
    <row r="142" spans="1:21" x14ac:dyDescent="0.25">
      <c r="A142" s="2" t="s">
        <v>175</v>
      </c>
      <c r="B142" s="3" t="s">
        <v>20</v>
      </c>
      <c r="C142" s="1" t="s">
        <v>37</v>
      </c>
      <c r="D142" s="2" t="s">
        <v>31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>
        <f t="shared" si="22"/>
        <v>0</v>
      </c>
      <c r="R142">
        <f t="shared" si="23"/>
        <v>0</v>
      </c>
      <c r="S142">
        <f t="shared" si="24"/>
        <v>0</v>
      </c>
      <c r="T142">
        <f t="shared" si="25"/>
        <v>0</v>
      </c>
      <c r="U142">
        <f t="shared" si="26"/>
        <v>0</v>
      </c>
    </row>
    <row r="143" spans="1:21" x14ac:dyDescent="0.25">
      <c r="A143" s="2" t="s">
        <v>176</v>
      </c>
      <c r="B143" s="3" t="s">
        <v>21</v>
      </c>
      <c r="C143" s="1" t="s">
        <v>37</v>
      </c>
      <c r="D143" s="2" t="s">
        <v>31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>
        <f t="shared" si="22"/>
        <v>8.3333333333333329E-2</v>
      </c>
      <c r="R143">
        <f t="shared" si="23"/>
        <v>0.28867513459481287</v>
      </c>
      <c r="S143">
        <f t="shared" si="24"/>
        <v>0</v>
      </c>
      <c r="T143">
        <f t="shared" si="25"/>
        <v>1</v>
      </c>
      <c r="U143">
        <f t="shared" si="26"/>
        <v>1</v>
      </c>
    </row>
    <row r="144" spans="1:21" x14ac:dyDescent="0.25">
      <c r="A144" s="2" t="s">
        <v>177</v>
      </c>
      <c r="B144" s="4" t="s">
        <v>22</v>
      </c>
      <c r="C144" s="1" t="s">
        <v>37</v>
      </c>
      <c r="D144" s="2" t="s">
        <v>31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>
        <f t="shared" si="22"/>
        <v>0</v>
      </c>
      <c r="R144">
        <f t="shared" si="23"/>
        <v>0</v>
      </c>
      <c r="S144">
        <f t="shared" si="24"/>
        <v>0</v>
      </c>
      <c r="T144">
        <f t="shared" si="25"/>
        <v>0</v>
      </c>
      <c r="U144">
        <f t="shared" si="26"/>
        <v>0</v>
      </c>
    </row>
    <row r="145" spans="1:21" x14ac:dyDescent="0.25">
      <c r="A145" s="2" t="s">
        <v>178</v>
      </c>
      <c r="B145" s="4" t="s">
        <v>23</v>
      </c>
      <c r="C145" s="1" t="s">
        <v>37</v>
      </c>
      <c r="D145" s="2" t="s">
        <v>31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>
        <f t="shared" si="22"/>
        <v>0</v>
      </c>
      <c r="R145">
        <f t="shared" si="23"/>
        <v>0</v>
      </c>
      <c r="S145">
        <f t="shared" si="24"/>
        <v>0</v>
      </c>
      <c r="T145">
        <f t="shared" si="25"/>
        <v>0</v>
      </c>
      <c r="U145">
        <f t="shared" si="26"/>
        <v>0</v>
      </c>
    </row>
    <row r="146" spans="1:21" x14ac:dyDescent="0.25">
      <c r="D146" s="12" t="s">
        <v>186</v>
      </c>
      <c r="E146" s="13">
        <f>SUM(E2:E145)</f>
        <v>226</v>
      </c>
      <c r="F146" s="13">
        <f t="shared" ref="F146:P146" si="27">SUM(F2:F145)</f>
        <v>189</v>
      </c>
      <c r="G146" s="13">
        <f t="shared" si="27"/>
        <v>200</v>
      </c>
      <c r="H146" s="13">
        <f t="shared" si="27"/>
        <v>236</v>
      </c>
      <c r="I146" s="13">
        <f t="shared" si="27"/>
        <v>355</v>
      </c>
      <c r="J146" s="13">
        <f t="shared" si="27"/>
        <v>192</v>
      </c>
      <c r="K146" s="13">
        <f t="shared" si="27"/>
        <v>322</v>
      </c>
      <c r="L146" s="13">
        <f t="shared" si="27"/>
        <v>146</v>
      </c>
      <c r="M146" s="13">
        <f t="shared" si="27"/>
        <v>153</v>
      </c>
      <c r="N146" s="13">
        <f t="shared" si="27"/>
        <v>171</v>
      </c>
      <c r="O146" s="13">
        <f t="shared" si="27"/>
        <v>106</v>
      </c>
      <c r="P146" s="13">
        <f t="shared" si="27"/>
        <v>251</v>
      </c>
      <c r="Q146" s="13"/>
      <c r="R146" s="13"/>
      <c r="S146" s="13"/>
      <c r="T146" s="15" t="s">
        <v>187</v>
      </c>
      <c r="U146" s="15">
        <f>SUM(E146:P146)</f>
        <v>2547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B31" workbookViewId="0">
      <selection activeCell="H53" sqref="H53"/>
    </sheetView>
  </sheetViews>
  <sheetFormatPr defaultRowHeight="15" x14ac:dyDescent="0.25"/>
  <cols>
    <col min="2" max="2" width="19.28515625" customWidth="1"/>
  </cols>
  <sheetData>
    <row r="1" spans="1:20" x14ac:dyDescent="0.25">
      <c r="A1" s="7" t="s">
        <v>0</v>
      </c>
      <c r="B1" s="6" t="s">
        <v>24</v>
      </c>
      <c r="C1" s="7" t="s">
        <v>26</v>
      </c>
      <c r="D1" s="7" t="s">
        <v>28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179</v>
      </c>
      <c r="R1" s="7" t="s">
        <v>180</v>
      </c>
      <c r="S1" s="7" t="s">
        <v>181</v>
      </c>
      <c r="T1" s="7" t="s">
        <v>182</v>
      </c>
    </row>
    <row r="2" spans="1:20" x14ac:dyDescent="0.25">
      <c r="A2" s="8" t="s">
        <v>41</v>
      </c>
      <c r="B2" s="11" t="s">
        <v>25</v>
      </c>
      <c r="C2" s="10" t="s">
        <v>27</v>
      </c>
      <c r="D2" s="8" t="s">
        <v>29</v>
      </c>
      <c r="E2" s="8">
        <v>22</v>
      </c>
      <c r="F2" s="8">
        <v>29</v>
      </c>
      <c r="G2" s="8">
        <v>0</v>
      </c>
      <c r="H2" s="8">
        <v>48</v>
      </c>
      <c r="I2" s="8">
        <v>120</v>
      </c>
      <c r="J2" s="8">
        <v>67</v>
      </c>
      <c r="K2" s="8">
        <v>46</v>
      </c>
      <c r="L2" s="8">
        <v>32</v>
      </c>
      <c r="M2" s="8">
        <v>29</v>
      </c>
      <c r="N2" s="8">
        <v>40</v>
      </c>
      <c r="O2" s="8">
        <v>3</v>
      </c>
      <c r="P2" s="8">
        <v>37</v>
      </c>
      <c r="Q2">
        <f>AVERAGE(E2:P2)</f>
        <v>39.416666666666664</v>
      </c>
      <c r="R2">
        <f>MIN(E2:P2)</f>
        <v>0</v>
      </c>
      <c r="S2">
        <f>MAX(E2:P2)</f>
        <v>120</v>
      </c>
      <c r="T2">
        <f>_xlfn.STDEV.S(E2:P2)</f>
        <v>31.381692211552362</v>
      </c>
    </row>
    <row r="3" spans="1:20" x14ac:dyDescent="0.25">
      <c r="A3" s="8" t="s">
        <v>52</v>
      </c>
      <c r="B3" s="11" t="s">
        <v>25</v>
      </c>
      <c r="C3" s="10" t="s">
        <v>27</v>
      </c>
      <c r="D3" s="8" t="s">
        <v>30</v>
      </c>
      <c r="E3" s="8">
        <v>22</v>
      </c>
      <c r="F3" s="8">
        <v>5</v>
      </c>
      <c r="G3" s="8">
        <v>12</v>
      </c>
      <c r="H3" s="8">
        <v>11</v>
      </c>
      <c r="I3" s="8">
        <v>2</v>
      </c>
      <c r="J3" s="8">
        <v>8</v>
      </c>
      <c r="K3" s="8">
        <v>15</v>
      </c>
      <c r="L3" s="8">
        <v>28</v>
      </c>
      <c r="M3" s="8">
        <v>6</v>
      </c>
      <c r="N3" s="8">
        <v>8</v>
      </c>
      <c r="O3" s="8">
        <v>2</v>
      </c>
      <c r="P3" s="8">
        <v>40</v>
      </c>
      <c r="Q3">
        <f t="shared" ref="Q3:Q13" si="0">AVERAGE(E3:P3)</f>
        <v>13.25</v>
      </c>
      <c r="R3">
        <f t="shared" ref="R3:R13" si="1">MIN(E3:P3)</f>
        <v>2</v>
      </c>
      <c r="S3">
        <f t="shared" ref="S3:S13" si="2">MAX(E3:P3)</f>
        <v>40</v>
      </c>
      <c r="T3">
        <f t="shared" ref="T3:T13" si="3">_xlfn.STDEV.S(E3:P3)</f>
        <v>11.47427953769172</v>
      </c>
    </row>
    <row r="4" spans="1:20" x14ac:dyDescent="0.25">
      <c r="A4" s="8" t="s">
        <v>63</v>
      </c>
      <c r="B4" s="11" t="s">
        <v>25</v>
      </c>
      <c r="C4" s="10" t="s">
        <v>27</v>
      </c>
      <c r="D4" s="8" t="s">
        <v>31</v>
      </c>
      <c r="E4" s="8">
        <v>10</v>
      </c>
      <c r="F4" s="8">
        <v>14</v>
      </c>
      <c r="G4" s="8">
        <v>3</v>
      </c>
      <c r="H4" s="8">
        <v>4</v>
      </c>
      <c r="I4" s="8">
        <v>3</v>
      </c>
      <c r="J4" s="8">
        <v>9</v>
      </c>
      <c r="K4" s="8">
        <v>5</v>
      </c>
      <c r="L4" s="8">
        <v>7</v>
      </c>
      <c r="M4" s="8">
        <v>9</v>
      </c>
      <c r="N4" s="8">
        <v>4</v>
      </c>
      <c r="O4" s="8">
        <v>0</v>
      </c>
      <c r="P4" s="8">
        <v>15</v>
      </c>
      <c r="Q4">
        <f t="shared" si="0"/>
        <v>6.916666666666667</v>
      </c>
      <c r="R4">
        <f t="shared" si="1"/>
        <v>0</v>
      </c>
      <c r="S4">
        <f t="shared" si="2"/>
        <v>15</v>
      </c>
      <c r="T4">
        <f t="shared" si="3"/>
        <v>4.6015478291812224</v>
      </c>
    </row>
    <row r="5" spans="1:20" x14ac:dyDescent="0.25">
      <c r="A5" s="2" t="s">
        <v>75</v>
      </c>
      <c r="B5" s="4" t="s">
        <v>25</v>
      </c>
      <c r="C5" s="1" t="s">
        <v>35</v>
      </c>
      <c r="D5" s="2" t="s">
        <v>29</v>
      </c>
      <c r="E5" s="2">
        <v>9</v>
      </c>
      <c r="F5" s="2">
        <v>6</v>
      </c>
      <c r="G5" s="2">
        <v>6</v>
      </c>
      <c r="H5" s="2">
        <v>4</v>
      </c>
      <c r="I5" s="2">
        <v>2</v>
      </c>
      <c r="J5" s="2">
        <v>1</v>
      </c>
      <c r="K5" s="2">
        <v>9</v>
      </c>
      <c r="L5" s="2">
        <v>3</v>
      </c>
      <c r="M5" s="2">
        <v>0</v>
      </c>
      <c r="N5" s="2">
        <v>0</v>
      </c>
      <c r="O5" s="2">
        <v>0</v>
      </c>
      <c r="P5" s="2">
        <v>5</v>
      </c>
      <c r="Q5">
        <f t="shared" si="0"/>
        <v>3.75</v>
      </c>
      <c r="R5">
        <f t="shared" si="1"/>
        <v>0</v>
      </c>
      <c r="S5">
        <f t="shared" si="2"/>
        <v>9</v>
      </c>
      <c r="T5">
        <f t="shared" si="3"/>
        <v>3.3063300170760606</v>
      </c>
    </row>
    <row r="6" spans="1:20" x14ac:dyDescent="0.25">
      <c r="A6" s="2" t="s">
        <v>87</v>
      </c>
      <c r="B6" s="4" t="s">
        <v>25</v>
      </c>
      <c r="C6" s="1" t="s">
        <v>35</v>
      </c>
      <c r="D6" s="2" t="s">
        <v>30</v>
      </c>
      <c r="E6" s="2">
        <v>6</v>
      </c>
      <c r="F6" s="2">
        <v>8</v>
      </c>
      <c r="G6" s="2">
        <v>4</v>
      </c>
      <c r="H6" s="2">
        <v>0</v>
      </c>
      <c r="I6" s="2">
        <v>0</v>
      </c>
      <c r="J6" s="2">
        <v>8</v>
      </c>
      <c r="K6" s="2">
        <v>15</v>
      </c>
      <c r="L6" s="2">
        <v>0</v>
      </c>
      <c r="M6" s="2">
        <v>0</v>
      </c>
      <c r="N6" s="2">
        <v>5</v>
      </c>
      <c r="O6" s="2">
        <v>20</v>
      </c>
      <c r="P6" s="2">
        <v>14</v>
      </c>
      <c r="Q6">
        <f t="shared" si="0"/>
        <v>6.666666666666667</v>
      </c>
      <c r="R6">
        <f t="shared" si="1"/>
        <v>0</v>
      </c>
      <c r="S6">
        <f t="shared" si="2"/>
        <v>20</v>
      </c>
      <c r="T6">
        <f t="shared" si="3"/>
        <v>6.6923746747980859</v>
      </c>
    </row>
    <row r="7" spans="1:20" x14ac:dyDescent="0.25">
      <c r="A7" s="2" t="s">
        <v>99</v>
      </c>
      <c r="B7" s="4" t="s">
        <v>25</v>
      </c>
      <c r="C7" s="1" t="s">
        <v>35</v>
      </c>
      <c r="D7" s="2" t="s">
        <v>31</v>
      </c>
      <c r="E7" s="2">
        <v>19</v>
      </c>
      <c r="F7" s="2">
        <v>6</v>
      </c>
      <c r="G7" s="2">
        <v>3</v>
      </c>
      <c r="H7" s="2">
        <v>0</v>
      </c>
      <c r="I7" s="2">
        <v>1</v>
      </c>
      <c r="J7" s="2">
        <v>7</v>
      </c>
      <c r="K7" s="2">
        <v>4</v>
      </c>
      <c r="L7" s="2">
        <v>5</v>
      </c>
      <c r="M7" s="2">
        <v>4</v>
      </c>
      <c r="N7" s="2">
        <v>0</v>
      </c>
      <c r="O7" s="2">
        <v>7</v>
      </c>
      <c r="P7" s="2">
        <v>10</v>
      </c>
      <c r="Q7">
        <f t="shared" si="0"/>
        <v>5.5</v>
      </c>
      <c r="R7">
        <f t="shared" si="1"/>
        <v>0</v>
      </c>
      <c r="S7">
        <f t="shared" si="2"/>
        <v>19</v>
      </c>
      <c r="T7">
        <f t="shared" si="3"/>
        <v>5.2136185305235161</v>
      </c>
    </row>
    <row r="8" spans="1:20" x14ac:dyDescent="0.25">
      <c r="A8" s="2" t="s">
        <v>111</v>
      </c>
      <c r="B8" s="4" t="s">
        <v>25</v>
      </c>
      <c r="C8" s="1" t="s">
        <v>36</v>
      </c>
      <c r="D8" s="2" t="s">
        <v>29</v>
      </c>
      <c r="E8" s="2">
        <v>12</v>
      </c>
      <c r="F8" s="2">
        <v>16</v>
      </c>
      <c r="G8" s="2">
        <v>0</v>
      </c>
      <c r="H8" s="2">
        <v>9</v>
      </c>
      <c r="I8" s="2">
        <v>4</v>
      </c>
      <c r="J8" s="2">
        <v>5</v>
      </c>
      <c r="K8" s="2">
        <v>76</v>
      </c>
      <c r="L8" s="2">
        <v>4</v>
      </c>
      <c r="M8" s="2">
        <v>5</v>
      </c>
      <c r="N8" s="2">
        <v>0</v>
      </c>
      <c r="O8" s="2">
        <v>2</v>
      </c>
      <c r="P8" s="2">
        <v>24</v>
      </c>
      <c r="Q8">
        <f t="shared" si="0"/>
        <v>13.083333333333334</v>
      </c>
      <c r="R8">
        <f t="shared" si="1"/>
        <v>0</v>
      </c>
      <c r="S8">
        <f t="shared" si="2"/>
        <v>76</v>
      </c>
      <c r="T8">
        <f t="shared" si="3"/>
        <v>21.030101081905229</v>
      </c>
    </row>
    <row r="9" spans="1:20" x14ac:dyDescent="0.25">
      <c r="A9" s="2" t="s">
        <v>123</v>
      </c>
      <c r="B9" s="4" t="s">
        <v>25</v>
      </c>
      <c r="C9" s="1" t="s">
        <v>36</v>
      </c>
      <c r="D9" s="2" t="s">
        <v>30</v>
      </c>
      <c r="E9" s="2">
        <v>2</v>
      </c>
      <c r="F9" s="2">
        <v>4</v>
      </c>
      <c r="G9" s="2">
        <v>2</v>
      </c>
      <c r="H9" s="2">
        <v>1</v>
      </c>
      <c r="I9" s="2">
        <v>4</v>
      </c>
      <c r="J9" s="2">
        <v>3</v>
      </c>
      <c r="K9" s="2">
        <v>26</v>
      </c>
      <c r="L9" s="2">
        <v>6</v>
      </c>
      <c r="M9" s="2">
        <v>0</v>
      </c>
      <c r="N9" s="2">
        <v>7</v>
      </c>
      <c r="O9" s="2">
        <v>3</v>
      </c>
      <c r="P9" s="2">
        <v>4</v>
      </c>
      <c r="Q9">
        <f t="shared" si="0"/>
        <v>5.166666666666667</v>
      </c>
      <c r="R9">
        <f t="shared" si="1"/>
        <v>0</v>
      </c>
      <c r="S9">
        <f t="shared" si="2"/>
        <v>26</v>
      </c>
      <c r="T9">
        <f t="shared" si="3"/>
        <v>6.8468085907806628</v>
      </c>
    </row>
    <row r="10" spans="1:20" x14ac:dyDescent="0.25">
      <c r="A10" s="2" t="s">
        <v>135</v>
      </c>
      <c r="B10" s="4" t="s">
        <v>25</v>
      </c>
      <c r="C10" s="1" t="s">
        <v>36</v>
      </c>
      <c r="D10" s="2" t="s">
        <v>31</v>
      </c>
      <c r="E10" s="2">
        <v>3</v>
      </c>
      <c r="F10" s="2">
        <v>1</v>
      </c>
      <c r="G10" s="2">
        <v>1</v>
      </c>
      <c r="H10" s="2">
        <v>4</v>
      </c>
      <c r="I10" s="2">
        <v>5</v>
      </c>
      <c r="J10" s="2">
        <v>5</v>
      </c>
      <c r="K10" s="2">
        <v>34</v>
      </c>
      <c r="L10" s="2">
        <v>0</v>
      </c>
      <c r="M10" s="2">
        <v>0</v>
      </c>
      <c r="N10" s="2">
        <v>17</v>
      </c>
      <c r="O10" s="2">
        <v>4</v>
      </c>
      <c r="P10" s="2">
        <v>1</v>
      </c>
      <c r="Q10">
        <f t="shared" si="0"/>
        <v>6.25</v>
      </c>
      <c r="R10">
        <f t="shared" si="1"/>
        <v>0</v>
      </c>
      <c r="S10">
        <f t="shared" si="2"/>
        <v>34</v>
      </c>
      <c r="T10">
        <f t="shared" si="3"/>
        <v>9.863845829363644</v>
      </c>
    </row>
    <row r="11" spans="1:20" x14ac:dyDescent="0.25">
      <c r="A11" s="2" t="s">
        <v>147</v>
      </c>
      <c r="B11" s="4" t="s">
        <v>25</v>
      </c>
      <c r="C11" s="1" t="s">
        <v>37</v>
      </c>
      <c r="D11" s="2" t="s">
        <v>29</v>
      </c>
      <c r="E11" s="2">
        <v>22</v>
      </c>
      <c r="F11" s="2">
        <v>1</v>
      </c>
      <c r="G11" s="2">
        <v>6</v>
      </c>
      <c r="H11" s="2">
        <v>2</v>
      </c>
      <c r="I11" s="2">
        <v>0</v>
      </c>
      <c r="J11" s="2">
        <v>5</v>
      </c>
      <c r="K11" s="2">
        <v>2</v>
      </c>
      <c r="L11" s="2">
        <v>0</v>
      </c>
      <c r="M11" s="2">
        <v>3</v>
      </c>
      <c r="N11" s="2">
        <v>6</v>
      </c>
      <c r="O11" s="2">
        <v>0</v>
      </c>
      <c r="P11" s="2">
        <v>4</v>
      </c>
      <c r="Q11">
        <f t="shared" si="0"/>
        <v>4.25</v>
      </c>
      <c r="R11">
        <f t="shared" si="1"/>
        <v>0</v>
      </c>
      <c r="S11">
        <f t="shared" si="2"/>
        <v>22</v>
      </c>
      <c r="T11">
        <f t="shared" si="3"/>
        <v>6.0170213107936927</v>
      </c>
    </row>
    <row r="12" spans="1:20" x14ac:dyDescent="0.25">
      <c r="A12" s="2" t="s">
        <v>159</v>
      </c>
      <c r="B12" s="4" t="s">
        <v>25</v>
      </c>
      <c r="C12" s="1" t="s">
        <v>37</v>
      </c>
      <c r="D12" s="2" t="s">
        <v>30</v>
      </c>
      <c r="E12" s="2">
        <v>7</v>
      </c>
      <c r="F12" s="2">
        <v>6</v>
      </c>
      <c r="G12" s="2">
        <v>1</v>
      </c>
      <c r="H12" s="2">
        <v>1</v>
      </c>
      <c r="I12" s="2">
        <v>0</v>
      </c>
      <c r="J12" s="2">
        <v>2</v>
      </c>
      <c r="K12" s="2">
        <v>4</v>
      </c>
      <c r="L12" s="2">
        <v>0</v>
      </c>
      <c r="M12" s="2">
        <v>4</v>
      </c>
      <c r="N12" s="2">
        <v>6</v>
      </c>
      <c r="O12" s="2">
        <v>7</v>
      </c>
      <c r="P12" s="2">
        <v>13</v>
      </c>
      <c r="Q12">
        <f t="shared" si="0"/>
        <v>4.25</v>
      </c>
      <c r="R12">
        <f t="shared" si="1"/>
        <v>0</v>
      </c>
      <c r="S12">
        <f t="shared" si="2"/>
        <v>13</v>
      </c>
      <c r="T12">
        <f t="shared" si="3"/>
        <v>3.8168287645874051</v>
      </c>
    </row>
    <row r="13" spans="1:20" x14ac:dyDescent="0.25">
      <c r="A13" s="2" t="s">
        <v>171</v>
      </c>
      <c r="B13" s="4" t="s">
        <v>25</v>
      </c>
      <c r="C13" s="1" t="s">
        <v>37</v>
      </c>
      <c r="D13" s="2" t="s">
        <v>31</v>
      </c>
      <c r="E13" s="2">
        <v>11</v>
      </c>
      <c r="F13" s="2">
        <v>6</v>
      </c>
      <c r="G13" s="2">
        <v>6</v>
      </c>
      <c r="H13" s="2">
        <v>1</v>
      </c>
      <c r="I13" s="2">
        <v>0</v>
      </c>
      <c r="J13" s="2">
        <v>0</v>
      </c>
      <c r="K13" s="2">
        <v>1</v>
      </c>
      <c r="L13" s="2">
        <v>2</v>
      </c>
      <c r="M13" s="2">
        <v>11</v>
      </c>
      <c r="N13" s="2">
        <v>5</v>
      </c>
      <c r="O13" s="2">
        <v>0</v>
      </c>
      <c r="P13" s="2">
        <v>9</v>
      </c>
      <c r="Q13">
        <f t="shared" si="0"/>
        <v>4.333333333333333</v>
      </c>
      <c r="R13">
        <f t="shared" si="1"/>
        <v>0</v>
      </c>
      <c r="S13">
        <f t="shared" si="2"/>
        <v>11</v>
      </c>
      <c r="T13">
        <f t="shared" si="3"/>
        <v>4.2711151052651628</v>
      </c>
    </row>
    <row r="15" spans="1:20" x14ac:dyDescent="0.25">
      <c r="I15" t="s">
        <v>27</v>
      </c>
      <c r="K15" t="s">
        <v>35</v>
      </c>
      <c r="M15" t="s">
        <v>36</v>
      </c>
      <c r="O15" t="s">
        <v>191</v>
      </c>
    </row>
    <row r="16" spans="1:20" x14ac:dyDescent="0.25">
      <c r="I16">
        <v>12</v>
      </c>
      <c r="K16">
        <v>0</v>
      </c>
      <c r="M16">
        <v>14</v>
      </c>
      <c r="O16">
        <v>0</v>
      </c>
    </row>
    <row r="17" spans="9:15" x14ac:dyDescent="0.25">
      <c r="I17">
        <v>49</v>
      </c>
      <c r="K17">
        <v>8</v>
      </c>
      <c r="M17">
        <v>16</v>
      </c>
      <c r="O17">
        <v>6</v>
      </c>
    </row>
    <row r="18" spans="9:15" x14ac:dyDescent="0.25">
      <c r="I18">
        <v>47</v>
      </c>
      <c r="K18">
        <v>14</v>
      </c>
      <c r="M18">
        <v>1</v>
      </c>
      <c r="O18">
        <v>1</v>
      </c>
    </row>
    <row r="19" spans="9:15" x14ac:dyDescent="0.25">
      <c r="I19">
        <v>126</v>
      </c>
      <c r="K19">
        <v>52</v>
      </c>
      <c r="M19">
        <v>74</v>
      </c>
      <c r="O19">
        <v>50</v>
      </c>
    </row>
    <row r="20" spans="9:15" x14ac:dyDescent="0.25">
      <c r="I20">
        <v>473</v>
      </c>
      <c r="K20">
        <v>45</v>
      </c>
      <c r="M20">
        <v>157</v>
      </c>
      <c r="O20">
        <v>51</v>
      </c>
    </row>
    <row r="21" spans="9:15" x14ac:dyDescent="0.25">
      <c r="I21">
        <v>2</v>
      </c>
      <c r="K21">
        <v>12</v>
      </c>
      <c r="M21">
        <v>0</v>
      </c>
      <c r="O21">
        <v>0</v>
      </c>
    </row>
    <row r="22" spans="9:15" x14ac:dyDescent="0.25">
      <c r="I22">
        <v>26</v>
      </c>
      <c r="K22">
        <v>10</v>
      </c>
      <c r="M22">
        <v>2</v>
      </c>
      <c r="O22">
        <v>4</v>
      </c>
    </row>
    <row r="23" spans="9:15" x14ac:dyDescent="0.25">
      <c r="I23">
        <v>1</v>
      </c>
      <c r="K23">
        <v>0</v>
      </c>
      <c r="M23">
        <v>0</v>
      </c>
      <c r="O23">
        <v>0</v>
      </c>
    </row>
    <row r="24" spans="9:15" x14ac:dyDescent="0.25">
      <c r="I24">
        <v>1</v>
      </c>
      <c r="K24">
        <v>0</v>
      </c>
      <c r="M24">
        <v>0</v>
      </c>
      <c r="O24">
        <v>0</v>
      </c>
    </row>
    <row r="25" spans="9:15" x14ac:dyDescent="0.25">
      <c r="I25">
        <v>1</v>
      </c>
      <c r="K25">
        <v>1</v>
      </c>
      <c r="M25">
        <v>0</v>
      </c>
      <c r="O25">
        <v>0</v>
      </c>
    </row>
    <row r="26" spans="9:15" x14ac:dyDescent="0.25">
      <c r="I26">
        <v>0</v>
      </c>
      <c r="K26">
        <v>0</v>
      </c>
      <c r="M26">
        <v>0</v>
      </c>
      <c r="O26">
        <v>1</v>
      </c>
    </row>
    <row r="27" spans="9:15" x14ac:dyDescent="0.25">
      <c r="I27">
        <v>0</v>
      </c>
      <c r="K27">
        <v>0</v>
      </c>
      <c r="M27">
        <v>0</v>
      </c>
      <c r="O27">
        <v>0</v>
      </c>
    </row>
    <row r="28" spans="9:15" x14ac:dyDescent="0.25">
      <c r="I28">
        <v>3</v>
      </c>
      <c r="K28">
        <v>0</v>
      </c>
      <c r="M28">
        <v>3</v>
      </c>
      <c r="O28">
        <v>1</v>
      </c>
    </row>
    <row r="29" spans="9:15" x14ac:dyDescent="0.25">
      <c r="I29">
        <v>49</v>
      </c>
      <c r="K29">
        <v>4</v>
      </c>
      <c r="M29">
        <v>8</v>
      </c>
      <c r="O29">
        <v>3</v>
      </c>
    </row>
    <row r="30" spans="9:15" x14ac:dyDescent="0.25">
      <c r="I30">
        <v>13</v>
      </c>
      <c r="K30">
        <v>6</v>
      </c>
      <c r="M30">
        <v>2</v>
      </c>
      <c r="O30">
        <v>0</v>
      </c>
    </row>
    <row r="31" spans="9:15" x14ac:dyDescent="0.25">
      <c r="I31">
        <v>132</v>
      </c>
      <c r="K31">
        <v>38</v>
      </c>
      <c r="M31">
        <v>39</v>
      </c>
      <c r="O31">
        <v>42</v>
      </c>
    </row>
    <row r="32" spans="9:15" x14ac:dyDescent="0.25">
      <c r="I32">
        <v>159</v>
      </c>
      <c r="K32">
        <v>80</v>
      </c>
      <c r="M32">
        <v>62</v>
      </c>
      <c r="O32">
        <v>51</v>
      </c>
    </row>
    <row r="33" spans="9:15" x14ac:dyDescent="0.25">
      <c r="I33">
        <v>0</v>
      </c>
      <c r="K33">
        <v>0</v>
      </c>
      <c r="M33">
        <v>0</v>
      </c>
      <c r="O33">
        <v>0</v>
      </c>
    </row>
    <row r="34" spans="9:15" x14ac:dyDescent="0.25">
      <c r="I34">
        <v>10</v>
      </c>
      <c r="K34">
        <v>2</v>
      </c>
      <c r="M34">
        <v>0</v>
      </c>
      <c r="O34">
        <v>1</v>
      </c>
    </row>
    <row r="35" spans="9:15" x14ac:dyDescent="0.25">
      <c r="I35">
        <v>0</v>
      </c>
      <c r="K35">
        <v>3</v>
      </c>
      <c r="M35">
        <v>1</v>
      </c>
      <c r="O35">
        <v>0</v>
      </c>
    </row>
    <row r="36" spans="9:15" x14ac:dyDescent="0.25">
      <c r="I36">
        <v>3</v>
      </c>
      <c r="K36">
        <v>1</v>
      </c>
      <c r="M36">
        <v>0</v>
      </c>
      <c r="O36">
        <v>0</v>
      </c>
    </row>
    <row r="37" spans="9:15" x14ac:dyDescent="0.25">
      <c r="I37">
        <v>0</v>
      </c>
      <c r="K37">
        <v>0</v>
      </c>
      <c r="M37">
        <v>0</v>
      </c>
      <c r="O37">
        <v>0</v>
      </c>
    </row>
    <row r="38" spans="9:15" x14ac:dyDescent="0.25">
      <c r="I38">
        <v>0</v>
      </c>
      <c r="K38">
        <v>0</v>
      </c>
      <c r="M38">
        <v>0</v>
      </c>
      <c r="O38">
        <v>0</v>
      </c>
    </row>
    <row r="39" spans="9:15" x14ac:dyDescent="0.25">
      <c r="I39">
        <v>0</v>
      </c>
      <c r="K39">
        <v>4</v>
      </c>
      <c r="M39">
        <v>0</v>
      </c>
      <c r="O39">
        <v>0</v>
      </c>
    </row>
    <row r="40" spans="9:15" x14ac:dyDescent="0.25">
      <c r="I40">
        <v>3</v>
      </c>
      <c r="K40">
        <v>1</v>
      </c>
      <c r="M40">
        <v>0</v>
      </c>
      <c r="O40">
        <v>0</v>
      </c>
    </row>
    <row r="41" spans="9:15" x14ac:dyDescent="0.25">
      <c r="I41">
        <v>14</v>
      </c>
      <c r="K41">
        <v>12</v>
      </c>
      <c r="M41">
        <v>13</v>
      </c>
      <c r="O41">
        <v>3</v>
      </c>
    </row>
    <row r="42" spans="9:15" x14ac:dyDescent="0.25">
      <c r="I42">
        <v>13</v>
      </c>
      <c r="K42">
        <v>16</v>
      </c>
      <c r="M42">
        <v>3</v>
      </c>
      <c r="O42">
        <v>0</v>
      </c>
    </row>
    <row r="43" spans="9:15" x14ac:dyDescent="0.25">
      <c r="I43">
        <v>66</v>
      </c>
      <c r="K43">
        <v>52</v>
      </c>
      <c r="M43">
        <v>23</v>
      </c>
      <c r="O43">
        <v>62</v>
      </c>
    </row>
    <row r="44" spans="9:15" x14ac:dyDescent="0.25">
      <c r="I44">
        <v>83</v>
      </c>
      <c r="K44">
        <v>66</v>
      </c>
      <c r="M44">
        <v>75</v>
      </c>
      <c r="O44">
        <v>52</v>
      </c>
    </row>
    <row r="45" spans="9:15" x14ac:dyDescent="0.25">
      <c r="I45">
        <v>0</v>
      </c>
      <c r="K45">
        <v>0</v>
      </c>
      <c r="M45">
        <v>0</v>
      </c>
      <c r="O45">
        <v>0</v>
      </c>
    </row>
    <row r="46" spans="9:15" x14ac:dyDescent="0.25">
      <c r="I46">
        <v>2</v>
      </c>
      <c r="K46">
        <v>2</v>
      </c>
      <c r="M46">
        <v>2</v>
      </c>
      <c r="O46">
        <v>1</v>
      </c>
    </row>
    <row r="47" spans="9:15" x14ac:dyDescent="0.25">
      <c r="I47">
        <v>1</v>
      </c>
      <c r="K47">
        <v>0</v>
      </c>
      <c r="M47">
        <v>0</v>
      </c>
      <c r="O47">
        <v>0</v>
      </c>
    </row>
    <row r="48" spans="9:15" x14ac:dyDescent="0.25">
      <c r="I48">
        <v>0</v>
      </c>
      <c r="K48">
        <v>0</v>
      </c>
      <c r="M48">
        <v>0</v>
      </c>
      <c r="O48">
        <v>0</v>
      </c>
    </row>
    <row r="49" spans="8:15" x14ac:dyDescent="0.25">
      <c r="I49">
        <v>0</v>
      </c>
      <c r="K49">
        <v>1</v>
      </c>
      <c r="M49">
        <v>0</v>
      </c>
      <c r="O49">
        <v>1</v>
      </c>
    </row>
    <row r="50" spans="8:15" x14ac:dyDescent="0.25">
      <c r="I50">
        <v>1</v>
      </c>
      <c r="K50">
        <v>0</v>
      </c>
      <c r="M50">
        <v>0</v>
      </c>
      <c r="O50">
        <v>0</v>
      </c>
    </row>
    <row r="51" spans="8:15" x14ac:dyDescent="0.25">
      <c r="I51">
        <v>0</v>
      </c>
      <c r="K51">
        <v>2</v>
      </c>
      <c r="M51">
        <v>0</v>
      </c>
      <c r="O51">
        <v>0</v>
      </c>
    </row>
    <row r="52" spans="8:15" x14ac:dyDescent="0.25">
      <c r="H52" t="s">
        <v>192</v>
      </c>
      <c r="I52">
        <f>SUM(I16:I51)</f>
        <v>1290</v>
      </c>
      <c r="K52">
        <f>SUM(K16:K51)</f>
        <v>432</v>
      </c>
      <c r="M52">
        <f>SUM(M16:M51)</f>
        <v>495</v>
      </c>
      <c r="O52">
        <f>SUM(O16:O51)</f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17" sqref="K17"/>
    </sheetView>
  </sheetViews>
  <sheetFormatPr defaultRowHeight="15" x14ac:dyDescent="0.25"/>
  <cols>
    <col min="1" max="1" width="13.7109375" customWidth="1"/>
  </cols>
  <sheetData>
    <row r="1" spans="1:14" x14ac:dyDescent="0.25">
      <c r="A1" t="s">
        <v>26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27</v>
      </c>
      <c r="B2" t="s">
        <v>29</v>
      </c>
      <c r="C2">
        <v>22</v>
      </c>
      <c r="D2">
        <v>29</v>
      </c>
      <c r="E2">
        <v>0</v>
      </c>
      <c r="F2">
        <v>48</v>
      </c>
      <c r="G2">
        <v>120</v>
      </c>
      <c r="H2">
        <v>67</v>
      </c>
      <c r="I2">
        <v>46</v>
      </c>
      <c r="J2">
        <v>32</v>
      </c>
      <c r="K2">
        <v>29</v>
      </c>
      <c r="L2">
        <v>40</v>
      </c>
      <c r="M2">
        <v>3</v>
      </c>
      <c r="N2">
        <v>37</v>
      </c>
    </row>
    <row r="3" spans="1:14" x14ac:dyDescent="0.25">
      <c r="A3" t="s">
        <v>27</v>
      </c>
      <c r="B3" t="s">
        <v>30</v>
      </c>
      <c r="C3">
        <v>22</v>
      </c>
      <c r="D3">
        <v>5</v>
      </c>
      <c r="E3">
        <v>12</v>
      </c>
      <c r="F3">
        <v>11</v>
      </c>
      <c r="G3">
        <v>2</v>
      </c>
      <c r="H3">
        <v>8</v>
      </c>
      <c r="I3">
        <v>15</v>
      </c>
      <c r="J3">
        <v>28</v>
      </c>
      <c r="K3">
        <v>6</v>
      </c>
      <c r="L3">
        <v>8</v>
      </c>
      <c r="M3">
        <v>2</v>
      </c>
      <c r="N3">
        <v>40</v>
      </c>
    </row>
    <row r="4" spans="1:14" x14ac:dyDescent="0.25">
      <c r="A4" t="s">
        <v>27</v>
      </c>
      <c r="B4" t="s">
        <v>31</v>
      </c>
      <c r="C4">
        <v>10</v>
      </c>
      <c r="D4">
        <v>14</v>
      </c>
      <c r="E4">
        <v>3</v>
      </c>
      <c r="F4">
        <v>4</v>
      </c>
      <c r="G4">
        <v>3</v>
      </c>
      <c r="H4">
        <v>9</v>
      </c>
      <c r="I4">
        <v>5</v>
      </c>
      <c r="J4">
        <v>7</v>
      </c>
      <c r="K4">
        <v>9</v>
      </c>
      <c r="L4">
        <v>4</v>
      </c>
      <c r="M4">
        <v>0</v>
      </c>
      <c r="N4">
        <v>15</v>
      </c>
    </row>
    <row r="5" spans="1:14" x14ac:dyDescent="0.25">
      <c r="A5" t="s">
        <v>35</v>
      </c>
      <c r="B5" t="s">
        <v>29</v>
      </c>
      <c r="C5">
        <v>9</v>
      </c>
      <c r="D5">
        <v>6</v>
      </c>
      <c r="E5">
        <v>6</v>
      </c>
      <c r="F5">
        <v>4</v>
      </c>
      <c r="G5">
        <v>2</v>
      </c>
      <c r="H5">
        <v>1</v>
      </c>
      <c r="I5">
        <v>9</v>
      </c>
      <c r="J5">
        <v>3</v>
      </c>
      <c r="K5">
        <v>0</v>
      </c>
      <c r="L5">
        <v>0</v>
      </c>
      <c r="M5">
        <v>0</v>
      </c>
      <c r="N5">
        <v>5</v>
      </c>
    </row>
    <row r="6" spans="1:14" x14ac:dyDescent="0.25">
      <c r="A6" t="s">
        <v>35</v>
      </c>
      <c r="B6" t="s">
        <v>30</v>
      </c>
      <c r="C6">
        <v>6</v>
      </c>
      <c r="D6">
        <v>8</v>
      </c>
      <c r="E6">
        <v>4</v>
      </c>
      <c r="F6">
        <v>0</v>
      </c>
      <c r="G6">
        <v>0</v>
      </c>
      <c r="H6">
        <v>8</v>
      </c>
      <c r="I6">
        <v>15</v>
      </c>
      <c r="J6">
        <v>0</v>
      </c>
      <c r="K6">
        <v>0</v>
      </c>
      <c r="L6">
        <v>5</v>
      </c>
      <c r="M6">
        <v>20</v>
      </c>
      <c r="N6">
        <v>14</v>
      </c>
    </row>
    <row r="7" spans="1:14" x14ac:dyDescent="0.25">
      <c r="A7" t="s">
        <v>35</v>
      </c>
      <c r="B7" t="s">
        <v>31</v>
      </c>
      <c r="C7">
        <v>19</v>
      </c>
      <c r="D7">
        <v>6</v>
      </c>
      <c r="E7">
        <v>3</v>
      </c>
      <c r="F7">
        <v>0</v>
      </c>
      <c r="G7">
        <v>1</v>
      </c>
      <c r="H7">
        <v>7</v>
      </c>
      <c r="I7">
        <v>4</v>
      </c>
      <c r="J7">
        <v>5</v>
      </c>
      <c r="K7">
        <v>4</v>
      </c>
      <c r="L7">
        <v>0</v>
      </c>
      <c r="M7">
        <v>7</v>
      </c>
      <c r="N7">
        <v>10</v>
      </c>
    </row>
    <row r="8" spans="1:14" x14ac:dyDescent="0.25">
      <c r="A8" t="s">
        <v>36</v>
      </c>
      <c r="B8" t="s">
        <v>29</v>
      </c>
      <c r="C8">
        <v>12</v>
      </c>
      <c r="D8">
        <v>16</v>
      </c>
      <c r="E8">
        <v>0</v>
      </c>
      <c r="F8">
        <v>9</v>
      </c>
      <c r="G8">
        <v>4</v>
      </c>
      <c r="H8">
        <v>5</v>
      </c>
      <c r="I8">
        <v>76</v>
      </c>
      <c r="J8">
        <v>4</v>
      </c>
      <c r="K8">
        <v>5</v>
      </c>
      <c r="L8">
        <v>0</v>
      </c>
      <c r="M8">
        <v>2</v>
      </c>
      <c r="N8">
        <v>24</v>
      </c>
    </row>
    <row r="9" spans="1:14" x14ac:dyDescent="0.25">
      <c r="A9" t="s">
        <v>36</v>
      </c>
      <c r="B9" t="s">
        <v>30</v>
      </c>
      <c r="C9">
        <v>2</v>
      </c>
      <c r="D9">
        <v>4</v>
      </c>
      <c r="E9">
        <v>2</v>
      </c>
      <c r="F9">
        <v>1</v>
      </c>
      <c r="G9">
        <v>4</v>
      </c>
      <c r="H9">
        <v>3</v>
      </c>
      <c r="I9">
        <v>26</v>
      </c>
      <c r="J9">
        <v>6</v>
      </c>
      <c r="K9">
        <v>0</v>
      </c>
      <c r="L9">
        <v>7</v>
      </c>
      <c r="M9">
        <v>3</v>
      </c>
      <c r="N9">
        <v>4</v>
      </c>
    </row>
    <row r="10" spans="1:14" x14ac:dyDescent="0.25">
      <c r="A10" t="s">
        <v>36</v>
      </c>
      <c r="B10" t="s">
        <v>31</v>
      </c>
      <c r="C10">
        <v>3</v>
      </c>
      <c r="D10">
        <v>1</v>
      </c>
      <c r="E10">
        <v>1</v>
      </c>
      <c r="F10">
        <v>4</v>
      </c>
      <c r="G10">
        <v>5</v>
      </c>
      <c r="H10">
        <v>5</v>
      </c>
      <c r="I10">
        <v>34</v>
      </c>
      <c r="J10">
        <v>0</v>
      </c>
      <c r="K10">
        <v>0</v>
      </c>
      <c r="L10">
        <v>17</v>
      </c>
      <c r="M10">
        <v>4</v>
      </c>
      <c r="N10">
        <v>1</v>
      </c>
    </row>
    <row r="11" spans="1:14" x14ac:dyDescent="0.25">
      <c r="A11" t="s">
        <v>37</v>
      </c>
      <c r="B11" t="s">
        <v>29</v>
      </c>
      <c r="C11">
        <v>22</v>
      </c>
      <c r="D11">
        <v>1</v>
      </c>
      <c r="E11">
        <v>6</v>
      </c>
      <c r="F11">
        <v>2</v>
      </c>
      <c r="G11">
        <v>0</v>
      </c>
      <c r="H11">
        <v>5</v>
      </c>
      <c r="I11">
        <v>2</v>
      </c>
      <c r="J11">
        <v>0</v>
      </c>
      <c r="K11">
        <v>3</v>
      </c>
      <c r="L11">
        <v>6</v>
      </c>
      <c r="M11">
        <v>0</v>
      </c>
      <c r="N11">
        <v>4</v>
      </c>
    </row>
    <row r="12" spans="1:14" x14ac:dyDescent="0.25">
      <c r="A12" t="s">
        <v>37</v>
      </c>
      <c r="B12" t="s">
        <v>30</v>
      </c>
      <c r="C12">
        <v>7</v>
      </c>
      <c r="D12">
        <v>6</v>
      </c>
      <c r="E12">
        <v>1</v>
      </c>
      <c r="F12">
        <v>1</v>
      </c>
      <c r="G12">
        <v>0</v>
      </c>
      <c r="H12">
        <v>2</v>
      </c>
      <c r="I12">
        <v>4</v>
      </c>
      <c r="J12">
        <v>0</v>
      </c>
      <c r="K12">
        <v>4</v>
      </c>
      <c r="L12">
        <v>6</v>
      </c>
      <c r="M12">
        <v>7</v>
      </c>
      <c r="N12">
        <v>13</v>
      </c>
    </row>
    <row r="13" spans="1:14" x14ac:dyDescent="0.25">
      <c r="A13" t="s">
        <v>37</v>
      </c>
      <c r="B13" t="s">
        <v>31</v>
      </c>
      <c r="C13">
        <v>11</v>
      </c>
      <c r="D13">
        <v>6</v>
      </c>
      <c r="E13">
        <v>6</v>
      </c>
      <c r="F13">
        <v>1</v>
      </c>
      <c r="G13">
        <v>0</v>
      </c>
      <c r="H13">
        <v>0</v>
      </c>
      <c r="I13">
        <v>1</v>
      </c>
      <c r="J13">
        <v>2</v>
      </c>
      <c r="K13">
        <v>11</v>
      </c>
      <c r="L13">
        <v>5</v>
      </c>
      <c r="M13">
        <v>0</v>
      </c>
      <c r="N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31.5703125" customWidth="1"/>
  </cols>
  <sheetData>
    <row r="1" spans="1:11" x14ac:dyDescent="0.25">
      <c r="A1" t="s">
        <v>195</v>
      </c>
      <c r="B1" t="s">
        <v>24</v>
      </c>
      <c r="C1" t="s">
        <v>27</v>
      </c>
      <c r="E1" t="s">
        <v>35</v>
      </c>
      <c r="G1" t="s">
        <v>36</v>
      </c>
      <c r="I1" t="s">
        <v>37</v>
      </c>
    </row>
    <row r="2" spans="1:11" x14ac:dyDescent="0.25">
      <c r="A2" t="s">
        <v>196</v>
      </c>
      <c r="B2" t="s">
        <v>15</v>
      </c>
      <c r="C2">
        <v>73</v>
      </c>
      <c r="D2">
        <v>5.66</v>
      </c>
      <c r="E2">
        <v>36</v>
      </c>
      <c r="F2">
        <v>8.33</v>
      </c>
      <c r="G2">
        <v>6</v>
      </c>
      <c r="H2">
        <v>1.21</v>
      </c>
      <c r="I2">
        <v>1</v>
      </c>
      <c r="J2">
        <v>0.3</v>
      </c>
    </row>
    <row r="3" spans="1:11" x14ac:dyDescent="0.25">
      <c r="A3" t="s">
        <v>196</v>
      </c>
      <c r="B3" t="s">
        <v>14</v>
      </c>
      <c r="C3">
        <v>112</v>
      </c>
      <c r="D3">
        <v>8.68</v>
      </c>
      <c r="E3">
        <v>24</v>
      </c>
      <c r="F3">
        <v>5.56</v>
      </c>
      <c r="G3">
        <v>37</v>
      </c>
      <c r="H3">
        <v>7.47</v>
      </c>
      <c r="I3">
        <v>12</v>
      </c>
      <c r="J3">
        <v>3.64</v>
      </c>
    </row>
    <row r="4" spans="1:11" x14ac:dyDescent="0.25">
      <c r="A4" t="s">
        <v>196</v>
      </c>
      <c r="B4" t="s">
        <v>19</v>
      </c>
      <c r="C4">
        <v>2</v>
      </c>
      <c r="D4">
        <v>0.16</v>
      </c>
      <c r="E4">
        <v>3</v>
      </c>
      <c r="F4">
        <v>0.69</v>
      </c>
      <c r="G4">
        <v>1</v>
      </c>
      <c r="H4">
        <v>0.2</v>
      </c>
      <c r="I4">
        <v>0</v>
      </c>
      <c r="J4">
        <v>0</v>
      </c>
    </row>
    <row r="5" spans="1:11" x14ac:dyDescent="0.25">
      <c r="A5" t="s">
        <v>196</v>
      </c>
      <c r="B5" t="s">
        <v>17</v>
      </c>
      <c r="C5">
        <v>2</v>
      </c>
      <c r="D5">
        <v>0.16</v>
      </c>
      <c r="E5">
        <v>12</v>
      </c>
      <c r="F5">
        <v>2.78</v>
      </c>
      <c r="G5">
        <v>0</v>
      </c>
      <c r="H5">
        <v>0</v>
      </c>
      <c r="I5">
        <v>0</v>
      </c>
      <c r="J5">
        <v>0</v>
      </c>
    </row>
    <row r="6" spans="1:11" x14ac:dyDescent="0.25">
      <c r="A6" t="s">
        <v>197</v>
      </c>
      <c r="B6" t="s">
        <v>16</v>
      </c>
      <c r="C6">
        <v>324</v>
      </c>
      <c r="D6">
        <v>25.12</v>
      </c>
      <c r="E6">
        <v>142</v>
      </c>
      <c r="F6">
        <v>32.869999999999997</v>
      </c>
      <c r="G6">
        <v>136</v>
      </c>
      <c r="H6">
        <v>27.47</v>
      </c>
      <c r="I6">
        <v>154</v>
      </c>
      <c r="J6">
        <v>46.67</v>
      </c>
    </row>
    <row r="7" spans="1:11" x14ac:dyDescent="0.25">
      <c r="A7" t="s">
        <v>197</v>
      </c>
      <c r="B7" t="s">
        <v>20</v>
      </c>
      <c r="C7">
        <v>4</v>
      </c>
      <c r="D7">
        <v>0.31</v>
      </c>
      <c r="E7">
        <v>1</v>
      </c>
      <c r="F7">
        <v>0.23</v>
      </c>
      <c r="G7">
        <v>0</v>
      </c>
      <c r="H7">
        <v>0</v>
      </c>
      <c r="I7">
        <v>0</v>
      </c>
      <c r="J7">
        <v>0</v>
      </c>
    </row>
    <row r="8" spans="1:11" x14ac:dyDescent="0.25">
      <c r="A8" t="s">
        <v>197</v>
      </c>
      <c r="B8" t="s">
        <v>21</v>
      </c>
      <c r="C8">
        <v>1</v>
      </c>
      <c r="D8">
        <v>0.08</v>
      </c>
      <c r="E8">
        <v>2</v>
      </c>
      <c r="F8">
        <v>0.46</v>
      </c>
      <c r="G8">
        <v>0</v>
      </c>
      <c r="H8">
        <v>0</v>
      </c>
      <c r="I8">
        <v>1</v>
      </c>
      <c r="J8">
        <v>0.3</v>
      </c>
    </row>
    <row r="9" spans="1:11" x14ac:dyDescent="0.25">
      <c r="A9" t="s">
        <v>199</v>
      </c>
      <c r="B9" t="s">
        <v>18</v>
      </c>
      <c r="C9">
        <v>38</v>
      </c>
      <c r="D9">
        <v>2.95</v>
      </c>
      <c r="E9">
        <v>14</v>
      </c>
      <c r="F9">
        <v>3.24</v>
      </c>
      <c r="G9">
        <v>4</v>
      </c>
      <c r="H9">
        <v>0.81</v>
      </c>
      <c r="I9">
        <v>6</v>
      </c>
      <c r="J9">
        <v>1.82</v>
      </c>
    </row>
    <row r="10" spans="1:11" x14ac:dyDescent="0.25">
      <c r="A10" t="s">
        <v>199</v>
      </c>
      <c r="B10" t="s">
        <v>13</v>
      </c>
      <c r="C10">
        <v>18</v>
      </c>
      <c r="D10">
        <v>1.4</v>
      </c>
      <c r="E10">
        <v>1</v>
      </c>
      <c r="F10">
        <v>0.23</v>
      </c>
      <c r="G10">
        <v>17</v>
      </c>
      <c r="H10">
        <v>3.43</v>
      </c>
      <c r="I10">
        <v>1</v>
      </c>
      <c r="J10">
        <v>0.3</v>
      </c>
    </row>
    <row r="11" spans="1:11" x14ac:dyDescent="0.25">
      <c r="A11" t="s">
        <v>196</v>
      </c>
      <c r="B11" t="s">
        <v>216</v>
      </c>
      <c r="C11">
        <v>715</v>
      </c>
      <c r="D11">
        <v>55.43</v>
      </c>
      <c r="E11">
        <v>191</v>
      </c>
      <c r="F11">
        <v>44.21</v>
      </c>
      <c r="G11">
        <v>294</v>
      </c>
      <c r="H11">
        <v>59.39</v>
      </c>
      <c r="I11">
        <v>154</v>
      </c>
      <c r="J11">
        <v>46.67</v>
      </c>
    </row>
    <row r="12" spans="1:11" x14ac:dyDescent="0.25">
      <c r="A12" t="s">
        <v>198</v>
      </c>
      <c r="B12" t="s">
        <v>22</v>
      </c>
      <c r="C12">
        <v>1</v>
      </c>
      <c r="D12">
        <v>0.08</v>
      </c>
      <c r="E12">
        <v>0</v>
      </c>
      <c r="F12">
        <v>0</v>
      </c>
      <c r="G12">
        <v>0</v>
      </c>
      <c r="H12">
        <v>0</v>
      </c>
      <c r="I12">
        <v>1</v>
      </c>
      <c r="J12">
        <v>0.3</v>
      </c>
    </row>
    <row r="13" spans="1:11" x14ac:dyDescent="0.25">
      <c r="A13" t="s">
        <v>199</v>
      </c>
      <c r="B13" t="s">
        <v>215</v>
      </c>
      <c r="C13">
        <v>0</v>
      </c>
      <c r="D13">
        <v>0</v>
      </c>
      <c r="E13">
        <v>6</v>
      </c>
      <c r="F13">
        <v>1.39</v>
      </c>
      <c r="G13">
        <v>0</v>
      </c>
      <c r="H13">
        <v>0</v>
      </c>
      <c r="I13">
        <v>0</v>
      </c>
      <c r="J13">
        <v>0</v>
      </c>
    </row>
    <row r="15" spans="1:11" x14ac:dyDescent="0.25">
      <c r="K15" t="s">
        <v>200</v>
      </c>
    </row>
    <row r="16" spans="1:11" x14ac:dyDescent="0.25">
      <c r="B16" t="s">
        <v>196</v>
      </c>
      <c r="C16">
        <f>SUMIF(A2:A13,A2,C2:C13)</f>
        <v>904</v>
      </c>
      <c r="E16">
        <f>SUMIF($A$2:$A$13,B16,$E$2:$E$13)</f>
        <v>266</v>
      </c>
      <c r="G16">
        <f>SUMIF($A$2:$A$13,B16,$G$2:$G$13)</f>
        <v>338</v>
      </c>
      <c r="I16">
        <f>SUMIF(A2:A13,B16,I2:I13)</f>
        <v>167</v>
      </c>
      <c r="J16" s="13">
        <f>C16+E16+G16+I16</f>
        <v>1675</v>
      </c>
      <c r="K16">
        <f>(J16/$J$20) * 100</f>
        <v>65.763643502159411</v>
      </c>
    </row>
    <row r="17" spans="2:11" x14ac:dyDescent="0.25">
      <c r="B17" t="s">
        <v>197</v>
      </c>
      <c r="C17">
        <f>SUMIF(A2:A13,B17,C2:C13)</f>
        <v>329</v>
      </c>
      <c r="E17">
        <f t="shared" ref="E17:E19" si="0">SUMIF($A$2:$A$13,B17,$E$2:$E$13)</f>
        <v>145</v>
      </c>
      <c r="G17">
        <f t="shared" ref="G17:G19" si="1">SUMIF($A$2:$A$13,B17,$G$2:$G$13)</f>
        <v>136</v>
      </c>
      <c r="I17">
        <f t="shared" ref="I17:I19" si="2">SUMIF(A3:A14,B17,I3:I14)</f>
        <v>155</v>
      </c>
      <c r="J17" s="13">
        <f t="shared" ref="J17:J19" si="3">C17+E17+G17+I17</f>
        <v>765</v>
      </c>
      <c r="K17">
        <f t="shared" ref="K17:K19" si="4">(J17/$J$20) * 100</f>
        <v>30.03533568904594</v>
      </c>
    </row>
    <row r="18" spans="2:11" x14ac:dyDescent="0.25">
      <c r="B18" t="s">
        <v>199</v>
      </c>
      <c r="C18">
        <f>SUMIF(A2:A13,B18,C2:C13)</f>
        <v>56</v>
      </c>
      <c r="E18">
        <f t="shared" si="0"/>
        <v>21</v>
      </c>
      <c r="G18">
        <f t="shared" si="1"/>
        <v>21</v>
      </c>
      <c r="I18">
        <f t="shared" si="2"/>
        <v>7</v>
      </c>
      <c r="J18" s="13">
        <f t="shared" si="3"/>
        <v>105</v>
      </c>
      <c r="K18">
        <f t="shared" si="4"/>
        <v>4.1224970553592462</v>
      </c>
    </row>
    <row r="19" spans="2:11" x14ac:dyDescent="0.25">
      <c r="B19" t="s">
        <v>198</v>
      </c>
      <c r="C19">
        <f>SUMIF(A2:A13,B19,C2:C13)</f>
        <v>1</v>
      </c>
      <c r="E19">
        <f t="shared" si="0"/>
        <v>0</v>
      </c>
      <c r="G19">
        <f t="shared" si="1"/>
        <v>0</v>
      </c>
      <c r="I19">
        <f t="shared" si="2"/>
        <v>1</v>
      </c>
      <c r="J19" s="13">
        <f t="shared" si="3"/>
        <v>2</v>
      </c>
      <c r="K19">
        <f t="shared" si="4"/>
        <v>7.852375343541422E-2</v>
      </c>
    </row>
    <row r="20" spans="2:11" x14ac:dyDescent="0.25">
      <c r="B20" t="s">
        <v>192</v>
      </c>
      <c r="C20">
        <f>SUM(C16:C19)</f>
        <v>1290</v>
      </c>
      <c r="E20">
        <f t="shared" ref="E20" si="5">SUM(E16:E19)</f>
        <v>432</v>
      </c>
      <c r="G20">
        <f t="shared" ref="G20" si="6">SUM(G16:G19)</f>
        <v>495</v>
      </c>
      <c r="I20">
        <f t="shared" ref="I20:K20" si="7">SUM(I16:I19)</f>
        <v>330</v>
      </c>
      <c r="J20" s="19">
        <f t="shared" si="7"/>
        <v>2547</v>
      </c>
      <c r="K20" s="19">
        <f t="shared" si="7"/>
        <v>100.00000000000001</v>
      </c>
    </row>
    <row r="21" spans="2:11" x14ac:dyDescent="0.25">
      <c r="C21">
        <f>(C20/2547)*100</f>
        <v>50.647820965842172</v>
      </c>
    </row>
  </sheetData>
  <sortState ref="A2:J13">
    <sortCondition ref="A2:A13"/>
    <sortCondition ref="B2:B1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" sqref="H1"/>
    </sheetView>
  </sheetViews>
  <sheetFormatPr defaultRowHeight="15" x14ac:dyDescent="0.25"/>
  <cols>
    <col min="1" max="1" width="33.85546875" customWidth="1"/>
  </cols>
  <sheetData>
    <row r="1" spans="1:5" ht="15.75" thickBot="1" x14ac:dyDescent="0.3">
      <c r="A1" t="s">
        <v>24</v>
      </c>
      <c r="B1" t="s">
        <v>27</v>
      </c>
      <c r="C1" t="s">
        <v>35</v>
      </c>
      <c r="D1" t="s">
        <v>36</v>
      </c>
      <c r="E1" t="s">
        <v>37</v>
      </c>
    </row>
    <row r="2" spans="1:5" x14ac:dyDescent="0.25">
      <c r="A2" s="20" t="s">
        <v>201</v>
      </c>
      <c r="B2">
        <v>73</v>
      </c>
      <c r="C2">
        <v>36</v>
      </c>
      <c r="D2">
        <v>6</v>
      </c>
      <c r="E2">
        <v>1</v>
      </c>
    </row>
    <row r="3" spans="1:5" x14ac:dyDescent="0.25">
      <c r="A3" s="21" t="s">
        <v>202</v>
      </c>
      <c r="B3">
        <v>112</v>
      </c>
      <c r="C3">
        <v>24</v>
      </c>
      <c r="D3">
        <v>37</v>
      </c>
      <c r="E3">
        <v>12</v>
      </c>
    </row>
    <row r="4" spans="1:5" x14ac:dyDescent="0.25">
      <c r="A4" s="21" t="s">
        <v>203</v>
      </c>
      <c r="B4">
        <v>2</v>
      </c>
      <c r="C4">
        <v>3</v>
      </c>
      <c r="D4">
        <v>1</v>
      </c>
      <c r="E4">
        <v>0</v>
      </c>
    </row>
    <row r="5" spans="1:5" x14ac:dyDescent="0.25">
      <c r="A5" s="21" t="s">
        <v>204</v>
      </c>
      <c r="B5">
        <v>2</v>
      </c>
      <c r="C5">
        <v>12</v>
      </c>
      <c r="D5">
        <v>0</v>
      </c>
      <c r="E5">
        <v>0</v>
      </c>
    </row>
    <row r="6" spans="1:5" x14ac:dyDescent="0.25">
      <c r="A6" s="21" t="s">
        <v>205</v>
      </c>
      <c r="B6">
        <v>715</v>
      </c>
      <c r="C6">
        <v>191</v>
      </c>
      <c r="D6">
        <v>294</v>
      </c>
      <c r="E6">
        <v>154</v>
      </c>
    </row>
    <row r="7" spans="1:5" x14ac:dyDescent="0.25">
      <c r="A7" s="21" t="s">
        <v>206</v>
      </c>
      <c r="B7">
        <v>324</v>
      </c>
      <c r="C7">
        <v>142</v>
      </c>
      <c r="D7">
        <v>136</v>
      </c>
      <c r="E7">
        <v>154</v>
      </c>
    </row>
    <row r="8" spans="1:5" x14ac:dyDescent="0.25">
      <c r="A8" s="21" t="s">
        <v>207</v>
      </c>
      <c r="B8">
        <v>4</v>
      </c>
      <c r="C8">
        <v>1</v>
      </c>
      <c r="D8">
        <v>0</v>
      </c>
      <c r="E8">
        <v>0</v>
      </c>
    </row>
    <row r="9" spans="1:5" x14ac:dyDescent="0.25">
      <c r="A9" s="21" t="s">
        <v>208</v>
      </c>
      <c r="B9">
        <v>1</v>
      </c>
      <c r="C9">
        <v>2</v>
      </c>
      <c r="D9">
        <v>0</v>
      </c>
      <c r="E9">
        <v>1</v>
      </c>
    </row>
    <row r="10" spans="1:5" x14ac:dyDescent="0.25">
      <c r="A10" s="21" t="s">
        <v>209</v>
      </c>
      <c r="B10">
        <v>38</v>
      </c>
      <c r="C10">
        <v>14</v>
      </c>
      <c r="D10">
        <v>4</v>
      </c>
      <c r="E10">
        <v>6</v>
      </c>
    </row>
    <row r="11" spans="1:5" x14ac:dyDescent="0.25">
      <c r="A11" s="21" t="s">
        <v>13</v>
      </c>
      <c r="B11">
        <v>18</v>
      </c>
      <c r="C11">
        <v>1</v>
      </c>
      <c r="D11">
        <v>17</v>
      </c>
      <c r="E11">
        <v>1</v>
      </c>
    </row>
    <row r="12" spans="1:5" x14ac:dyDescent="0.25">
      <c r="A12" s="22" t="s">
        <v>210</v>
      </c>
      <c r="B12">
        <v>1</v>
      </c>
      <c r="C12">
        <v>0</v>
      </c>
      <c r="D12">
        <v>0</v>
      </c>
      <c r="E12">
        <v>1</v>
      </c>
    </row>
    <row r="13" spans="1:5" x14ac:dyDescent="0.25">
      <c r="A13" s="21" t="s">
        <v>211</v>
      </c>
      <c r="B13">
        <v>0</v>
      </c>
      <c r="C13">
        <v>6</v>
      </c>
      <c r="D13">
        <v>0</v>
      </c>
      <c r="E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A11" workbookViewId="0">
      <selection activeCell="S16" sqref="S16"/>
    </sheetView>
  </sheetViews>
  <sheetFormatPr defaultRowHeight="15" x14ac:dyDescent="0.25"/>
  <sheetData>
    <row r="1" spans="1:13" x14ac:dyDescent="0.25">
      <c r="A1" t="s">
        <v>24</v>
      </c>
      <c r="B1" s="20" t="s">
        <v>212</v>
      </c>
      <c r="C1" s="21" t="s">
        <v>14</v>
      </c>
      <c r="D1" s="21" t="s">
        <v>213</v>
      </c>
      <c r="E1" s="21" t="s">
        <v>204</v>
      </c>
      <c r="F1" s="21" t="s">
        <v>205</v>
      </c>
      <c r="G1" s="21" t="s">
        <v>206</v>
      </c>
      <c r="H1" s="21" t="s">
        <v>207</v>
      </c>
      <c r="I1" s="21" t="s">
        <v>214</v>
      </c>
      <c r="J1" s="21" t="s">
        <v>18</v>
      </c>
      <c r="K1" s="21" t="s">
        <v>13</v>
      </c>
      <c r="L1" s="22" t="s">
        <v>210</v>
      </c>
      <c r="M1" s="21" t="s">
        <v>211</v>
      </c>
    </row>
    <row r="2" spans="1:13" x14ac:dyDescent="0.25">
      <c r="A2" t="s">
        <v>27</v>
      </c>
      <c r="B2">
        <v>73</v>
      </c>
      <c r="C2">
        <v>112</v>
      </c>
      <c r="D2">
        <v>2</v>
      </c>
      <c r="E2">
        <v>2</v>
      </c>
      <c r="F2">
        <v>715</v>
      </c>
      <c r="G2">
        <v>324</v>
      </c>
      <c r="H2">
        <v>4</v>
      </c>
      <c r="I2">
        <v>1</v>
      </c>
      <c r="J2">
        <v>38</v>
      </c>
      <c r="K2">
        <v>18</v>
      </c>
      <c r="L2">
        <v>1</v>
      </c>
      <c r="M2">
        <v>0</v>
      </c>
    </row>
    <row r="3" spans="1:13" x14ac:dyDescent="0.25">
      <c r="A3" t="s">
        <v>35</v>
      </c>
      <c r="B3">
        <v>36</v>
      </c>
      <c r="C3">
        <v>24</v>
      </c>
      <c r="D3">
        <v>3</v>
      </c>
      <c r="E3">
        <v>12</v>
      </c>
      <c r="F3">
        <v>191</v>
      </c>
      <c r="G3">
        <v>142</v>
      </c>
      <c r="H3">
        <v>1</v>
      </c>
      <c r="I3">
        <v>2</v>
      </c>
      <c r="J3">
        <v>14</v>
      </c>
      <c r="K3">
        <v>1</v>
      </c>
      <c r="L3">
        <v>0</v>
      </c>
      <c r="M3">
        <v>6</v>
      </c>
    </row>
    <row r="4" spans="1:13" x14ac:dyDescent="0.25">
      <c r="A4" t="s">
        <v>36</v>
      </c>
      <c r="B4">
        <v>6</v>
      </c>
      <c r="C4">
        <v>37</v>
      </c>
      <c r="D4">
        <v>1</v>
      </c>
      <c r="E4">
        <v>0</v>
      </c>
      <c r="F4">
        <v>294</v>
      </c>
      <c r="G4">
        <v>136</v>
      </c>
      <c r="H4">
        <v>0</v>
      </c>
      <c r="I4">
        <v>0</v>
      </c>
      <c r="J4">
        <v>4</v>
      </c>
      <c r="K4">
        <v>17</v>
      </c>
      <c r="L4">
        <v>0</v>
      </c>
      <c r="M4">
        <v>0</v>
      </c>
    </row>
    <row r="5" spans="1:13" x14ac:dyDescent="0.25">
      <c r="A5" t="s">
        <v>37</v>
      </c>
      <c r="B5">
        <v>1</v>
      </c>
      <c r="C5">
        <v>12</v>
      </c>
      <c r="D5">
        <v>0</v>
      </c>
      <c r="E5">
        <v>0</v>
      </c>
      <c r="F5">
        <v>154</v>
      </c>
      <c r="G5">
        <v>154</v>
      </c>
      <c r="H5">
        <v>0</v>
      </c>
      <c r="I5">
        <v>1</v>
      </c>
      <c r="J5">
        <v>6</v>
      </c>
      <c r="K5">
        <v>1</v>
      </c>
      <c r="L5">
        <v>1</v>
      </c>
      <c r="M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Sheet2</vt:lpstr>
      <vt:lpstr>Morphospecies E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</dc:creator>
  <cp:lastModifiedBy>NOSA</cp:lastModifiedBy>
  <dcterms:created xsi:type="dcterms:W3CDTF">2023-05-29T16:25:45Z</dcterms:created>
  <dcterms:modified xsi:type="dcterms:W3CDTF">2023-08-06T06:13:19Z</dcterms:modified>
</cp:coreProperties>
</file>