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vidson\Documents\"/>
    </mc:Choice>
  </mc:AlternateContent>
  <xr:revisionPtr revIDLastSave="0" documentId="13_ncr:1_{C939FE7F-3583-4E78-BEBC-ED375439EC60}" xr6:coauthVersionLast="47" xr6:coauthVersionMax="47" xr10:uidLastSave="{00000000-0000-0000-0000-000000000000}"/>
  <bookViews>
    <workbookView xWindow="-1824" yWindow="5448" windowWidth="9360" windowHeight="6096" xr2:uid="{C2260E74-9EDC-458E-955F-22A6251C3BCE}"/>
  </bookViews>
  <sheets>
    <sheet name="Tracker" sheetId="2" r:id="rId1"/>
    <sheet name="YouTube" sheetId="1" r:id="rId2"/>
    <sheet name="Pivot 1" sheetId="5" r:id="rId3"/>
    <sheet name="Pivot 2" sheetId="6" r:id="rId4"/>
    <sheet name="Filtering 1" sheetId="7" r:id="rId5"/>
    <sheet name="Filtering 2" sheetId="8" r:id="rId6"/>
  </sheets>
  <definedNames>
    <definedName name="_xlnm._FilterDatabase" localSheetId="4" hidden="1">'Filtering 1'!$A$1:$J$57</definedName>
    <definedName name="_xlnm._FilterDatabase" localSheetId="5" hidden="1">'Filtering 2'!$A$1:$J$57</definedName>
    <definedName name="YouTube">YouTube!$1:$1048576</definedName>
  </definedNames>
  <calcPr calcId="191029"/>
  <pivotCaches>
    <pivotCache cacheId="1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2" l="1"/>
  <c r="C18" i="2"/>
  <c r="C17" i="2"/>
  <c r="C19" i="2" s="1"/>
  <c r="C14" i="2"/>
  <c r="C13" i="2"/>
  <c r="C12" i="2"/>
  <c r="C11" i="2"/>
  <c r="C10" i="2"/>
  <c r="C9" i="2"/>
  <c r="B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Davidson</author>
  </authors>
  <commentList>
    <comment ref="B2" authorId="0" shapeId="0" xr:uid="{40F62565-80CF-4A5A-89EE-7B1E30315F43}">
      <text>
        <r>
          <rPr>
            <b/>
            <sz val="9"/>
            <color indexed="81"/>
            <rFont val="Tahoma"/>
            <family val="2"/>
          </rPr>
          <t>Davidson:</t>
        </r>
        <r>
          <rPr>
            <sz val="9"/>
            <color indexed="81"/>
            <rFont val="Tahoma"/>
            <family val="2"/>
          </rPr>
          <t xml:space="preserve">
Davidson Julien
dajulien@usf.edu
</t>
        </r>
      </text>
    </comment>
  </commentList>
</comments>
</file>

<file path=xl/sharedStrings.xml><?xml version="1.0" encoding="utf-8"?>
<sst xmlns="http://schemas.openxmlformats.org/spreadsheetml/2006/main" count="757" uniqueCount="161">
  <si>
    <t>Genre</t>
  </si>
  <si>
    <t>View Count</t>
  </si>
  <si>
    <t>Joined</t>
  </si>
  <si>
    <t>DDG</t>
  </si>
  <si>
    <t>KSI</t>
  </si>
  <si>
    <t>Joe Rogan</t>
  </si>
  <si>
    <t>PowerfulJRE</t>
  </si>
  <si>
    <t>The Midnight</t>
  </si>
  <si>
    <t>REVOLT</t>
  </si>
  <si>
    <t>djvlad</t>
  </si>
  <si>
    <t>9to5Google</t>
  </si>
  <si>
    <t>Subscribers</t>
  </si>
  <si>
    <t>A Zae Production</t>
  </si>
  <si>
    <t>AMP</t>
  </si>
  <si>
    <t>Peer To Peer Podcast</t>
  </si>
  <si>
    <t>NotYourAverageFlight</t>
  </si>
  <si>
    <t>JiDion</t>
  </si>
  <si>
    <t>Jason Rupp</t>
  </si>
  <si>
    <t>The Breakfast Club Power 105.1 FM</t>
  </si>
  <si>
    <t>Aba &amp; Preach</t>
  </si>
  <si>
    <t>Complex</t>
  </si>
  <si>
    <t>Vox</t>
  </si>
  <si>
    <t>Vice</t>
  </si>
  <si>
    <t>Onna Serious Note</t>
  </si>
  <si>
    <t>DuB Family</t>
  </si>
  <si>
    <t>reelblack</t>
  </si>
  <si>
    <t>WWE</t>
  </si>
  <si>
    <t>SportsNation</t>
  </si>
  <si>
    <t>IGN</t>
  </si>
  <si>
    <t>ABC News</t>
  </si>
  <si>
    <t>NBA</t>
  </si>
  <si>
    <t>fastASMR</t>
  </si>
  <si>
    <t>April's ASMR</t>
  </si>
  <si>
    <t>RaffyTaphyASMR</t>
  </si>
  <si>
    <t>hiphopisreal.com</t>
  </si>
  <si>
    <t>Jason Stephenson - Sleep Meditation Music</t>
  </si>
  <si>
    <t>CPA Strength</t>
  </si>
  <si>
    <t>Clareee ASMR</t>
  </si>
  <si>
    <t>PJ Dreams ASMR</t>
  </si>
  <si>
    <t>ASMR Darling</t>
  </si>
  <si>
    <t>Olivia Kissper</t>
  </si>
  <si>
    <t>asmr zeitgeist</t>
  </si>
  <si>
    <t>Bleacher Report</t>
  </si>
  <si>
    <t>McQueen</t>
  </si>
  <si>
    <t>Tytheguy</t>
  </si>
  <si>
    <t>Poudii</t>
  </si>
  <si>
    <t>Kaelin and Kyrah</t>
  </si>
  <si>
    <t>The Prince Family</t>
  </si>
  <si>
    <t>Dee Shanell</t>
  </si>
  <si>
    <t>JustFanum</t>
  </si>
  <si>
    <t>Kai Cenat</t>
  </si>
  <si>
    <t>ChinoAlphaWolf</t>
  </si>
  <si>
    <t>ZIAS!</t>
  </si>
  <si>
    <t>SoLLUMINATI</t>
  </si>
  <si>
    <t>THENX</t>
  </si>
  <si>
    <t>ATHLEAN-X</t>
  </si>
  <si>
    <t>PontiacMadeDDG VLOGS</t>
  </si>
  <si>
    <t>Chiseled Adonis</t>
  </si>
  <si>
    <t>McLaughlin Chiropractic</t>
  </si>
  <si>
    <t>Mondragon Chiropractic</t>
  </si>
  <si>
    <t>Family</t>
  </si>
  <si>
    <t>Vlog</t>
  </si>
  <si>
    <t>Podcast</t>
  </si>
  <si>
    <t>Radio</t>
  </si>
  <si>
    <t>Music</t>
  </si>
  <si>
    <t>Entertainment</t>
  </si>
  <si>
    <t>Interview</t>
  </si>
  <si>
    <t>Tech</t>
  </si>
  <si>
    <t>Video Production</t>
  </si>
  <si>
    <t>Health</t>
  </si>
  <si>
    <t>Reaction</t>
  </si>
  <si>
    <t>Traveler</t>
  </si>
  <si>
    <t>News</t>
  </si>
  <si>
    <t>Documentary</t>
  </si>
  <si>
    <t>Fitness</t>
  </si>
  <si>
    <t>Sports</t>
  </si>
  <si>
    <t>fast</t>
  </si>
  <si>
    <t>ASMR</t>
  </si>
  <si>
    <t>Relaxation</t>
  </si>
  <si>
    <t>Accounting</t>
  </si>
  <si>
    <t>Gaming</t>
  </si>
  <si>
    <t>MrBeast Gaming</t>
  </si>
  <si>
    <t>Youtube 
Name</t>
  </si>
  <si>
    <t>View 
Count</t>
  </si>
  <si>
    <t>Agent 00 Gaming</t>
  </si>
  <si>
    <t>Rank 
#</t>
  </si>
  <si>
    <t>Country
Rank</t>
  </si>
  <si>
    <t>DE</t>
  </si>
  <si>
    <t>CR</t>
  </si>
  <si>
    <t>UK</t>
  </si>
  <si>
    <t>AU</t>
  </si>
  <si>
    <t>US</t>
  </si>
  <si>
    <t>MY</t>
  </si>
  <si>
    <t>CA</t>
  </si>
  <si>
    <t>Code:</t>
  </si>
  <si>
    <t>Code</t>
  </si>
  <si>
    <t>ABC</t>
  </si>
  <si>
    <t>Sythwave</t>
  </si>
  <si>
    <t>Diddy</t>
  </si>
  <si>
    <t>Vlad</t>
  </si>
  <si>
    <t>google</t>
  </si>
  <si>
    <t>AZAE</t>
  </si>
  <si>
    <t>AKDDCC</t>
  </si>
  <si>
    <t>AD</t>
  </si>
  <si>
    <t>Flight</t>
  </si>
  <si>
    <t>Lizzo</t>
  </si>
  <si>
    <t>Adonis</t>
  </si>
  <si>
    <t>chiropractic</t>
  </si>
  <si>
    <t>Rupp</t>
  </si>
  <si>
    <t>AP</t>
  </si>
  <si>
    <t>CMPX</t>
  </si>
  <si>
    <t>VX</t>
  </si>
  <si>
    <t>VCE</t>
  </si>
  <si>
    <t>Frost</t>
  </si>
  <si>
    <t>DuB</t>
  </si>
  <si>
    <t>Mondragon</t>
  </si>
  <si>
    <t>PJ</t>
  </si>
  <si>
    <t>Agent</t>
  </si>
  <si>
    <t>black</t>
  </si>
  <si>
    <t>McMahon</t>
  </si>
  <si>
    <t>ATHX</t>
  </si>
  <si>
    <t>SN</t>
  </si>
  <si>
    <t>TX</t>
  </si>
  <si>
    <t>april</t>
  </si>
  <si>
    <t>raffy</t>
  </si>
  <si>
    <t>hiphop</t>
  </si>
  <si>
    <t>kissper</t>
  </si>
  <si>
    <t>stephenson</t>
  </si>
  <si>
    <t>cpa</t>
  </si>
  <si>
    <t>clareee</t>
  </si>
  <si>
    <t>darling</t>
  </si>
  <si>
    <t>zeit</t>
  </si>
  <si>
    <t>BR</t>
  </si>
  <si>
    <t>Mega</t>
  </si>
  <si>
    <t>Ty</t>
  </si>
  <si>
    <t>KK</t>
  </si>
  <si>
    <t>KC</t>
  </si>
  <si>
    <t>Prince</t>
  </si>
  <si>
    <t>DS</t>
  </si>
  <si>
    <t>JF</t>
  </si>
  <si>
    <t>Chino</t>
  </si>
  <si>
    <t>Zias</t>
  </si>
  <si>
    <t>Tuff</t>
  </si>
  <si>
    <t>Beast</t>
  </si>
  <si>
    <t>YouTuber</t>
  </si>
  <si>
    <t>Rank #</t>
  </si>
  <si>
    <t>Country</t>
  </si>
  <si>
    <t>Highest viewed 
Video 
Length</t>
  </si>
  <si>
    <t>Should I Watch 
The Video?</t>
  </si>
  <si>
    <t>Highest Viewed 
Video Time Length</t>
  </si>
  <si>
    <t xml:space="preserve">Views From Their Highest Video </t>
  </si>
  <si>
    <t>Personal Watch Time</t>
  </si>
  <si>
    <t>Highest 
Views</t>
  </si>
  <si>
    <t>Djenvy</t>
  </si>
  <si>
    <t>Sum of Subscribers</t>
  </si>
  <si>
    <t>Sum of each Highest Views</t>
  </si>
  <si>
    <t>Average of all Genres</t>
  </si>
  <si>
    <t>YouTubers</t>
  </si>
  <si>
    <t>Total</t>
  </si>
  <si>
    <t>YouTube Tracker - Davidson Julien</t>
  </si>
  <si>
    <t>lizzo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</si>
</sst>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h]:mm:ss;@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Bahnschrift Light"/>
      <family val="2"/>
    </font>
    <font>
      <b/>
      <sz val="14"/>
      <color theme="1"/>
      <name val="Bahnschrift Light SemiCondensed"/>
      <family val="2"/>
    </font>
    <font>
      <sz val="11"/>
      <color theme="1"/>
      <name val="Bahnschrift Light"/>
      <family val="2"/>
    </font>
    <font>
      <sz val="18"/>
      <color theme="0"/>
      <name val="Bahnschrift Light"/>
      <family val="2"/>
    </font>
    <font>
      <b/>
      <sz val="14"/>
      <color rgb="FFFF0000"/>
      <name val="Bahnschrift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Bahnschrift Light"/>
      <family val="2"/>
    </font>
    <font>
      <sz val="11"/>
      <color theme="0"/>
      <name val="Bahnschrift"/>
      <family val="2"/>
    </font>
    <font>
      <b/>
      <sz val="18"/>
      <color theme="0"/>
      <name val="Bahnschrift Light"/>
      <family val="2"/>
    </font>
    <font>
      <sz val="14"/>
      <color rgb="FFFF0000"/>
      <name val="Bahnschrift Light"/>
      <family val="2"/>
    </font>
    <font>
      <b/>
      <sz val="11"/>
      <color rgb="FFFF0000"/>
      <name val="Bahnschrift Light"/>
      <family val="2"/>
    </font>
    <font>
      <sz val="11"/>
      <color rgb="FFFF0000"/>
      <name val="Bahnschrift"/>
      <family val="2"/>
    </font>
  </fonts>
  <fills count="5">
    <fill>
      <patternFill patternType="none"/>
    </fill>
    <fill>
      <patternFill patternType="gray125"/>
    </fill>
    <fill>
      <patternFill patternType="solid">
        <fgColor rgb="FFCC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 style="thick">
        <color rgb="FF0033CC"/>
      </left>
      <right style="thick">
        <color rgb="FF0033CC"/>
      </right>
      <top style="thick">
        <color rgb="FF0033CC"/>
      </top>
      <bottom style="thick">
        <color rgb="FF0033CC"/>
      </bottom>
      <diagonal/>
    </border>
    <border>
      <left style="thick">
        <color rgb="FF0033CC"/>
      </left>
      <right/>
      <top style="thick">
        <color rgb="FF0033CC"/>
      </top>
      <bottom/>
      <diagonal/>
    </border>
    <border>
      <left/>
      <right/>
      <top style="thick">
        <color rgb="FF0033CC"/>
      </top>
      <bottom/>
      <diagonal/>
    </border>
    <border>
      <left/>
      <right style="thick">
        <color rgb="FF0033CC"/>
      </right>
      <top style="thick">
        <color rgb="FF0033CC"/>
      </top>
      <bottom/>
      <diagonal/>
    </border>
    <border>
      <left style="thick">
        <color rgb="FF0033CC"/>
      </left>
      <right/>
      <top/>
      <bottom style="thick">
        <color rgb="FF0033CC"/>
      </bottom>
      <diagonal/>
    </border>
    <border>
      <left/>
      <right/>
      <top/>
      <bottom style="thick">
        <color rgb="FF0033CC"/>
      </bottom>
      <diagonal/>
    </border>
    <border>
      <left/>
      <right style="thick">
        <color rgb="FF0033CC"/>
      </right>
      <top/>
      <bottom style="thick">
        <color rgb="FF0033CC"/>
      </bottom>
      <diagonal/>
    </border>
    <border>
      <left style="thick">
        <color rgb="FF0033CC"/>
      </left>
      <right style="thick">
        <color indexed="64"/>
      </right>
      <top style="thick">
        <color rgb="FF0033CC"/>
      </top>
      <bottom/>
      <diagonal/>
    </border>
    <border>
      <left/>
      <right style="thick">
        <color rgb="FF0033CC"/>
      </right>
      <top/>
      <bottom/>
      <diagonal/>
    </border>
    <border>
      <left style="thick">
        <color rgb="FF0033CC"/>
      </left>
      <right style="thick">
        <color indexed="64"/>
      </right>
      <top/>
      <bottom/>
      <diagonal/>
    </border>
    <border>
      <left style="thick">
        <color rgb="FF0033CC"/>
      </left>
      <right style="thick">
        <color indexed="64"/>
      </right>
      <top/>
      <bottom style="thick">
        <color rgb="FF0033CC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3" fontId="0" fillId="0" borderId="0" xfId="1" applyNumberFormat="1" applyFont="1"/>
    <xf numFmtId="3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0" xfId="0" applyNumberFormat="1"/>
    <xf numFmtId="0" fontId="3" fillId="0" borderId="0" xfId="0" applyFont="1" applyAlignment="1">
      <alignment horizontal="center" vertical="center" wrapText="1"/>
    </xf>
    <xf numFmtId="3" fontId="3" fillId="0" borderId="0" xfId="1" applyNumberFormat="1" applyFont="1" applyAlignment="1">
      <alignment horizontal="center" vertical="center" wrapText="1"/>
    </xf>
    <xf numFmtId="0" fontId="3" fillId="0" borderId="0" xfId="0" applyFont="1"/>
    <xf numFmtId="164" fontId="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3" fontId="1" fillId="0" borderId="0" xfId="1" applyNumberFormat="1" applyFont="1" applyAlignment="1">
      <alignment horizontal="center"/>
    </xf>
    <xf numFmtId="3" fontId="1" fillId="0" borderId="0" xfId="1" applyNumberFormat="1" applyFont="1"/>
    <xf numFmtId="0" fontId="4" fillId="0" borderId="0" xfId="0" applyFont="1"/>
    <xf numFmtId="165" fontId="0" fillId="0" borderId="0" xfId="1" applyNumberFormat="1" applyFont="1" applyAlignment="1">
      <alignment horizontal="center"/>
    </xf>
    <xf numFmtId="0" fontId="6" fillId="0" borderId="0" xfId="0" applyFont="1"/>
    <xf numFmtId="0" fontId="9" fillId="4" borderId="0" xfId="0" applyFont="1" applyFill="1"/>
    <xf numFmtId="3" fontId="9" fillId="4" borderId="0" xfId="0" applyNumberFormat="1" applyFont="1" applyFill="1"/>
    <xf numFmtId="0" fontId="9" fillId="4" borderId="0" xfId="0" applyFont="1" applyFill="1" applyAlignment="1">
      <alignment horizontal="left"/>
    </xf>
    <xf numFmtId="0" fontId="10" fillId="4" borderId="0" xfId="0" applyFont="1" applyFill="1"/>
    <xf numFmtId="0" fontId="10" fillId="4" borderId="0" xfId="0" applyFont="1" applyFill="1" applyAlignment="1">
      <alignment horizontal="left"/>
    </xf>
    <xf numFmtId="3" fontId="10" fillId="4" borderId="0" xfId="0" applyNumberFormat="1" applyFont="1" applyFill="1"/>
    <xf numFmtId="0" fontId="11" fillId="2" borderId="2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14" fontId="11" fillId="2" borderId="5" xfId="0" applyNumberFormat="1" applyFont="1" applyFill="1" applyBorder="1" applyAlignment="1">
      <alignment horizontal="center"/>
    </xf>
    <xf numFmtId="14" fontId="11" fillId="2" borderId="6" xfId="0" applyNumberFormat="1" applyFont="1" applyFill="1" applyBorder="1" applyAlignment="1">
      <alignment horizontal="center"/>
    </xf>
    <xf numFmtId="14" fontId="11" fillId="2" borderId="7" xfId="0" applyNumberFormat="1" applyFont="1" applyFill="1" applyBorder="1" applyAlignment="1">
      <alignment horizontal="center"/>
    </xf>
    <xf numFmtId="0" fontId="2" fillId="2" borderId="1" xfId="0" applyFont="1" applyFill="1" applyBorder="1" applyProtection="1">
      <protection locked="0"/>
    </xf>
    <xf numFmtId="3" fontId="2" fillId="2" borderId="9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/>
    <xf numFmtId="164" fontId="2" fillId="4" borderId="9" xfId="0" applyNumberFormat="1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wrapText="1"/>
    </xf>
    <xf numFmtId="0" fontId="4" fillId="0" borderId="0" xfId="0" applyFont="1" applyBorder="1"/>
    <xf numFmtId="0" fontId="4" fillId="0" borderId="6" xfId="0" applyFont="1" applyBorder="1"/>
    <xf numFmtId="0" fontId="12" fillId="0" borderId="8" xfId="0" applyFont="1" applyBorder="1"/>
    <xf numFmtId="0" fontId="12" fillId="0" borderId="4" xfId="0" applyFont="1" applyBorder="1" applyAlignment="1">
      <alignment horizontal="center"/>
    </xf>
    <xf numFmtId="0" fontId="12" fillId="0" borderId="10" xfId="0" applyFont="1" applyBorder="1"/>
    <xf numFmtId="0" fontId="12" fillId="0" borderId="9" xfId="0" applyFont="1" applyBorder="1" applyAlignment="1">
      <alignment horizontal="center"/>
    </xf>
    <xf numFmtId="3" fontId="12" fillId="0" borderId="9" xfId="0" applyNumberFormat="1" applyFont="1" applyBorder="1" applyAlignment="1">
      <alignment horizontal="center"/>
    </xf>
    <xf numFmtId="0" fontId="12" fillId="0" borderId="11" xfId="0" applyFont="1" applyBorder="1"/>
    <xf numFmtId="14" fontId="12" fillId="0" borderId="7" xfId="0" applyNumberFormat="1" applyFont="1" applyBorder="1" applyAlignment="1">
      <alignment horizontal="center"/>
    </xf>
    <xf numFmtId="0" fontId="12" fillId="0" borderId="8" xfId="0" applyFont="1" applyBorder="1" applyAlignment="1">
      <alignment vertical="center" wrapText="1"/>
    </xf>
    <xf numFmtId="164" fontId="12" fillId="0" borderId="4" xfId="0" applyNumberFormat="1" applyFont="1" applyBorder="1" applyAlignment="1">
      <alignment horizontal="center"/>
    </xf>
    <xf numFmtId="0" fontId="12" fillId="3" borderId="10" xfId="0" applyFont="1" applyFill="1" applyBorder="1" applyAlignment="1">
      <alignment vertical="center" wrapText="1"/>
    </xf>
    <xf numFmtId="3" fontId="12" fillId="3" borderId="9" xfId="0" applyNumberFormat="1" applyFont="1" applyFill="1" applyBorder="1" applyAlignment="1">
      <alignment horizontal="center"/>
    </xf>
    <xf numFmtId="0" fontId="13" fillId="0" borderId="0" xfId="0" applyFont="1" applyAlignment="1">
      <alignment horizontal="left"/>
    </xf>
    <xf numFmtId="3" fontId="13" fillId="0" borderId="0" xfId="0" applyNumberFormat="1" applyFont="1"/>
    <xf numFmtId="0" fontId="14" fillId="0" borderId="0" xfId="0" applyFont="1" applyAlignment="1">
      <alignment horizontal="left"/>
    </xf>
    <xf numFmtId="3" fontId="14" fillId="0" borderId="0" xfId="0" applyNumberFormat="1" applyFont="1"/>
    <xf numFmtId="0" fontId="0" fillId="0" borderId="0" xfId="0" applyBorder="1"/>
    <xf numFmtId="3" fontId="1" fillId="0" borderId="0" xfId="1" applyNumberFormat="1" applyFont="1" applyBorder="1"/>
    <xf numFmtId="0" fontId="5" fillId="3" borderId="0" xfId="0" applyFont="1" applyFill="1" applyBorder="1" applyAlignment="1">
      <alignment horizontal="center" vertic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/>
    <xf numFmtId="1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3" fontId="4" fillId="0" borderId="0" xfId="1" applyNumberFormat="1" applyFont="1"/>
  </cellXfs>
  <cellStyles count="2">
    <cellStyle name="Comma" xfId="1" builtinId="3"/>
    <cellStyle name="Normal" xfId="0" builtinId="0"/>
  </cellStyles>
  <dxfs count="5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color theme="0"/>
      </font>
    </dxf>
    <dxf>
      <fill>
        <patternFill patternType="solid">
          <bgColor rgb="FFC0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numFmt numFmtId="3" formatCode="#,##0"/>
    </dxf>
    <dxf>
      <font>
        <b/>
      </font>
    </dxf>
    <dxf>
      <font>
        <b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name val="Bahnschrift Light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numFmt numFmtId="3" formatCode="#,##0"/>
    </dxf>
    <dxf>
      <numFmt numFmtId="3" formatCode="#,##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00"/>
      <color rgb="FF0033CC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Tracker!$C$8</c:f>
          <c:strCache>
            <c:ptCount val="1"/>
            <c:pt idx="0">
              <c:v>JiDion</c:v>
            </c:pt>
          </c:strCache>
        </c:strRef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bg1"/>
                </a:gs>
                <a:gs pos="0">
                  <a:schemeClr val="accent1">
                    <a:lumMod val="5000"/>
                    <a:lumOff val="95000"/>
                  </a:schemeClr>
                </a:gs>
                <a:gs pos="11000">
                  <a:schemeClr val="bg1"/>
                </a:gs>
                <a:gs pos="100000">
                  <a:schemeClr val="bg1"/>
                </a:gs>
                <a:gs pos="19000">
                  <a:srgbClr val="F5D7D7"/>
                </a:gs>
                <a:gs pos="71000">
                  <a:srgbClr val="C00000"/>
                </a:gs>
                <a:gs pos="60000">
                  <a:srgbClr val="C00000"/>
                </a:gs>
              </a:gsLst>
              <a:lin ang="5400000" scaled="1"/>
            </a:gradFill>
            <a:ln w="19050"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bg1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11000">
                    <a:schemeClr val="bg1"/>
                  </a:gs>
                  <a:gs pos="100000">
                    <a:schemeClr val="bg1"/>
                  </a:gs>
                  <a:gs pos="19000">
                    <a:srgbClr val="F5D7D7"/>
                  </a:gs>
                  <a:gs pos="71000">
                    <a:srgbClr val="C00000"/>
                  </a:gs>
                  <a:gs pos="60000">
                    <a:srgbClr val="C00000"/>
                  </a:gs>
                </a:gsLst>
                <a:lin ang="5400000" scaled="1"/>
              </a:gradFill>
              <a:ln w="19050">
                <a:solidFill>
                  <a:sysClr val="windowText" lastClr="000000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>
                <a:bevelT/>
              </a:sp3d>
            </c:spPr>
            <c:extLst>
              <c:ext xmlns:c16="http://schemas.microsoft.com/office/drawing/2014/chart" uri="{C3380CC4-5D6E-409C-BE32-E72D297353CC}">
                <c16:uniqueId val="{00000003-E09D-49CF-B781-2FF645BA706B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0">
                    <a:schemeClr val="bg1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11000">
                    <a:schemeClr val="bg1"/>
                  </a:gs>
                  <a:gs pos="100000">
                    <a:schemeClr val="bg1"/>
                  </a:gs>
                  <a:gs pos="19000">
                    <a:srgbClr val="F5D7D7"/>
                  </a:gs>
                  <a:gs pos="71000">
                    <a:srgbClr val="C00000"/>
                  </a:gs>
                  <a:gs pos="60000">
                    <a:srgbClr val="C00000"/>
                  </a:gs>
                </a:gsLst>
                <a:lin ang="5400000" scaled="1"/>
              </a:gradFill>
              <a:ln w="19050">
                <a:solidFill>
                  <a:sysClr val="windowText" lastClr="000000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2-E09D-49CF-B781-2FF645BA706B}"/>
              </c:ext>
            </c:extLst>
          </c:dPt>
          <c:dLbls>
            <c:dLbl>
              <c:idx val="0"/>
              <c:layout>
                <c:manualLayout>
                  <c:x val="-1.5809232375142255E-5"/>
                  <c:y val="-1.09497388681138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9D-49CF-B781-2FF645BA706B}"/>
                </c:ext>
              </c:extLst>
            </c:dLbl>
            <c:dLbl>
              <c:idx val="1"/>
              <c:layout>
                <c:manualLayout>
                  <c:x val="5.484937374866136E-3"/>
                  <c:y val="-4.17140802226557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09D-49CF-B781-2FF645BA706B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Bahnschrift Ligh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(Tracker!$B$13,Tracker!$B$18)</c:f>
              <c:strCache>
                <c:ptCount val="2"/>
                <c:pt idx="0">
                  <c:v>Subscribers</c:v>
                </c:pt>
                <c:pt idx="1">
                  <c:v>Views From Their Highest Video </c:v>
                </c:pt>
              </c:strCache>
            </c:strRef>
          </c:cat>
          <c:val>
            <c:numRef>
              <c:f>(Tracker!$C$13,Tracker!$C$18)</c:f>
              <c:numCache>
                <c:formatCode>#,##0</c:formatCode>
                <c:ptCount val="2"/>
                <c:pt idx="0">
                  <c:v>4300000</c:v>
                </c:pt>
                <c:pt idx="1">
                  <c:v>16000000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9D-49CF-B781-2FF645BA7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3232016"/>
        <c:axId val="983231688"/>
      </c:barChart>
      <c:catAx>
        <c:axId val="98323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983231688"/>
        <c:crosses val="autoZero"/>
        <c:auto val="1"/>
        <c:lblAlgn val="ctr"/>
        <c:lblOffset val="100"/>
        <c:noMultiLvlLbl val="0"/>
      </c:catAx>
      <c:valAx>
        <c:axId val="98323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98323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[JulienDJ_3EX.xlsx]Pivot 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>
            <a:gsLst>
              <a:gs pos="0">
                <a:schemeClr val="bg1"/>
              </a:gs>
              <a:gs pos="0">
                <a:schemeClr val="bg1"/>
              </a:gs>
              <a:gs pos="100000">
                <a:srgbClr val="C00000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Bahnschrift Ligh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US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0">
                  <a:schemeClr val="bg1"/>
                </a:gs>
                <a:gs pos="100000">
                  <a:srgbClr val="C0000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Bahnschrift Ligh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2'!$A$6:$A$16</c:f>
              <c:strCache>
                <c:ptCount val="10"/>
                <c:pt idx="0">
                  <c:v>AMP</c:v>
                </c:pt>
                <c:pt idx="1">
                  <c:v>DuB Family</c:v>
                </c:pt>
                <c:pt idx="2">
                  <c:v>JiDion</c:v>
                </c:pt>
                <c:pt idx="3">
                  <c:v>JustFanum</c:v>
                </c:pt>
                <c:pt idx="4">
                  <c:v>Kaelin and Kyrah</c:v>
                </c:pt>
                <c:pt idx="5">
                  <c:v>Kai Cenat</c:v>
                </c:pt>
                <c:pt idx="6">
                  <c:v>McQueen</c:v>
                </c:pt>
                <c:pt idx="7">
                  <c:v>Poudii</c:v>
                </c:pt>
                <c:pt idx="8">
                  <c:v>The Prince Family</c:v>
                </c:pt>
                <c:pt idx="9">
                  <c:v>Tytheguy</c:v>
                </c:pt>
              </c:strCache>
            </c:strRef>
          </c:cat>
          <c:val>
            <c:numRef>
              <c:f>'Pivot 2'!$B$6:$B$16</c:f>
              <c:numCache>
                <c:formatCode>#,##0</c:formatCode>
                <c:ptCount val="10"/>
                <c:pt idx="0">
                  <c:v>1749128</c:v>
                </c:pt>
                <c:pt idx="1">
                  <c:v>1209568</c:v>
                </c:pt>
                <c:pt idx="2">
                  <c:v>4300000</c:v>
                </c:pt>
                <c:pt idx="3">
                  <c:v>798000</c:v>
                </c:pt>
                <c:pt idx="4">
                  <c:v>1830000</c:v>
                </c:pt>
                <c:pt idx="5">
                  <c:v>2048319</c:v>
                </c:pt>
                <c:pt idx="6">
                  <c:v>939000</c:v>
                </c:pt>
                <c:pt idx="7">
                  <c:v>1200000</c:v>
                </c:pt>
                <c:pt idx="8">
                  <c:v>8900000</c:v>
                </c:pt>
                <c:pt idx="9">
                  <c:v>493000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52-43C2-867C-DC8A18917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3225128"/>
        <c:axId val="983225456"/>
      </c:barChart>
      <c:catAx>
        <c:axId val="9832251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ysClr val="windowText" lastClr="000000"/>
                    </a:solidFill>
                  </a:rPr>
                  <a:t>YouTubers</a:t>
                </a:r>
              </a:p>
            </c:rich>
          </c:tx>
          <c:layout>
            <c:manualLayout>
              <c:xMode val="edge"/>
              <c:yMode val="edge"/>
              <c:x val="0.48613970409674029"/>
              <c:y val="0.90623405011655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83225456"/>
        <c:crosses val="autoZero"/>
        <c:auto val="1"/>
        <c:lblAlgn val="ctr"/>
        <c:lblOffset val="100"/>
        <c:noMultiLvlLbl val="0"/>
      </c:catAx>
      <c:valAx>
        <c:axId val="98322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Subscribers</a:t>
                </a:r>
              </a:p>
              <a:p>
                <a:pPr>
                  <a:defRPr sz="1100">
                    <a:solidFill>
                      <a:sysClr val="windowText" lastClr="000000"/>
                    </a:solidFill>
                  </a:defRPr>
                </a:pP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98322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/>
        </a:gs>
        <a:gs pos="0">
          <a:schemeClr val="accent1">
            <a:lumMod val="5000"/>
            <a:lumOff val="95000"/>
          </a:schemeClr>
        </a:gs>
        <a:gs pos="79000">
          <a:schemeClr val="bg1"/>
        </a:gs>
        <a:gs pos="100000">
          <a:schemeClr val="bg1"/>
        </a:gs>
        <a:gs pos="0">
          <a:srgbClr val="C00000"/>
        </a:gs>
        <a:gs pos="45000">
          <a:srgbClr val="F5D7D7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838201</xdr:colOff>
      <xdr:row>3</xdr:row>
      <xdr:rowOff>152401</xdr:rowOff>
    </xdr:from>
    <xdr:to>
      <xdr:col>1</xdr:col>
      <xdr:colOff>1913466</xdr:colOff>
      <xdr:row>5</xdr:row>
      <xdr:rowOff>42333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FF355364-309C-47BE-8488-059D7B33D7B1}"/>
            </a:ext>
          </a:extLst>
        </xdr:cNvPr>
        <xdr:cNvSpPr/>
      </xdr:nvSpPr>
      <xdr:spPr>
        <a:xfrm>
          <a:off x="1447801" y="914401"/>
          <a:ext cx="1075265" cy="321732"/>
        </a:xfrm>
        <a:prstGeom prst="rightArrow">
          <a:avLst/>
        </a:prstGeom>
        <a:solidFill>
          <a:srgbClr val="0033CC"/>
        </a:solidFill>
        <a:ln w="28575">
          <a:solidFill>
            <a:srgbClr val="CC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0033CC"/>
            </a:solidFill>
          </a:endParaRPr>
        </a:p>
      </xdr:txBody>
    </xdr:sp>
    <xdr:clientData/>
  </xdr:twoCellAnchor>
  <xdr:twoCellAnchor>
    <xdr:from>
      <xdr:col>3</xdr:col>
      <xdr:colOff>326978</xdr:colOff>
      <xdr:row>3</xdr:row>
      <xdr:rowOff>185668</xdr:rowOff>
    </xdr:from>
    <xdr:to>
      <xdr:col>11</xdr:col>
      <xdr:colOff>41229</xdr:colOff>
      <xdr:row>18</xdr:row>
      <xdr:rowOff>411324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308EB7-D52F-4B6F-8626-99B270484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501650</xdr:colOff>
      <xdr:row>18</xdr:row>
      <xdr:rowOff>165100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8E0ED1E-2919-419F-92E6-AB15E7385349}"/>
            </a:ext>
          </a:extLst>
        </xdr:cNvPr>
        <xdr:cNvSpPr txBox="1"/>
      </xdr:nvSpPr>
      <xdr:spPr>
        <a:xfrm>
          <a:off x="11398250" y="3924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129089</xdr:colOff>
      <xdr:row>1</xdr:row>
      <xdr:rowOff>170331</xdr:rowOff>
    </xdr:from>
    <xdr:to>
      <xdr:col>18</xdr:col>
      <xdr:colOff>349624</xdr:colOff>
      <xdr:row>28</xdr:row>
      <xdr:rowOff>8965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98C13C-BEFB-4882-9F77-2EEA67A30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501650</xdr:colOff>
      <xdr:row>18</xdr:row>
      <xdr:rowOff>165100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4CE37C-491D-4D6B-A66A-C559C4778CC0}"/>
            </a:ext>
          </a:extLst>
        </xdr:cNvPr>
        <xdr:cNvSpPr txBox="1"/>
      </xdr:nvSpPr>
      <xdr:spPr>
        <a:xfrm>
          <a:off x="9508490" y="41960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624840</xdr:colOff>
      <xdr:row>62</xdr:row>
      <xdr:rowOff>175260</xdr:rowOff>
    </xdr:from>
    <xdr:to>
      <xdr:col>3</xdr:col>
      <xdr:colOff>220980</xdr:colOff>
      <xdr:row>70</xdr:row>
      <xdr:rowOff>60960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8B6E176-2467-4DEA-855C-7C1D08B445E1}"/>
            </a:ext>
          </a:extLst>
        </xdr:cNvPr>
        <xdr:cNvSpPr txBox="1"/>
      </xdr:nvSpPr>
      <xdr:spPr>
        <a:xfrm>
          <a:off x="624840" y="3840480"/>
          <a:ext cx="5875020" cy="1447800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bg1"/>
              </a:solidFill>
              <a:latin typeface="Bahnschrift Light" panose="020B0502040204020203" pitchFamily="34" charset="0"/>
            </a:rPr>
            <a:t>I use 3 filters</a:t>
          </a:r>
          <a:r>
            <a:rPr lang="en-US" sz="1600" baseline="0">
              <a:solidFill>
                <a:schemeClr val="bg1"/>
              </a:solidFill>
              <a:latin typeface="Bahnschrift Light" panose="020B0502040204020203" pitchFamily="34" charset="0"/>
            </a:rPr>
            <a:t>, 1) subscribers, 2) the joined date, and 3) their highest video time length. The filter table display Youtubers that have a million or more subscribers, they have joined YouTube in the start of 2012 and their highest viewed video is under 20 minutes.</a:t>
          </a:r>
          <a:endParaRPr lang="en-US" sz="1600">
            <a:solidFill>
              <a:schemeClr val="bg1"/>
            </a:solidFill>
            <a:latin typeface="Bahnschrift Light" panose="020B0502040204020203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501650</xdr:colOff>
      <xdr:row>18</xdr:row>
      <xdr:rowOff>165100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A6AE9F-4258-4B41-B8D1-2E7957F15B25}"/>
            </a:ext>
          </a:extLst>
        </xdr:cNvPr>
        <xdr:cNvSpPr txBox="1"/>
      </xdr:nvSpPr>
      <xdr:spPr>
        <a:xfrm>
          <a:off x="9508490" y="41960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1043940</xdr:colOff>
      <xdr:row>60</xdr:row>
      <xdr:rowOff>137160</xdr:rowOff>
    </xdr:from>
    <xdr:to>
      <xdr:col>2</xdr:col>
      <xdr:colOff>1615440</xdr:colOff>
      <xdr:row>68</xdr:row>
      <xdr:rowOff>99060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F367031-96B5-4D8A-AC5C-F8924849DD24}"/>
            </a:ext>
          </a:extLst>
        </xdr:cNvPr>
        <xdr:cNvSpPr txBox="1"/>
      </xdr:nvSpPr>
      <xdr:spPr>
        <a:xfrm>
          <a:off x="1043940" y="2522220"/>
          <a:ext cx="4861560" cy="1424940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bg1"/>
              </a:solidFill>
              <a:latin typeface="Bahnschrift Light" panose="020B0502040204020203" pitchFamily="34" charset="0"/>
            </a:rPr>
            <a:t>I use 3</a:t>
          </a:r>
          <a:r>
            <a:rPr lang="en-US" sz="1600" baseline="0">
              <a:solidFill>
                <a:schemeClr val="bg1"/>
              </a:solidFill>
              <a:latin typeface="Bahnschrift Light" panose="020B0502040204020203" pitchFamily="34" charset="0"/>
            </a:rPr>
            <a:t> filters, 1) the genre, 2) subscribers, and 3) the highest viewed video length. The filter display Youtubers in the ASMR genre that over 350,000 subscribers with thier highest video being under 1 hour long.</a:t>
          </a:r>
          <a:endParaRPr lang="en-US" sz="1600">
            <a:solidFill>
              <a:schemeClr val="bg1"/>
            </a:solidFill>
            <a:latin typeface="Bahnschrift Light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son" refreshedDate="44647.603938078704" createdVersion="7" refreshedVersion="7" minRefreshableVersion="3" recordCount="56" xr:uid="{BD611EA8-05B2-4D90-9380-65941924997D}">
  <cacheSource type="worksheet">
    <worksheetSource ref="A1:J57" sheet="YouTube"/>
  </cacheSource>
  <cacheFields count="14">
    <cacheField name="Code" numFmtId="0">
      <sharedItems/>
    </cacheField>
    <cacheField name="Youtube _x000a_Name" numFmtId="0">
      <sharedItems count="56">
        <s v="9to5Google"/>
        <s v="A Zae Production"/>
        <s v="Aba &amp; Preach"/>
        <s v="ABC News"/>
        <s v="Agent 00 Gaming"/>
        <s v="AMP"/>
        <s v="April's ASMR"/>
        <s v="ASMR Darling"/>
        <s v="asmr zeitgeist"/>
        <s v="ATHLEAN-X"/>
        <s v="Bleacher Report"/>
        <s v="ChinoAlphaWolf"/>
        <s v="Chiseled Adonis"/>
        <s v="Clareee ASMR"/>
        <s v="Complex"/>
        <s v="CPA Strength"/>
        <s v="Dee Shanell"/>
        <s v="djvlad"/>
        <s v="DuB Family"/>
        <s v="fastASMR"/>
        <s v="hiphopisreal.com"/>
        <s v="IGN"/>
        <s v="Jason Rupp"/>
        <s v="Jason Stephenson - Sleep Meditation Music"/>
        <s v="JiDion"/>
        <s v="JustFanum"/>
        <s v="Kaelin and Kyrah"/>
        <s v="Kai Cenat"/>
        <s v="KSI"/>
        <s v="McLaughlin Chiropractic"/>
        <s v="McQueen"/>
        <s v="Mondragon Chiropractic"/>
        <s v="MrBeast Gaming"/>
        <s v="NBA"/>
        <s v="NotYourAverageFlight"/>
        <s v="Olivia Kissper"/>
        <s v="Onna Serious Note"/>
        <s v="Peer To Peer Podcast"/>
        <s v="PJ Dreams ASMR"/>
        <s v="PontiacMadeDDG VLOGS"/>
        <s v="Poudii"/>
        <s v="PowerfulJRE"/>
        <s v="RaffyTaphyASMR"/>
        <s v="reelblack"/>
        <s v="REVOLT"/>
        <s v="SoLLUMINATI"/>
        <s v="SportsNation"/>
        <s v="The Breakfast Club Power 105.1 FM"/>
        <s v="The Midnight"/>
        <s v="The Prince Family"/>
        <s v="THENX"/>
        <s v="Tytheguy"/>
        <s v="Vice"/>
        <s v="Vox"/>
        <s v="WWE"/>
        <s v="ZIAS!"/>
      </sharedItems>
    </cacheField>
    <cacheField name="Rank _x000a_#" numFmtId="3">
      <sharedItems containsSemiMixedTypes="0" containsString="0" containsNumber="1" containsInteger="1" minValue="6" maxValue="243359" count="55">
        <n v="2442"/>
        <n v="888"/>
        <n v="191"/>
        <n v="146"/>
        <n v="1643"/>
        <n v="894"/>
        <n v="1959"/>
        <n v="788"/>
        <n v="82"/>
        <n v="243359"/>
        <n v="792"/>
        <n v="1570"/>
        <n v="1773"/>
        <n v="175"/>
        <n v="471"/>
        <n v="1342"/>
        <n v="537"/>
        <n v="966"/>
        <n v="403"/>
        <n v="2375"/>
        <n v="112"/>
        <n v="1682"/>
        <n v="69"/>
        <n v="609"/>
        <n v="1285"/>
        <n v="884"/>
        <n v="857"/>
        <n v="7"/>
        <n v="2720"/>
        <n v="1092"/>
        <n v="955"/>
        <n v="50"/>
        <n v="99"/>
        <n v="621"/>
        <n v="25"/>
        <n v="1690"/>
        <n v="2457"/>
        <n v="533"/>
        <n v="764"/>
        <n v="965"/>
        <n v="154"/>
        <n v="1156"/>
        <n v="991"/>
        <n v="897"/>
        <n v="855"/>
        <n v="660"/>
        <n v="527"/>
        <n v="2189"/>
        <n v="246"/>
        <n v="343"/>
        <n v="1687"/>
        <n v="121"/>
        <n v="170"/>
        <n v="6"/>
        <n v="566"/>
      </sharedItems>
    </cacheField>
    <cacheField name="Country_x000a_Rank" numFmtId="3">
      <sharedItems count="7">
        <s v="US"/>
        <s v="CA"/>
        <s v="MY"/>
        <s v="DE"/>
        <s v="AU"/>
        <s v="UK"/>
        <s v="CR"/>
      </sharedItems>
    </cacheField>
    <cacheField name="Genre" numFmtId="0">
      <sharedItems count="20">
        <s v="Tech"/>
        <s v="Video Production"/>
        <s v="Reaction"/>
        <s v="News"/>
        <s v="Gaming"/>
        <s v="Family"/>
        <s v="ASMR"/>
        <s v="Fitness"/>
        <s v="Sports"/>
        <s v="Vlog"/>
        <s v="Accounting"/>
        <s v="Interview"/>
        <s v="Music"/>
        <s v="Traveler"/>
        <s v="Relaxation"/>
        <s v="Health"/>
        <s v="Podcast"/>
        <s v="Documentary"/>
        <s v="Entertainment"/>
        <s v="Radio"/>
      </sharedItems>
    </cacheField>
    <cacheField name="View _x000a_Count" numFmtId="3">
      <sharedItems containsSemiMixedTypes="0" containsString="0" containsNumber="1" containsInteger="1" minValue="6483949" maxValue="67274465758" count="56">
        <n v="46789270"/>
        <n v="1104447350"/>
        <n v="502401047"/>
        <n v="11041964216"/>
        <n v="378295585"/>
        <n v="161497726"/>
        <n v="48100894"/>
        <n v="599424933"/>
        <n v="481375077"/>
        <n v="2072280609"/>
        <n v="1499292030"/>
        <n v="36869516"/>
        <n v="119824780"/>
        <n v="103335339"/>
        <n v="1768897409"/>
        <n v="11914254"/>
        <n v="263528322"/>
        <n v="4225224908"/>
        <n v="241198494"/>
        <n v="224154273"/>
        <n v="165954721"/>
        <n v="14010585425"/>
        <n v="189590495"/>
        <n v="660154544"/>
        <n v="288208672"/>
        <n v="47790677"/>
        <n v="206379840"/>
        <n v="152986540"/>
        <n v="5842816427"/>
        <n v="38209983"/>
        <n v="135197562"/>
        <n v="300644807"/>
        <n v="4290860800"/>
        <n v="10179986632"/>
        <n v="856388960"/>
        <n v="22249553"/>
        <n v="6483949"/>
        <n v="21480208"/>
        <n v="126927005"/>
        <n v="310569933"/>
        <n v="133041614"/>
        <n v="1880531840"/>
        <n v="205162631"/>
        <n v="227854900"/>
        <n v="483062548"/>
        <n v="234306936"/>
        <n v="6168673141"/>
        <n v="2542644859"/>
        <n v="108588441"/>
        <n v="2177253416"/>
        <n v="546173040"/>
        <n v="68240152"/>
        <n v="3956406565"/>
        <n v="2847015931"/>
        <n v="67274465758"/>
        <n v="623512556"/>
      </sharedItems>
    </cacheField>
    <cacheField name="Subscribers" numFmtId="3">
      <sharedItems containsSemiMixedTypes="0" containsString="0" containsNumber="1" containsInteger="1" minValue="157000" maxValue="86858698" count="55">
        <n v="199000"/>
        <n v="1790000"/>
        <n v="1650000"/>
        <n v="12939185"/>
        <n v="1780000"/>
        <n v="1749128"/>
        <n v="342000"/>
        <n v="2540000"/>
        <n v="2360000"/>
        <n v="12500000"/>
        <n v="2560000"/>
        <n v="501000"/>
        <n v="439239"/>
        <n v="513049"/>
        <n v="5650000"/>
        <n v="727000"/>
        <n v="4965594"/>
        <n v="1209568"/>
        <n v="634000"/>
        <n v="213000"/>
        <n v="16560498"/>
        <n v="491000"/>
        <n v="2620000"/>
        <n v="4300000"/>
        <n v="798000"/>
        <n v="1830000"/>
        <n v="2048319"/>
        <n v="23790574"/>
        <n v="157000"/>
        <n v="939000"/>
        <n v="1320000"/>
        <n v="26527456"/>
        <n v="18193779"/>
        <n v="4170250"/>
        <n v="324000"/>
        <n v="488000"/>
        <n v="194000"/>
        <n v="573000"/>
        <n v="2819689"/>
        <n v="1200000"/>
        <n v="12100000"/>
        <n v="877697"/>
        <n v="1110000"/>
        <n v="1720000"/>
        <n v="1997810"/>
        <n v="4039689"/>
        <n v="5063727"/>
        <n v="256000"/>
        <n v="8900000"/>
        <n v="7264357"/>
        <n v="493000"/>
        <n v="15491031"/>
        <n v="10582009"/>
        <n v="86858698"/>
        <n v="4648901"/>
      </sharedItems>
    </cacheField>
    <cacheField name="Joined" numFmtId="14">
      <sharedItems containsSemiMixedTypes="0" containsNonDate="0" containsDate="1" containsString="0" minDate="1899-12-30T00:00:00" maxDate="2020-12-25T00:00:00" count="55">
        <d v="2014-11-24T00:00:00"/>
        <d v="2010-04-26T00:00:00"/>
        <d v="2012-06-16T00:00:00"/>
        <d v="2006-08-07T00:00:00"/>
        <d v="2020-04-22T00:00:00"/>
        <d v="2020-12-24T00:00:00"/>
        <d v="2011-12-27T00:00:00"/>
        <d v="2014-12-11T00:00:00"/>
        <d v="2015-07-21T00:00:00"/>
        <d v="1899-12-30T00:00:00"/>
        <d v="2007-09-14T00:00:00"/>
        <d v="2013-01-13T00:00:00"/>
        <d v="2013-09-22T00:00:00"/>
        <d v="2015-08-19T00:00:00"/>
        <d v="2016-03-01T00:00:00"/>
        <d v="2011-04-14T00:00:00"/>
        <d v="2016-05-14T00:00:00"/>
        <d v="2006-07-10T00:00:00"/>
        <d v="2017-10-12T00:00:00"/>
        <d v="2011-10-22T00:00:00"/>
        <d v="2014-03-16T00:00:00"/>
        <d v="2006-09-16T00:00:00"/>
        <d v="2006-07-18T00:00:00"/>
        <d v="2011-09-08T00:00:00"/>
        <d v="2018-07-02T00:00:00"/>
        <d v="2017-05-23T00:00:00"/>
        <d v="2015-07-29T00:00:00"/>
        <d v="2012-12-26T00:00:00"/>
        <d v="2009-07-25T00:00:00"/>
        <d v="2006-03-09T00:00:00"/>
        <d v="2017-09-14T00:00:00"/>
        <d v="2014-12-06T00:00:00"/>
        <d v="2020-04-07T00:00:00"/>
        <d v="2005-11-21T00:00:00"/>
        <d v="2013-06-09T00:00:00"/>
        <d v="2013-08-21T00:00:00"/>
        <d v="2019-05-30T00:00:00"/>
        <d v="2019-12-19T00:00:00"/>
        <d v="2016-06-01T00:00:00"/>
        <d v="2014-07-24T00:00:00"/>
        <d v="2015-04-07T00:00:00"/>
        <d v="2013-01-12T00:00:00"/>
        <d v="2015-09-15T00:00:00"/>
        <d v="2006-07-27T00:00:00"/>
        <d v="2006-05-29T00:00:00"/>
        <d v="2012-07-07T00:00:00"/>
        <d v="2009-06-28T00:00:00"/>
        <d v="2013-09-18T00:00:00"/>
        <d v="2014-08-01T00:00:00"/>
        <d v="2016-08-23T00:00:00"/>
        <d v="2013-02-05T00:00:00"/>
        <d v="2016-12-07T00:00:00"/>
        <d v="2005-12-16T00:00:00"/>
        <d v="2014-03-04T00:00:00"/>
        <d v="2007-05-11T00:00:00"/>
      </sharedItems>
      <fieldGroup par="11" base="7">
        <rangePr groupBy="months" startDate="1899-12-30T00:00:00" endDate="2020-12-25T00:00:00"/>
        <groupItems count="14">
          <s v="&lt;1/0/190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5/2020"/>
        </groupItems>
      </fieldGroup>
    </cacheField>
    <cacheField name="Highest viewed _x000a_Video _x000a_Length" numFmtId="164">
      <sharedItems containsSemiMixedTypes="0" containsNonDate="0" containsDate="1" containsString="0" minDate="1899-12-30T00:00:15" maxDate="1899-12-30T03:21:09" count="55">
        <d v="1899-12-30T00:02:23"/>
        <d v="1899-12-30T00:02:48"/>
        <d v="1899-12-30T00:14:24"/>
        <d v="1899-12-30T00:07:09"/>
        <d v="1899-12-30T00:38:03"/>
        <d v="1899-12-30T00:45:55"/>
        <d v="1899-12-30T01:00:06"/>
        <d v="1899-12-30T00:56:42"/>
        <d v="1899-12-30T01:31:57"/>
        <d v="1899-12-30T00:09:23"/>
        <d v="1899-12-30T00:09:15"/>
        <d v="1899-12-30T00:13:00"/>
        <d v="1899-12-30T00:15:42"/>
        <d v="1899-12-30T00:27:19"/>
        <d v="1899-12-30T00:09:35"/>
        <d v="1899-12-30T00:04:44"/>
        <d v="1899-12-30T00:12:56"/>
        <d v="1899-12-30T00:04:25"/>
        <d v="1899-12-30T00:12:08"/>
        <d v="1899-12-30T00:28:28"/>
        <d v="1899-12-30T00:31:46"/>
        <d v="1899-12-30T00:10:00"/>
        <d v="1899-12-30T00:38:44"/>
        <d v="1899-12-30T03:00:07"/>
        <d v="1899-12-30T00:37:38"/>
        <d v="1899-12-30T00:15:23"/>
        <d v="1899-12-30T00:11:07"/>
        <d v="1899-12-30T00:20:43"/>
        <d v="1899-12-30T00:03:18"/>
        <d v="1899-12-30T00:40:58"/>
        <d v="1899-12-30T00:10:04"/>
        <d v="1899-12-30T00:25:00"/>
        <d v="1899-12-30T00:11:08"/>
        <d v="1899-12-30T00:04:05"/>
        <d v="1899-12-30T00:20:39"/>
        <d v="1899-12-30T00:22:44"/>
        <d v="1899-12-30T01:09:51"/>
        <d v="1899-12-30T03:03:12"/>
        <d v="1899-12-30T00:35:04"/>
        <d v="1899-12-30T00:48:52"/>
        <d v="1899-12-30T00:12:04"/>
        <d v="1899-12-30T03:21:09"/>
        <d v="1899-12-30T00:37:13"/>
        <d v="1899-12-30T02:24:55"/>
        <d v="1899-12-30T00:24:48"/>
        <d v="1899-12-30T00:00:15"/>
        <d v="1899-12-30T00:02:27"/>
        <d v="1899-12-30T00:04:52"/>
        <d v="1899-12-30T00:28:44"/>
        <d v="1899-12-30T00:12:00"/>
        <d v="1899-12-30T00:30:13"/>
        <d v="1899-12-30T00:17:21"/>
        <d v="1899-12-30T00:08:49"/>
        <d v="1899-12-30T00:04:09"/>
        <d v="1899-12-30T00:05:46"/>
      </sharedItems>
      <fieldGroup par="13" base="8">
        <rangePr groupBy="seconds" startDate="1899-12-30T00:00:15" endDate="1899-12-30T03:21:09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ighest _x000a_Views" numFmtId="165">
      <sharedItems containsSemiMixedTypes="0" containsString="0" containsNumber="1" containsInteger="1" minValue="753000" maxValue="352000000" count="47">
        <n v="1600000"/>
        <n v="132100000"/>
        <n v="5700000"/>
        <n v="19100000"/>
        <n v="6400000"/>
        <n v="5900000"/>
        <n v="39300000"/>
        <n v="17900000"/>
        <n v="30000000"/>
        <n v="16000000"/>
        <n v="753000"/>
        <n v="8000000"/>
        <n v="4300000"/>
        <n v="33000000"/>
        <n v="4000000"/>
        <n v="3000000"/>
        <n v="7900000"/>
        <n v="4100000"/>
        <n v="1500000"/>
        <n v="209000000"/>
        <n v="53000000"/>
        <n v="47000000"/>
        <n v="1300000"/>
        <n v="24000000"/>
        <n v="32000000"/>
        <n v="3800000"/>
        <n v="2600000"/>
        <n v="86000000"/>
        <n v="64000000"/>
        <n v="5200000"/>
        <n v="874000"/>
        <n v="786000"/>
        <n v="2300000"/>
        <n v="1900000"/>
        <n v="23000000"/>
        <n v="4800000"/>
        <n v="10000000"/>
        <n v="5600000"/>
        <n v="352000000"/>
        <n v="21000000"/>
        <n v="7700000"/>
        <n v="20000000"/>
        <n v="90000000"/>
        <n v="79000000"/>
        <n v="57000000"/>
        <n v="300000000"/>
        <n v="22000000"/>
      </sharedItems>
    </cacheField>
    <cacheField name="Quarters" numFmtId="0" databaseField="0">
      <fieldGroup base="7">
        <rangePr groupBy="quarters" startDate="1899-12-30T00:00:00" endDate="2020-12-25T00:00:00"/>
        <groupItems count="6">
          <s v="&lt;1/0/1900"/>
          <s v="Qtr1"/>
          <s v="Qtr2"/>
          <s v="Qtr3"/>
          <s v="Qtr4"/>
          <s v="&gt;12/25/2020"/>
        </groupItems>
      </fieldGroup>
    </cacheField>
    <cacheField name="Years" numFmtId="0" databaseField="0">
      <fieldGroup base="7">
        <rangePr groupBy="years" startDate="1899-12-30T00:00:00" endDate="2020-12-25T00:00:00"/>
        <groupItems count="123">
          <s v="&lt;1/0/1900"/>
          <s v="1900"/>
          <s v="1901"/>
          <s v="1902"/>
          <s v="1903"/>
          <s v="1904"/>
          <s v="1905"/>
          <s v="1906"/>
          <s v="1907"/>
          <s v="1908"/>
          <s v="1909"/>
          <s v="1910"/>
          <s v="1911"/>
          <s v="1912"/>
          <s v="1913"/>
          <s v="1914"/>
          <s v="1915"/>
          <s v="1916"/>
          <s v="1917"/>
          <s v="1918"/>
          <s v="1919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2/25/2020"/>
        </groupItems>
      </fieldGroup>
    </cacheField>
    <cacheField name="Minutes" numFmtId="0" databaseField="0">
      <fieldGroup base="8">
        <rangePr groupBy="minutes" startDate="1899-12-30T00:00:15" endDate="1899-12-30T03:21:09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" numFmtId="0" databaseField="0">
      <fieldGroup base="8">
        <rangePr groupBy="hours" startDate="1899-12-30T00:00:15" endDate="1899-12-30T03:21:09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s v="google"/>
    <x v="0"/>
    <x v="0"/>
    <x v="0"/>
    <x v="0"/>
    <x v="0"/>
    <x v="0"/>
    <x v="0"/>
    <x v="0"/>
    <x v="0"/>
  </r>
  <r>
    <s v="AZAE"/>
    <x v="1"/>
    <x v="1"/>
    <x v="0"/>
    <x v="1"/>
    <x v="1"/>
    <x v="1"/>
    <x v="1"/>
    <x v="1"/>
    <x v="1"/>
  </r>
  <r>
    <s v="AP"/>
    <x v="2"/>
    <x v="2"/>
    <x v="1"/>
    <x v="2"/>
    <x v="2"/>
    <x v="2"/>
    <x v="2"/>
    <x v="2"/>
    <x v="2"/>
  </r>
  <r>
    <s v="ABC"/>
    <x v="3"/>
    <x v="3"/>
    <x v="0"/>
    <x v="3"/>
    <x v="3"/>
    <x v="3"/>
    <x v="3"/>
    <x v="3"/>
    <x v="3"/>
  </r>
  <r>
    <s v="Agent"/>
    <x v="4"/>
    <x v="4"/>
    <x v="0"/>
    <x v="4"/>
    <x v="4"/>
    <x v="4"/>
    <x v="4"/>
    <x v="4"/>
    <x v="4"/>
  </r>
  <r>
    <s v="AKDDCC"/>
    <x v="5"/>
    <x v="5"/>
    <x v="0"/>
    <x v="5"/>
    <x v="5"/>
    <x v="5"/>
    <x v="5"/>
    <x v="5"/>
    <x v="5"/>
  </r>
  <r>
    <s v="april"/>
    <x v="6"/>
    <x v="6"/>
    <x v="0"/>
    <x v="6"/>
    <x v="6"/>
    <x v="6"/>
    <x v="6"/>
    <x v="6"/>
    <x v="0"/>
  </r>
  <r>
    <s v="darling"/>
    <x v="7"/>
    <x v="7"/>
    <x v="0"/>
    <x v="6"/>
    <x v="7"/>
    <x v="7"/>
    <x v="7"/>
    <x v="7"/>
    <x v="6"/>
  </r>
  <r>
    <s v="zeit"/>
    <x v="8"/>
    <x v="8"/>
    <x v="0"/>
    <x v="6"/>
    <x v="8"/>
    <x v="8"/>
    <x v="8"/>
    <x v="8"/>
    <x v="7"/>
  </r>
  <r>
    <s v="ATHX"/>
    <x v="9"/>
    <x v="9"/>
    <x v="0"/>
    <x v="7"/>
    <x v="9"/>
    <x v="9"/>
    <x v="9"/>
    <x v="9"/>
    <x v="8"/>
  </r>
  <r>
    <s v="BR"/>
    <x v="10"/>
    <x v="10"/>
    <x v="0"/>
    <x v="8"/>
    <x v="10"/>
    <x v="10"/>
    <x v="10"/>
    <x v="10"/>
    <x v="9"/>
  </r>
  <r>
    <s v="Chino"/>
    <x v="11"/>
    <x v="11"/>
    <x v="0"/>
    <x v="9"/>
    <x v="11"/>
    <x v="11"/>
    <x v="11"/>
    <x v="11"/>
    <x v="10"/>
  </r>
  <r>
    <s v="Adonis"/>
    <x v="12"/>
    <x v="12"/>
    <x v="0"/>
    <x v="2"/>
    <x v="12"/>
    <x v="12"/>
    <x v="12"/>
    <x v="12"/>
    <x v="11"/>
  </r>
  <r>
    <s v="clareee"/>
    <x v="13"/>
    <x v="13"/>
    <x v="2"/>
    <x v="6"/>
    <x v="13"/>
    <x v="13"/>
    <x v="13"/>
    <x v="13"/>
    <x v="12"/>
  </r>
  <r>
    <s v="CMPX"/>
    <x v="14"/>
    <x v="14"/>
    <x v="0"/>
    <x v="3"/>
    <x v="14"/>
    <x v="14"/>
    <x v="14"/>
    <x v="14"/>
    <x v="13"/>
  </r>
  <r>
    <s v="cpa"/>
    <x v="15"/>
    <x v="0"/>
    <x v="0"/>
    <x v="10"/>
    <x v="15"/>
    <x v="0"/>
    <x v="15"/>
    <x v="15"/>
    <x v="14"/>
  </r>
  <r>
    <s v="DS"/>
    <x v="16"/>
    <x v="15"/>
    <x v="0"/>
    <x v="2"/>
    <x v="16"/>
    <x v="15"/>
    <x v="16"/>
    <x v="16"/>
    <x v="15"/>
  </r>
  <r>
    <s v="Vlad"/>
    <x v="17"/>
    <x v="16"/>
    <x v="0"/>
    <x v="11"/>
    <x v="17"/>
    <x v="16"/>
    <x v="17"/>
    <x v="17"/>
    <x v="16"/>
  </r>
  <r>
    <s v="DuB"/>
    <x v="18"/>
    <x v="17"/>
    <x v="0"/>
    <x v="5"/>
    <x v="18"/>
    <x v="17"/>
    <x v="18"/>
    <x v="18"/>
    <x v="17"/>
  </r>
  <r>
    <s v="fast"/>
    <x v="19"/>
    <x v="18"/>
    <x v="3"/>
    <x v="6"/>
    <x v="19"/>
    <x v="18"/>
    <x v="19"/>
    <x v="19"/>
    <x v="17"/>
  </r>
  <r>
    <s v="hiphop"/>
    <x v="20"/>
    <x v="19"/>
    <x v="0"/>
    <x v="12"/>
    <x v="20"/>
    <x v="19"/>
    <x v="20"/>
    <x v="20"/>
    <x v="18"/>
  </r>
  <r>
    <s v="IGN"/>
    <x v="21"/>
    <x v="20"/>
    <x v="0"/>
    <x v="3"/>
    <x v="21"/>
    <x v="20"/>
    <x v="21"/>
    <x v="21"/>
    <x v="19"/>
  </r>
  <r>
    <s v="Rupp"/>
    <x v="22"/>
    <x v="21"/>
    <x v="0"/>
    <x v="13"/>
    <x v="22"/>
    <x v="21"/>
    <x v="22"/>
    <x v="22"/>
    <x v="20"/>
  </r>
  <r>
    <s v="stephenson"/>
    <x v="23"/>
    <x v="22"/>
    <x v="4"/>
    <x v="14"/>
    <x v="23"/>
    <x v="22"/>
    <x v="23"/>
    <x v="23"/>
    <x v="21"/>
  </r>
  <r>
    <s v="Lizzo"/>
    <x v="24"/>
    <x v="23"/>
    <x v="0"/>
    <x v="5"/>
    <x v="24"/>
    <x v="23"/>
    <x v="24"/>
    <x v="24"/>
    <x v="9"/>
  </r>
  <r>
    <s v="JF"/>
    <x v="25"/>
    <x v="24"/>
    <x v="0"/>
    <x v="5"/>
    <x v="25"/>
    <x v="24"/>
    <x v="25"/>
    <x v="25"/>
    <x v="22"/>
  </r>
  <r>
    <s v="KK"/>
    <x v="26"/>
    <x v="25"/>
    <x v="0"/>
    <x v="5"/>
    <x v="26"/>
    <x v="25"/>
    <x v="26"/>
    <x v="26"/>
    <x v="23"/>
  </r>
  <r>
    <s v="KC"/>
    <x v="27"/>
    <x v="26"/>
    <x v="0"/>
    <x v="5"/>
    <x v="27"/>
    <x v="26"/>
    <x v="27"/>
    <x v="27"/>
    <x v="17"/>
  </r>
  <r>
    <s v="KSI"/>
    <x v="28"/>
    <x v="27"/>
    <x v="5"/>
    <x v="9"/>
    <x v="28"/>
    <x v="27"/>
    <x v="28"/>
    <x v="28"/>
    <x v="24"/>
  </r>
  <r>
    <s v="chiropractic"/>
    <x v="29"/>
    <x v="28"/>
    <x v="0"/>
    <x v="15"/>
    <x v="29"/>
    <x v="28"/>
    <x v="29"/>
    <x v="29"/>
    <x v="25"/>
  </r>
  <r>
    <s v="Mega"/>
    <x v="30"/>
    <x v="29"/>
    <x v="0"/>
    <x v="5"/>
    <x v="30"/>
    <x v="29"/>
    <x v="30"/>
    <x v="30"/>
    <x v="26"/>
  </r>
  <r>
    <s v="Mondragon"/>
    <x v="31"/>
    <x v="30"/>
    <x v="0"/>
    <x v="15"/>
    <x v="31"/>
    <x v="30"/>
    <x v="31"/>
    <x v="31"/>
    <x v="2"/>
  </r>
  <r>
    <s v="Beast"/>
    <x v="32"/>
    <x v="31"/>
    <x v="0"/>
    <x v="4"/>
    <x v="32"/>
    <x v="31"/>
    <x v="32"/>
    <x v="32"/>
    <x v="27"/>
  </r>
  <r>
    <s v="NBA"/>
    <x v="33"/>
    <x v="32"/>
    <x v="0"/>
    <x v="8"/>
    <x v="33"/>
    <x v="32"/>
    <x v="33"/>
    <x v="33"/>
    <x v="28"/>
  </r>
  <r>
    <s v="Flight"/>
    <x v="34"/>
    <x v="33"/>
    <x v="0"/>
    <x v="2"/>
    <x v="34"/>
    <x v="33"/>
    <x v="34"/>
    <x v="34"/>
    <x v="12"/>
  </r>
  <r>
    <s v="kissper"/>
    <x v="35"/>
    <x v="34"/>
    <x v="6"/>
    <x v="14"/>
    <x v="35"/>
    <x v="34"/>
    <x v="35"/>
    <x v="35"/>
    <x v="29"/>
  </r>
  <r>
    <s v="Frost"/>
    <x v="36"/>
    <x v="35"/>
    <x v="0"/>
    <x v="16"/>
    <x v="36"/>
    <x v="35"/>
    <x v="36"/>
    <x v="36"/>
    <x v="30"/>
  </r>
  <r>
    <s v="AD"/>
    <x v="37"/>
    <x v="36"/>
    <x v="0"/>
    <x v="16"/>
    <x v="37"/>
    <x v="36"/>
    <x v="37"/>
    <x v="37"/>
    <x v="31"/>
  </r>
  <r>
    <s v="PJ"/>
    <x v="38"/>
    <x v="37"/>
    <x v="1"/>
    <x v="6"/>
    <x v="38"/>
    <x v="37"/>
    <x v="38"/>
    <x v="38"/>
    <x v="32"/>
  </r>
  <r>
    <s v="DDG"/>
    <x v="39"/>
    <x v="38"/>
    <x v="0"/>
    <x v="9"/>
    <x v="39"/>
    <x v="38"/>
    <x v="39"/>
    <x v="39"/>
    <x v="33"/>
  </r>
  <r>
    <s v="Poudii"/>
    <x v="40"/>
    <x v="39"/>
    <x v="0"/>
    <x v="5"/>
    <x v="40"/>
    <x v="39"/>
    <x v="40"/>
    <x v="40"/>
    <x v="17"/>
  </r>
  <r>
    <s v="Joe Rogan"/>
    <x v="41"/>
    <x v="40"/>
    <x v="0"/>
    <x v="16"/>
    <x v="41"/>
    <x v="40"/>
    <x v="41"/>
    <x v="41"/>
    <x v="20"/>
  </r>
  <r>
    <s v="raffy"/>
    <x v="42"/>
    <x v="41"/>
    <x v="0"/>
    <x v="6"/>
    <x v="42"/>
    <x v="41"/>
    <x v="42"/>
    <x v="42"/>
    <x v="34"/>
  </r>
  <r>
    <s v="black"/>
    <x v="43"/>
    <x v="42"/>
    <x v="0"/>
    <x v="17"/>
    <x v="43"/>
    <x v="42"/>
    <x v="43"/>
    <x v="29"/>
    <x v="35"/>
  </r>
  <r>
    <s v="Diddy"/>
    <x v="44"/>
    <x v="43"/>
    <x v="0"/>
    <x v="18"/>
    <x v="44"/>
    <x v="43"/>
    <x v="44"/>
    <x v="43"/>
    <x v="36"/>
  </r>
  <r>
    <s v="Tuff"/>
    <x v="45"/>
    <x v="44"/>
    <x v="0"/>
    <x v="2"/>
    <x v="45"/>
    <x v="44"/>
    <x v="45"/>
    <x v="44"/>
    <x v="37"/>
  </r>
  <r>
    <s v="SN"/>
    <x v="46"/>
    <x v="45"/>
    <x v="0"/>
    <x v="8"/>
    <x v="46"/>
    <x v="45"/>
    <x v="46"/>
    <x v="45"/>
    <x v="38"/>
  </r>
  <r>
    <s v="Djenvy"/>
    <x v="47"/>
    <x v="46"/>
    <x v="0"/>
    <x v="19"/>
    <x v="47"/>
    <x v="46"/>
    <x v="47"/>
    <x v="46"/>
    <x v="39"/>
  </r>
  <r>
    <s v="Sythwave"/>
    <x v="48"/>
    <x v="47"/>
    <x v="0"/>
    <x v="12"/>
    <x v="48"/>
    <x v="47"/>
    <x v="48"/>
    <x v="47"/>
    <x v="40"/>
  </r>
  <r>
    <s v="Prince"/>
    <x v="49"/>
    <x v="48"/>
    <x v="0"/>
    <x v="5"/>
    <x v="49"/>
    <x v="48"/>
    <x v="49"/>
    <x v="48"/>
    <x v="41"/>
  </r>
  <r>
    <s v="TX"/>
    <x v="50"/>
    <x v="49"/>
    <x v="0"/>
    <x v="7"/>
    <x v="50"/>
    <x v="49"/>
    <x v="50"/>
    <x v="49"/>
    <x v="42"/>
  </r>
  <r>
    <s v="Ty"/>
    <x v="51"/>
    <x v="50"/>
    <x v="0"/>
    <x v="5"/>
    <x v="51"/>
    <x v="50"/>
    <x v="51"/>
    <x v="50"/>
    <x v="22"/>
  </r>
  <r>
    <s v="VCE"/>
    <x v="52"/>
    <x v="51"/>
    <x v="0"/>
    <x v="3"/>
    <x v="52"/>
    <x v="51"/>
    <x v="52"/>
    <x v="51"/>
    <x v="43"/>
  </r>
  <r>
    <s v="VX"/>
    <x v="53"/>
    <x v="52"/>
    <x v="0"/>
    <x v="3"/>
    <x v="53"/>
    <x v="52"/>
    <x v="53"/>
    <x v="52"/>
    <x v="44"/>
  </r>
  <r>
    <s v="McMahon"/>
    <x v="54"/>
    <x v="53"/>
    <x v="0"/>
    <x v="18"/>
    <x v="54"/>
    <x v="53"/>
    <x v="54"/>
    <x v="53"/>
    <x v="45"/>
  </r>
  <r>
    <s v="Zias"/>
    <x v="55"/>
    <x v="54"/>
    <x v="0"/>
    <x v="2"/>
    <x v="55"/>
    <x v="54"/>
    <x v="47"/>
    <x v="54"/>
    <x v="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8DB030-CA19-4CFE-9B4B-99D39E1624FC}" name="PivotTable2" cacheId="18" applyNumberFormats="0" applyBorderFormats="0" applyFontFormats="0" applyPatternFormats="0" applyAlignmentFormats="0" applyWidthHeightFormats="1" dataCaption="Values" grandTotalCaption="Average of all Genres" updatedVersion="7" minRefreshableVersion="3" useAutoFormatting="1" itemPrintTitles="1" createdVersion="7" indent="0" outline="1" outlineData="1" multipleFieldFilters="0" rowHeaderCaption="Genre">
  <location ref="A3:B24" firstHeaderRow="1" firstDataRow="1" firstDataCol="1"/>
  <pivotFields count="14">
    <pivotField showAll="0"/>
    <pivotField showAll="0"/>
    <pivotField numFmtId="3" showAll="0"/>
    <pivotField showAll="0">
      <items count="8">
        <item x="4"/>
        <item x="1"/>
        <item x="6"/>
        <item x="3"/>
        <item x="2"/>
        <item x="5"/>
        <item x="0"/>
        <item t="default"/>
      </items>
    </pivotField>
    <pivotField axis="axisRow" showAll="0">
      <items count="21">
        <item x="10"/>
        <item x="6"/>
        <item x="17"/>
        <item x="18"/>
        <item x="5"/>
        <item x="7"/>
        <item x="4"/>
        <item x="15"/>
        <item x="11"/>
        <item x="12"/>
        <item x="3"/>
        <item x="16"/>
        <item x="19"/>
        <item x="2"/>
        <item x="14"/>
        <item x="8"/>
        <item x="0"/>
        <item x="13"/>
        <item x="1"/>
        <item x="9"/>
        <item t="default"/>
      </items>
    </pivotField>
    <pivotField numFmtId="3" showAll="0"/>
    <pivotField numFmtId="3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numFmtId="165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4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each Highest Views" fld="9" baseField="4" baseItem="0" numFmtId="3"/>
  </dataFields>
  <formats count="24">
    <format dxfId="54">
      <pivotArea outline="0" collapsedLevelsAreSubtotals="1" fieldPosition="0"/>
    </format>
    <format dxfId="53">
      <pivotArea dataOnly="0" labelOnly="1" outline="0" axis="axisValues" fieldPosition="0"/>
    </format>
    <format dxfId="52">
      <pivotArea field="4" type="button" dataOnly="0" labelOnly="1" outline="0" axis="axisRow" fieldPosition="0"/>
    </format>
    <format dxfId="51">
      <pivotArea dataOnly="0" labelOnly="1" outline="0" axis="axisValues" fieldPosition="0"/>
    </format>
    <format dxfId="50">
      <pivotArea grandRow="1" outline="0" collapsedLevelsAreSubtotals="1" fieldPosition="0"/>
    </format>
    <format dxfId="49">
      <pivotArea dataOnly="0" labelOnly="1" grandRow="1" outline="0" fieldPosition="0"/>
    </format>
    <format dxfId="48">
      <pivotArea field="4" type="button" dataOnly="0" labelOnly="1" outline="0" axis="axisRow" fieldPosition="0"/>
    </format>
    <format dxfId="47">
      <pivotArea dataOnly="0" labelOnly="1" outline="0" axis="axisValues" fieldPosition="0"/>
    </format>
    <format dxfId="46">
      <pivotArea grandRow="1" outline="0" collapsedLevelsAreSubtotals="1" fieldPosition="0"/>
    </format>
    <format dxfId="45">
      <pivotArea dataOnly="0" labelOnly="1" grandRow="1" outline="0" fieldPosition="0"/>
    </format>
    <format dxfId="44">
      <pivotArea field="4" type="button" dataOnly="0" labelOnly="1" outline="0" axis="axisRow" fieldPosition="0"/>
    </format>
    <format dxfId="43">
      <pivotArea dataOnly="0" labelOnly="1" outline="0" axis="axisValues" fieldPosition="0"/>
    </format>
    <format dxfId="42">
      <pivotArea grandRow="1" outline="0" collapsedLevelsAreSubtotals="1" fieldPosition="0"/>
    </format>
    <format dxfId="41">
      <pivotArea dataOnly="0" labelOnly="1" grandRow="1" outline="0" fieldPosition="0"/>
    </format>
    <format dxfId="40">
      <pivotArea field="4" type="button" dataOnly="0" labelOnly="1" outline="0" axis="axisRow" fieldPosition="0"/>
    </format>
    <format dxfId="39">
      <pivotArea dataOnly="0" labelOnly="1" outline="0" axis="axisValues" fieldPosition="0"/>
    </format>
    <format dxfId="38">
      <pivotArea grandRow="1" outline="0" collapsedLevelsAreSubtotals="1" fieldPosition="0"/>
    </format>
    <format dxfId="37">
      <pivotArea dataOnly="0" labelOnly="1" grandRow="1" outline="0" fieldPosition="0"/>
    </format>
    <format dxfId="36">
      <pivotArea collapsedLevelsAreSubtotals="1" fieldPosition="0">
        <references count="1">
          <reference field="4" count="0"/>
        </references>
      </pivotArea>
    </format>
    <format dxfId="35">
      <pivotArea dataOnly="0" labelOnly="1" fieldPosition="0">
        <references count="1">
          <reference field="4" count="0"/>
        </references>
      </pivotArea>
    </format>
    <format dxfId="34">
      <pivotArea collapsedLevelsAreSubtotals="1" fieldPosition="0">
        <references count="1">
          <reference field="4" count="0"/>
        </references>
      </pivotArea>
    </format>
    <format dxfId="33">
      <pivotArea dataOnly="0" labelOnly="1" fieldPosition="0">
        <references count="1">
          <reference field="4" count="0"/>
        </references>
      </pivotArea>
    </format>
    <format dxfId="3">
      <pivotArea collapsedLevelsAreSubtotals="1" fieldPosition="0">
        <references count="1">
          <reference field="4" count="0"/>
        </references>
      </pivotArea>
    </format>
    <format dxfId="2">
      <pivotArea dataOnly="0" labelOnly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344B32-6C68-45EB-9EC5-6E13B5FEB16F}" name="PivotTable3" cacheId="18" applyNumberFormats="0" applyBorderFormats="0" applyFontFormats="0" applyPatternFormats="0" applyAlignmentFormats="0" applyWidthHeightFormats="1" dataCaption="Values" grandTotalCaption="Total" updatedVersion="7" minRefreshableVersion="3" useAutoFormatting="1" itemPrintTitles="1" createdVersion="7" indent="0" outline="1" outlineData="1" multipleFieldFilters="0" chartFormat="1" rowHeaderCaption="YouTubers" colHeaderCaption="Country">
  <location ref="A4:C16" firstHeaderRow="1" firstDataRow="2" firstDataCol="1" rowPageCount="1" colPageCount="1"/>
  <pivotFields count="14">
    <pivotField showAll="0"/>
    <pivotField axis="axisRow" multipleItemSelectionAllowed="1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umFmtId="3" showAll="0">
      <items count="56">
        <item x="53"/>
        <item x="27"/>
        <item x="34"/>
        <item x="31"/>
        <item x="22"/>
        <item x="8"/>
        <item x="32"/>
        <item x="20"/>
        <item x="51"/>
        <item x="3"/>
        <item x="40"/>
        <item x="52"/>
        <item x="13"/>
        <item x="2"/>
        <item x="48"/>
        <item x="49"/>
        <item x="18"/>
        <item x="14"/>
        <item x="46"/>
        <item x="37"/>
        <item x="16"/>
        <item x="54"/>
        <item x="23"/>
        <item x="33"/>
        <item x="45"/>
        <item x="38"/>
        <item x="7"/>
        <item x="10"/>
        <item x="44"/>
        <item x="26"/>
        <item x="25"/>
        <item x="1"/>
        <item x="5"/>
        <item x="43"/>
        <item x="30"/>
        <item x="39"/>
        <item x="17"/>
        <item x="42"/>
        <item x="29"/>
        <item x="41"/>
        <item x="24"/>
        <item x="15"/>
        <item x="11"/>
        <item x="4"/>
        <item x="21"/>
        <item x="50"/>
        <item x="35"/>
        <item x="12"/>
        <item x="6"/>
        <item x="47"/>
        <item x="19"/>
        <item x="0"/>
        <item x="36"/>
        <item x="28"/>
        <item x="9"/>
        <item t="default"/>
      </items>
    </pivotField>
    <pivotField axis="axisCol" showAll="0">
      <items count="8">
        <item x="4"/>
        <item x="1"/>
        <item x="6"/>
        <item x="3"/>
        <item x="2"/>
        <item x="5"/>
        <item x="0"/>
        <item t="default"/>
      </items>
    </pivotField>
    <pivotField axis="axisPage" multipleItemSelectionAllowed="1" showAll="0">
      <items count="21">
        <item h="1" x="10"/>
        <item h="1" x="6"/>
        <item h="1" x="17"/>
        <item h="1" x="18"/>
        <item x="5"/>
        <item h="1" x="7"/>
        <item h="1" x="4"/>
        <item h="1" x="15"/>
        <item h="1" x="11"/>
        <item h="1" x="12"/>
        <item h="1" x="3"/>
        <item h="1" x="16"/>
        <item h="1" x="19"/>
        <item h="1" x="2"/>
        <item h="1" x="14"/>
        <item h="1" x="8"/>
        <item h="1" x="0"/>
        <item h="1" x="13"/>
        <item h="1" x="1"/>
        <item h="1" x="9"/>
        <item t="default"/>
      </items>
    </pivotField>
    <pivotField numFmtId="3" showAll="0">
      <items count="57">
        <item x="36"/>
        <item x="15"/>
        <item x="37"/>
        <item x="35"/>
        <item x="11"/>
        <item x="29"/>
        <item x="0"/>
        <item x="25"/>
        <item x="6"/>
        <item x="51"/>
        <item x="13"/>
        <item x="48"/>
        <item x="12"/>
        <item x="38"/>
        <item x="40"/>
        <item x="30"/>
        <item x="27"/>
        <item x="5"/>
        <item x="20"/>
        <item x="22"/>
        <item x="42"/>
        <item x="26"/>
        <item x="19"/>
        <item x="43"/>
        <item x="45"/>
        <item x="18"/>
        <item x="16"/>
        <item x="24"/>
        <item x="31"/>
        <item x="39"/>
        <item x="4"/>
        <item x="8"/>
        <item x="44"/>
        <item x="2"/>
        <item x="50"/>
        <item x="7"/>
        <item x="55"/>
        <item x="23"/>
        <item x="34"/>
        <item x="1"/>
        <item x="10"/>
        <item x="14"/>
        <item x="41"/>
        <item x="9"/>
        <item x="49"/>
        <item x="47"/>
        <item x="53"/>
        <item x="52"/>
        <item x="17"/>
        <item x="32"/>
        <item x="28"/>
        <item x="46"/>
        <item x="33"/>
        <item x="3"/>
        <item x="21"/>
        <item x="54"/>
        <item t="default"/>
      </items>
    </pivotField>
    <pivotField dataField="1" numFmtId="3" showAll="0">
      <items count="56">
        <item x="28"/>
        <item x="36"/>
        <item x="0"/>
        <item x="19"/>
        <item x="47"/>
        <item x="34"/>
        <item x="6"/>
        <item x="12"/>
        <item x="35"/>
        <item x="21"/>
        <item x="50"/>
        <item x="11"/>
        <item x="13"/>
        <item x="37"/>
        <item x="18"/>
        <item x="15"/>
        <item x="24"/>
        <item x="41"/>
        <item x="29"/>
        <item x="42"/>
        <item x="39"/>
        <item x="17"/>
        <item x="30"/>
        <item x="2"/>
        <item x="43"/>
        <item x="5"/>
        <item x="4"/>
        <item x="1"/>
        <item x="25"/>
        <item x="44"/>
        <item x="26"/>
        <item x="8"/>
        <item x="7"/>
        <item x="10"/>
        <item x="22"/>
        <item x="38"/>
        <item x="45"/>
        <item x="33"/>
        <item x="23"/>
        <item x="54"/>
        <item x="16"/>
        <item x="46"/>
        <item x="14"/>
        <item x="49"/>
        <item x="48"/>
        <item x="52"/>
        <item x="40"/>
        <item x="9"/>
        <item x="3"/>
        <item x="51"/>
        <item x="20"/>
        <item x="32"/>
        <item x="27"/>
        <item x="31"/>
        <item x="53"/>
        <item t="default"/>
      </items>
    </pivotField>
    <pivotField numFmtId="14" showAll="0"/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165" showAll="0">
      <items count="48">
        <item x="10"/>
        <item x="31"/>
        <item x="30"/>
        <item x="22"/>
        <item x="18"/>
        <item x="0"/>
        <item x="33"/>
        <item x="32"/>
        <item x="26"/>
        <item x="15"/>
        <item x="25"/>
        <item x="14"/>
        <item x="17"/>
        <item x="12"/>
        <item x="35"/>
        <item x="29"/>
        <item x="37"/>
        <item x="2"/>
        <item x="5"/>
        <item x="4"/>
        <item x="40"/>
        <item x="16"/>
        <item x="11"/>
        <item x="36"/>
        <item x="9"/>
        <item x="7"/>
        <item x="3"/>
        <item x="41"/>
        <item x="39"/>
        <item x="46"/>
        <item x="34"/>
        <item x="23"/>
        <item x="8"/>
        <item x="24"/>
        <item x="13"/>
        <item x="6"/>
        <item x="21"/>
        <item x="20"/>
        <item x="44"/>
        <item x="28"/>
        <item x="43"/>
        <item x="27"/>
        <item x="42"/>
        <item x="1"/>
        <item x="19"/>
        <item x="45"/>
        <item x="38"/>
        <item t="default"/>
      </items>
    </pivotField>
    <pivotField showAll="0" defaultSubtotal="0"/>
    <pivotField showAll="0" defaultSubtota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1"/>
  </rowFields>
  <rowItems count="11">
    <i>
      <x v="5"/>
    </i>
    <i>
      <x v="18"/>
    </i>
    <i>
      <x v="24"/>
    </i>
    <i>
      <x v="25"/>
    </i>
    <i>
      <x v="26"/>
    </i>
    <i>
      <x v="27"/>
    </i>
    <i>
      <x v="30"/>
    </i>
    <i>
      <x v="40"/>
    </i>
    <i>
      <x v="49"/>
    </i>
    <i>
      <x v="51"/>
    </i>
    <i t="grand">
      <x/>
    </i>
  </rowItems>
  <colFields count="1">
    <field x="3"/>
  </colFields>
  <colItems count="2">
    <i>
      <x v="6"/>
    </i>
    <i t="grand">
      <x/>
    </i>
  </colItems>
  <pageFields count="1">
    <pageField fld="4" hier="-1"/>
  </pageFields>
  <dataFields count="1">
    <dataField name="Sum of Subscribers" fld="6" baseField="0" baseItem="0"/>
  </dataFields>
  <formats count="27">
    <format dxfId="32">
      <pivotArea outline="0" collapsedLevelsAreSubtotals="1" fieldPosition="0"/>
    </format>
    <format dxfId="31">
      <pivotArea type="origin" dataOnly="0" labelOnly="1" outline="0" fieldPosition="0"/>
    </format>
    <format dxfId="30">
      <pivotArea field="3" type="button" dataOnly="0" labelOnly="1" outline="0" axis="axisCol" fieldPosition="0"/>
    </format>
    <format dxfId="29">
      <pivotArea type="topRight" dataOnly="0" labelOnly="1" outline="0" fieldPosition="0"/>
    </format>
    <format dxfId="28">
      <pivotArea field="1" type="button" dataOnly="0" labelOnly="1" outline="0" axis="axisRow" fieldPosition="0"/>
    </format>
    <format dxfId="27">
      <pivotArea dataOnly="0" labelOnly="1" fieldPosition="0">
        <references count="1">
          <reference field="3" count="1">
            <x v="6"/>
          </reference>
        </references>
      </pivotArea>
    </format>
    <format dxfId="26">
      <pivotArea dataOnly="0" labelOnly="1" grandCol="1" outline="0" fieldPosition="0"/>
    </format>
    <format dxfId="25">
      <pivotArea type="origin" dataOnly="0" labelOnly="1" outline="0" fieldPosition="0"/>
    </format>
    <format dxfId="24">
      <pivotArea field="3" type="button" dataOnly="0" labelOnly="1" outline="0" axis="axisCol" fieldPosition="0"/>
    </format>
    <format dxfId="23">
      <pivotArea type="topRight" dataOnly="0" labelOnly="1" outline="0" fieldPosition="0"/>
    </format>
    <format dxfId="22">
      <pivotArea field="1" type="button" dataOnly="0" labelOnly="1" outline="0" axis="axisRow" fieldPosition="0"/>
    </format>
    <format dxfId="21">
      <pivotArea dataOnly="0" labelOnly="1" fieldPosition="0">
        <references count="1">
          <reference field="3" count="1">
            <x v="6"/>
          </reference>
        </references>
      </pivotArea>
    </format>
    <format dxfId="20">
      <pivotArea dataOnly="0" labelOnly="1" grandCol="1" outline="0" fieldPosition="0"/>
    </format>
    <format dxfId="19">
      <pivotArea dataOnly="0" grandRow="1" fieldPosition="0"/>
    </format>
    <format dxfId="18">
      <pivotArea dataOnly="0" grandRow="1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type="origin" dataOnly="0" labelOnly="1" outline="0" fieldPosition="0"/>
    </format>
    <format dxfId="14">
      <pivotArea field="3" type="button" dataOnly="0" labelOnly="1" outline="0" axis="axisCol" fieldPosition="0"/>
    </format>
    <format dxfId="13">
      <pivotArea type="topRight" dataOnly="0" labelOnly="1" outline="0" fieldPosition="0"/>
    </format>
    <format dxfId="12">
      <pivotArea field="1" type="button" dataOnly="0" labelOnly="1" outline="0" axis="axisRow" fieldPosition="0"/>
    </format>
    <format dxfId="11">
      <pivotArea dataOnly="0" labelOnly="1" fieldPosition="0">
        <references count="1">
          <reference field="1" count="10">
            <x v="5"/>
            <x v="18"/>
            <x v="24"/>
            <x v="25"/>
            <x v="26"/>
            <x v="27"/>
            <x v="30"/>
            <x v="40"/>
            <x v="49"/>
            <x v="51"/>
          </reference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1">
          <reference field="3" count="1">
            <x v="6"/>
          </reference>
        </references>
      </pivotArea>
    </format>
    <format dxfId="8">
      <pivotArea dataOnly="0" labelOnly="1" grandCol="1" outline="0" fieldPosition="0"/>
    </format>
    <format dxfId="1">
      <pivotArea collapsedLevelsAreSubtotals="1" fieldPosition="0">
        <references count="1">
          <reference field="1" count="10">
            <x v="5"/>
            <x v="18"/>
            <x v="24"/>
            <x v="25"/>
            <x v="26"/>
            <x v="27"/>
            <x v="30"/>
            <x v="40"/>
            <x v="49"/>
            <x v="51"/>
          </reference>
        </references>
      </pivotArea>
    </format>
    <format dxfId="0">
      <pivotArea dataOnly="0" labelOnly="1" fieldPosition="0">
        <references count="1">
          <reference field="1" count="10">
            <x v="5"/>
            <x v="18"/>
            <x v="24"/>
            <x v="25"/>
            <x v="26"/>
            <x v="27"/>
            <x v="30"/>
            <x v="40"/>
            <x v="49"/>
            <x v="51"/>
          </reference>
        </references>
      </pivotArea>
    </format>
  </formats>
  <chartFormats count="3">
    <chartFormat chart="0" format="10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2D065-6102-409F-999A-185EE3A2A335}">
  <sheetPr>
    <tabColor rgb="FFC00000"/>
  </sheetPr>
  <dimension ref="A1:K20"/>
  <sheetViews>
    <sheetView tabSelected="1" topLeftCell="B1" zoomScale="90" zoomScaleNormal="90" workbookViewId="0">
      <selection activeCell="C29" sqref="C29"/>
    </sheetView>
  </sheetViews>
  <sheetFormatPr defaultRowHeight="13.8" x14ac:dyDescent="0.25"/>
  <cols>
    <col min="1" max="1" width="8.88671875" style="12"/>
    <col min="2" max="2" width="38.5546875" style="12" customWidth="1"/>
    <col min="3" max="3" width="54.6640625" style="12" customWidth="1"/>
    <col min="4" max="16384" width="8.88671875" style="12"/>
  </cols>
  <sheetData>
    <row r="1" spans="1:11" ht="14.4" thickBot="1" x14ac:dyDescent="0.3"/>
    <row r="2" spans="1:11" ht="22.8" thickTop="1" x14ac:dyDescent="0.35">
      <c r="B2" s="21" t="s">
        <v>159</v>
      </c>
      <c r="C2" s="22"/>
      <c r="D2" s="22"/>
      <c r="E2" s="22"/>
      <c r="F2" s="22"/>
      <c r="G2" s="22"/>
      <c r="H2" s="22"/>
      <c r="I2" s="22"/>
      <c r="J2" s="22"/>
      <c r="K2" s="23"/>
    </row>
    <row r="3" spans="1:11" ht="22.8" thickBot="1" x14ac:dyDescent="0.4">
      <c r="B3" s="24">
        <f ca="1">TODAY()</f>
        <v>44647</v>
      </c>
      <c r="C3" s="25"/>
      <c r="D3" s="25"/>
      <c r="E3" s="25"/>
      <c r="F3" s="25"/>
      <c r="G3" s="25"/>
      <c r="H3" s="25"/>
      <c r="I3" s="25"/>
      <c r="J3" s="25"/>
      <c r="K3" s="26"/>
    </row>
    <row r="4" spans="1:11" ht="15" thickTop="1" thickBot="1" x14ac:dyDescent="0.3"/>
    <row r="5" spans="1:11" ht="18.600000000000001" thickTop="1" thickBot="1" x14ac:dyDescent="0.35">
      <c r="B5" s="14" t="s">
        <v>94</v>
      </c>
      <c r="C5" s="27" t="s">
        <v>160</v>
      </c>
    </row>
    <row r="6" spans="1:11" ht="14.4" thickTop="1" x14ac:dyDescent="0.25"/>
    <row r="7" spans="1:11" ht="14.4" thickBot="1" x14ac:dyDescent="0.3"/>
    <row r="8" spans="1:11" ht="18" thickTop="1" x14ac:dyDescent="0.3">
      <c r="B8" s="37" t="s">
        <v>144</v>
      </c>
      <c r="C8" s="38" t="str">
        <f>IFERROR(VLOOKUP($C$5,YouTube,2,FALSE),"Code Not Found")</f>
        <v>JiDion</v>
      </c>
    </row>
    <row r="9" spans="1:11" ht="17.399999999999999" x14ac:dyDescent="0.3">
      <c r="B9" s="30" t="s">
        <v>145</v>
      </c>
      <c r="C9" s="28">
        <f>IFERROR(VLOOKUP($C$5,YouTube,3,FALSE),"")</f>
        <v>609</v>
      </c>
    </row>
    <row r="10" spans="1:11" ht="17.399999999999999" x14ac:dyDescent="0.3">
      <c r="B10" s="39" t="s">
        <v>146</v>
      </c>
      <c r="C10" s="40" t="str">
        <f>IFERROR(VLOOKUP($C$5,YouTube,4,FALSE),"")</f>
        <v>US</v>
      </c>
    </row>
    <row r="11" spans="1:11" ht="17.399999999999999" x14ac:dyDescent="0.3">
      <c r="B11" s="30" t="s">
        <v>0</v>
      </c>
      <c r="C11" s="29" t="str">
        <f>IFERROR(VLOOKUP($C$5,YouTube,5,FALSE),"")</f>
        <v>Family</v>
      </c>
    </row>
    <row r="12" spans="1:11" ht="17.399999999999999" x14ac:dyDescent="0.3">
      <c r="B12" s="39" t="s">
        <v>1</v>
      </c>
      <c r="C12" s="41">
        <f>IFERROR(VLOOKUP($C$5,YouTube,6,FALSE),"")</f>
        <v>288208672</v>
      </c>
    </row>
    <row r="13" spans="1:11" ht="17.399999999999999" x14ac:dyDescent="0.3">
      <c r="B13" s="30" t="s">
        <v>11</v>
      </c>
      <c r="C13" s="28">
        <f>IFERROR(VLOOKUP($C$5,YouTube,7,FALSE),"")</f>
        <v>4300000</v>
      </c>
    </row>
    <row r="14" spans="1:11" ht="18" thickBot="1" x14ac:dyDescent="0.35">
      <c r="B14" s="42" t="s">
        <v>2</v>
      </c>
      <c r="C14" s="43">
        <f>IFERROR(VLOOKUP($C$5,YouTube,8,FALSE),"")</f>
        <v>43283</v>
      </c>
    </row>
    <row r="15" spans="1:11" ht="15" thickTop="1" thickBot="1" x14ac:dyDescent="0.3">
      <c r="A15" s="35"/>
      <c r="B15" s="36"/>
      <c r="C15" s="36"/>
      <c r="D15" s="35"/>
      <c r="E15" s="35"/>
    </row>
    <row r="16" spans="1:11" ht="29.4" customHeight="1" thickTop="1" x14ac:dyDescent="0.3">
      <c r="B16" s="44" t="s">
        <v>151</v>
      </c>
      <c r="C16" s="45">
        <v>1.5532407407407406E-2</v>
      </c>
    </row>
    <row r="17" spans="2:3" ht="45" customHeight="1" x14ac:dyDescent="0.3">
      <c r="B17" s="33" t="s">
        <v>149</v>
      </c>
      <c r="C17" s="31">
        <f>IFERROR(VLOOKUP($C$5,YouTube,9,FALSE),"")</f>
        <v>2.613425925925926E-2</v>
      </c>
    </row>
    <row r="18" spans="2:3" ht="36" customHeight="1" x14ac:dyDescent="0.3">
      <c r="B18" s="46" t="s">
        <v>150</v>
      </c>
      <c r="C18" s="47">
        <f>IFERROR(VLOOKUP($C$5,YouTube,10,FALSE),"")</f>
        <v>16000000</v>
      </c>
    </row>
    <row r="19" spans="2:3" ht="34.799999999999997" customHeight="1" thickBot="1" x14ac:dyDescent="0.35">
      <c r="B19" s="34" t="s">
        <v>148</v>
      </c>
      <c r="C19" s="32" t="str">
        <f>IFERROR(IF(C17="","",IF(C17&gt;C16,"YES!","NO!")),"")</f>
        <v>YES!</v>
      </c>
    </row>
    <row r="20" spans="2:3" ht="14.4" thickTop="1" x14ac:dyDescent="0.25"/>
  </sheetData>
  <sheetProtection sheet="1" objects="1" scenarios="1"/>
  <mergeCells count="2">
    <mergeCell ref="B2:K2"/>
    <mergeCell ref="B3:K3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B571-FABE-477C-9E2B-F2A96A361645}">
  <sheetPr>
    <tabColor rgb="FFFF0000"/>
  </sheetPr>
  <dimension ref="A1:J57"/>
  <sheetViews>
    <sheetView zoomScale="85" zoomScaleNormal="85" workbookViewId="0">
      <selection activeCell="B24" sqref="B24"/>
    </sheetView>
  </sheetViews>
  <sheetFormatPr defaultRowHeight="14.4" x14ac:dyDescent="0.3"/>
  <cols>
    <col min="1" max="1" width="22.44140625" customWidth="1"/>
    <col min="2" max="2" width="40.109375" customWidth="1"/>
    <col min="3" max="3" width="29" style="11" customWidth="1"/>
    <col min="4" max="4" width="16.21875" style="1" customWidth="1"/>
    <col min="5" max="5" width="23.5546875" customWidth="1"/>
    <col min="6" max="6" width="26.21875" customWidth="1"/>
    <col min="7" max="7" width="24.44140625" customWidth="1"/>
    <col min="8" max="8" width="23.77734375" customWidth="1"/>
    <col min="9" max="9" width="17.88671875" style="9" customWidth="1"/>
    <col min="10" max="10" width="20.77734375" customWidth="1"/>
    <col min="11" max="11" width="12.21875" customWidth="1"/>
  </cols>
  <sheetData>
    <row r="1" spans="1:10" s="7" customFormat="1" ht="72.599999999999994" customHeight="1" x14ac:dyDescent="0.3">
      <c r="A1" s="5" t="s">
        <v>95</v>
      </c>
      <c r="B1" s="5" t="s">
        <v>82</v>
      </c>
      <c r="C1" s="6" t="s">
        <v>85</v>
      </c>
      <c r="D1" s="6" t="s">
        <v>86</v>
      </c>
      <c r="E1" s="5" t="s">
        <v>0</v>
      </c>
      <c r="F1" s="5" t="s">
        <v>83</v>
      </c>
      <c r="G1" s="5" t="s">
        <v>11</v>
      </c>
      <c r="H1" s="5" t="s">
        <v>2</v>
      </c>
      <c r="I1" s="8" t="s">
        <v>147</v>
      </c>
      <c r="J1" s="5" t="s">
        <v>152</v>
      </c>
    </row>
    <row r="2" spans="1:10" x14ac:dyDescent="0.3">
      <c r="A2" s="12" t="s">
        <v>100</v>
      </c>
      <c r="B2" s="12" t="s">
        <v>10</v>
      </c>
      <c r="C2" s="55">
        <v>2442</v>
      </c>
      <c r="D2" s="55" t="s">
        <v>91</v>
      </c>
      <c r="E2" s="12" t="s">
        <v>67</v>
      </c>
      <c r="F2" s="56">
        <v>46789270</v>
      </c>
      <c r="G2" s="56">
        <v>199000</v>
      </c>
      <c r="H2" s="57">
        <v>41967</v>
      </c>
      <c r="I2" s="58">
        <v>1.6550925925925926E-3</v>
      </c>
      <c r="J2" s="59">
        <v>1600000</v>
      </c>
    </row>
    <row r="3" spans="1:10" x14ac:dyDescent="0.3">
      <c r="A3" s="12" t="s">
        <v>101</v>
      </c>
      <c r="B3" s="12" t="s">
        <v>12</v>
      </c>
      <c r="C3" s="55">
        <v>888</v>
      </c>
      <c r="D3" s="55" t="s">
        <v>91</v>
      </c>
      <c r="E3" s="12" t="s">
        <v>68</v>
      </c>
      <c r="F3" s="56">
        <v>1104447350</v>
      </c>
      <c r="G3" s="56">
        <v>1790000</v>
      </c>
      <c r="H3" s="57">
        <v>40294</v>
      </c>
      <c r="I3" s="58">
        <v>1.9444444444444442E-3</v>
      </c>
      <c r="J3" s="59">
        <v>132100000</v>
      </c>
    </row>
    <row r="4" spans="1:10" x14ac:dyDescent="0.3">
      <c r="A4" s="12" t="s">
        <v>109</v>
      </c>
      <c r="B4" s="12" t="s">
        <v>19</v>
      </c>
      <c r="C4" s="55">
        <v>191</v>
      </c>
      <c r="D4" s="55" t="s">
        <v>93</v>
      </c>
      <c r="E4" s="12" t="s">
        <v>70</v>
      </c>
      <c r="F4" s="56">
        <v>502401047</v>
      </c>
      <c r="G4" s="56">
        <v>1650000</v>
      </c>
      <c r="H4" s="57">
        <v>41076</v>
      </c>
      <c r="I4" s="58">
        <v>0.01</v>
      </c>
      <c r="J4" s="59">
        <v>5700000</v>
      </c>
    </row>
    <row r="5" spans="1:10" x14ac:dyDescent="0.3">
      <c r="A5" s="12" t="s">
        <v>96</v>
      </c>
      <c r="B5" s="12" t="s">
        <v>29</v>
      </c>
      <c r="C5" s="55">
        <v>146</v>
      </c>
      <c r="D5" s="55" t="s">
        <v>91</v>
      </c>
      <c r="E5" s="12" t="s">
        <v>72</v>
      </c>
      <c r="F5" s="56">
        <v>11041964216</v>
      </c>
      <c r="G5" s="56">
        <v>12939185</v>
      </c>
      <c r="H5" s="57">
        <v>38936</v>
      </c>
      <c r="I5" s="58">
        <v>4.9652777777777777E-3</v>
      </c>
      <c r="J5" s="59">
        <v>19100000</v>
      </c>
    </row>
    <row r="6" spans="1:10" x14ac:dyDescent="0.3">
      <c r="A6" s="12" t="s">
        <v>117</v>
      </c>
      <c r="B6" s="12" t="s">
        <v>84</v>
      </c>
      <c r="C6" s="55">
        <v>1643</v>
      </c>
      <c r="D6" s="55" t="s">
        <v>91</v>
      </c>
      <c r="E6" s="12" t="s">
        <v>80</v>
      </c>
      <c r="F6" s="56">
        <v>378295585</v>
      </c>
      <c r="G6" s="56">
        <v>1780000</v>
      </c>
      <c r="H6" s="57">
        <v>43943</v>
      </c>
      <c r="I6" s="58">
        <v>2.642361111111111E-2</v>
      </c>
      <c r="J6" s="59">
        <v>6400000</v>
      </c>
    </row>
    <row r="7" spans="1:10" x14ac:dyDescent="0.3">
      <c r="A7" s="12" t="s">
        <v>102</v>
      </c>
      <c r="B7" s="12" t="s">
        <v>13</v>
      </c>
      <c r="C7" s="55">
        <v>894</v>
      </c>
      <c r="D7" s="55" t="s">
        <v>91</v>
      </c>
      <c r="E7" s="12" t="s">
        <v>60</v>
      </c>
      <c r="F7" s="56">
        <v>161497726</v>
      </c>
      <c r="G7" s="56">
        <v>1749128</v>
      </c>
      <c r="H7" s="57">
        <v>44189</v>
      </c>
      <c r="I7" s="58">
        <v>3.1886574074074074E-2</v>
      </c>
      <c r="J7" s="59">
        <v>5900000</v>
      </c>
    </row>
    <row r="8" spans="1:10" x14ac:dyDescent="0.3">
      <c r="A8" s="12" t="s">
        <v>123</v>
      </c>
      <c r="B8" s="12" t="s">
        <v>32</v>
      </c>
      <c r="C8" s="55">
        <v>1959</v>
      </c>
      <c r="D8" s="55" t="s">
        <v>91</v>
      </c>
      <c r="E8" s="12" t="s">
        <v>77</v>
      </c>
      <c r="F8" s="56">
        <v>48100894</v>
      </c>
      <c r="G8" s="56">
        <v>342000</v>
      </c>
      <c r="H8" s="57">
        <v>40904</v>
      </c>
      <c r="I8" s="58">
        <v>4.1736111111111113E-2</v>
      </c>
      <c r="J8" s="59">
        <v>1600000</v>
      </c>
    </row>
    <row r="9" spans="1:10" x14ac:dyDescent="0.3">
      <c r="A9" s="12" t="s">
        <v>130</v>
      </c>
      <c r="B9" s="12" t="s">
        <v>39</v>
      </c>
      <c r="C9" s="55">
        <v>788</v>
      </c>
      <c r="D9" s="55" t="s">
        <v>91</v>
      </c>
      <c r="E9" s="12" t="s">
        <v>77</v>
      </c>
      <c r="F9" s="56">
        <v>599424933</v>
      </c>
      <c r="G9" s="56">
        <v>2540000</v>
      </c>
      <c r="H9" s="57">
        <v>41984</v>
      </c>
      <c r="I9" s="58">
        <v>3.9375E-2</v>
      </c>
      <c r="J9" s="59">
        <v>39300000</v>
      </c>
    </row>
    <row r="10" spans="1:10" x14ac:dyDescent="0.3">
      <c r="A10" s="12" t="s">
        <v>131</v>
      </c>
      <c r="B10" s="12" t="s">
        <v>41</v>
      </c>
      <c r="C10" s="55">
        <v>82</v>
      </c>
      <c r="D10" s="55" t="s">
        <v>91</v>
      </c>
      <c r="E10" s="12" t="s">
        <v>77</v>
      </c>
      <c r="F10" s="56">
        <v>481375077</v>
      </c>
      <c r="G10" s="56">
        <v>2360000</v>
      </c>
      <c r="H10" s="57">
        <v>42206</v>
      </c>
      <c r="I10" s="58">
        <v>6.385416666666667E-2</v>
      </c>
      <c r="J10" s="59">
        <v>17900000</v>
      </c>
    </row>
    <row r="11" spans="1:10" x14ac:dyDescent="0.3">
      <c r="A11" s="12" t="s">
        <v>120</v>
      </c>
      <c r="B11" s="12" t="s">
        <v>55</v>
      </c>
      <c r="C11" s="55">
        <v>243359</v>
      </c>
      <c r="D11" s="55" t="s">
        <v>91</v>
      </c>
      <c r="E11" s="12" t="s">
        <v>74</v>
      </c>
      <c r="F11" s="56">
        <v>2072280609</v>
      </c>
      <c r="G11" s="56">
        <v>12500000</v>
      </c>
      <c r="H11" s="57">
        <v>0</v>
      </c>
      <c r="I11" s="58">
        <v>6.5162037037037037E-3</v>
      </c>
      <c r="J11" s="59">
        <v>30000000</v>
      </c>
    </row>
    <row r="12" spans="1:10" x14ac:dyDescent="0.3">
      <c r="A12" s="12" t="s">
        <v>132</v>
      </c>
      <c r="B12" s="12" t="s">
        <v>42</v>
      </c>
      <c r="C12" s="55">
        <v>792</v>
      </c>
      <c r="D12" s="55" t="s">
        <v>91</v>
      </c>
      <c r="E12" s="12" t="s">
        <v>75</v>
      </c>
      <c r="F12" s="56">
        <v>1499292030</v>
      </c>
      <c r="G12" s="56">
        <v>2560000</v>
      </c>
      <c r="H12" s="57">
        <v>39339</v>
      </c>
      <c r="I12" s="58">
        <v>6.4236111111111117E-3</v>
      </c>
      <c r="J12" s="59">
        <v>16000000</v>
      </c>
    </row>
    <row r="13" spans="1:10" x14ac:dyDescent="0.3">
      <c r="A13" s="12" t="s">
        <v>140</v>
      </c>
      <c r="B13" s="12" t="s">
        <v>51</v>
      </c>
      <c r="C13" s="55">
        <v>1570</v>
      </c>
      <c r="D13" s="55" t="s">
        <v>91</v>
      </c>
      <c r="E13" s="12" t="s">
        <v>61</v>
      </c>
      <c r="F13" s="56">
        <v>36869516</v>
      </c>
      <c r="G13" s="56">
        <v>501000</v>
      </c>
      <c r="H13" s="57">
        <v>41287</v>
      </c>
      <c r="I13" s="58">
        <v>9.0277777777777787E-3</v>
      </c>
      <c r="J13" s="59">
        <v>753000</v>
      </c>
    </row>
    <row r="14" spans="1:10" x14ac:dyDescent="0.3">
      <c r="A14" s="12" t="s">
        <v>106</v>
      </c>
      <c r="B14" s="12" t="s">
        <v>57</v>
      </c>
      <c r="C14" s="55">
        <v>1773</v>
      </c>
      <c r="D14" s="55" t="s">
        <v>91</v>
      </c>
      <c r="E14" s="12" t="s">
        <v>70</v>
      </c>
      <c r="F14" s="56">
        <v>119824780</v>
      </c>
      <c r="G14" s="56">
        <v>439239</v>
      </c>
      <c r="H14" s="57">
        <v>41539</v>
      </c>
      <c r="I14" s="58">
        <v>1.0902777777777777E-2</v>
      </c>
      <c r="J14" s="59">
        <v>8000000</v>
      </c>
    </row>
    <row r="15" spans="1:10" x14ac:dyDescent="0.3">
      <c r="A15" s="12" t="s">
        <v>129</v>
      </c>
      <c r="B15" s="12" t="s">
        <v>37</v>
      </c>
      <c r="C15" s="55">
        <v>175</v>
      </c>
      <c r="D15" s="55" t="s">
        <v>92</v>
      </c>
      <c r="E15" s="12" t="s">
        <v>77</v>
      </c>
      <c r="F15" s="56">
        <v>103335339</v>
      </c>
      <c r="G15" s="56">
        <v>513049</v>
      </c>
      <c r="H15" s="57">
        <v>42235</v>
      </c>
      <c r="I15" s="58">
        <v>1.8969907407407408E-2</v>
      </c>
      <c r="J15" s="59">
        <v>4300000</v>
      </c>
    </row>
    <row r="16" spans="1:10" x14ac:dyDescent="0.3">
      <c r="A16" s="12" t="s">
        <v>110</v>
      </c>
      <c r="B16" s="12" t="s">
        <v>20</v>
      </c>
      <c r="C16" s="55">
        <v>471</v>
      </c>
      <c r="D16" s="55" t="s">
        <v>91</v>
      </c>
      <c r="E16" s="12" t="s">
        <v>72</v>
      </c>
      <c r="F16" s="56">
        <v>1768897409</v>
      </c>
      <c r="G16" s="56">
        <v>5650000</v>
      </c>
      <c r="H16" s="57">
        <v>42430</v>
      </c>
      <c r="I16" s="58">
        <v>6.6550925925925935E-3</v>
      </c>
      <c r="J16" s="59">
        <v>33000000</v>
      </c>
    </row>
    <row r="17" spans="1:10" x14ac:dyDescent="0.3">
      <c r="A17" s="12" t="s">
        <v>128</v>
      </c>
      <c r="B17" s="12" t="s">
        <v>36</v>
      </c>
      <c r="C17" s="55">
        <v>2442</v>
      </c>
      <c r="D17" s="55" t="s">
        <v>91</v>
      </c>
      <c r="E17" s="12" t="s">
        <v>79</v>
      </c>
      <c r="F17" s="56">
        <v>11914254</v>
      </c>
      <c r="G17" s="56">
        <v>199000</v>
      </c>
      <c r="H17" s="57">
        <v>40647</v>
      </c>
      <c r="I17" s="58">
        <v>3.2870370370370367E-3</v>
      </c>
      <c r="J17" s="59">
        <v>4000000</v>
      </c>
    </row>
    <row r="18" spans="1:10" x14ac:dyDescent="0.3">
      <c r="A18" s="12" t="s">
        <v>138</v>
      </c>
      <c r="B18" s="12" t="s">
        <v>48</v>
      </c>
      <c r="C18" s="55">
        <v>1342</v>
      </c>
      <c r="D18" s="55" t="s">
        <v>91</v>
      </c>
      <c r="E18" s="12" t="s">
        <v>70</v>
      </c>
      <c r="F18" s="56">
        <v>263528322</v>
      </c>
      <c r="G18" s="56">
        <v>727000</v>
      </c>
      <c r="H18" s="57">
        <v>42504</v>
      </c>
      <c r="I18" s="58">
        <v>8.9814814814814809E-3</v>
      </c>
      <c r="J18" s="59">
        <v>3000000</v>
      </c>
    </row>
    <row r="19" spans="1:10" x14ac:dyDescent="0.3">
      <c r="A19" s="12" t="s">
        <v>99</v>
      </c>
      <c r="B19" s="12" t="s">
        <v>9</v>
      </c>
      <c r="C19" s="55">
        <v>537</v>
      </c>
      <c r="D19" s="55" t="s">
        <v>91</v>
      </c>
      <c r="E19" s="12" t="s">
        <v>66</v>
      </c>
      <c r="F19" s="56">
        <v>4225224908</v>
      </c>
      <c r="G19" s="56">
        <v>4965594</v>
      </c>
      <c r="H19" s="57">
        <v>38908</v>
      </c>
      <c r="I19" s="58">
        <v>3.0671296296296297E-3</v>
      </c>
      <c r="J19" s="59">
        <v>7900000</v>
      </c>
    </row>
    <row r="20" spans="1:10" x14ac:dyDescent="0.3">
      <c r="A20" s="12" t="s">
        <v>114</v>
      </c>
      <c r="B20" s="12" t="s">
        <v>24</v>
      </c>
      <c r="C20" s="55">
        <v>966</v>
      </c>
      <c r="D20" s="55" t="s">
        <v>91</v>
      </c>
      <c r="E20" s="12" t="s">
        <v>60</v>
      </c>
      <c r="F20" s="56">
        <v>241198494</v>
      </c>
      <c r="G20" s="56">
        <v>1209568</v>
      </c>
      <c r="H20" s="57">
        <v>43020</v>
      </c>
      <c r="I20" s="58">
        <v>8.4259259259259253E-3</v>
      </c>
      <c r="J20" s="59">
        <v>4100000</v>
      </c>
    </row>
    <row r="21" spans="1:10" x14ac:dyDescent="0.3">
      <c r="A21" s="12" t="s">
        <v>76</v>
      </c>
      <c r="B21" s="12" t="s">
        <v>31</v>
      </c>
      <c r="C21" s="55">
        <v>403</v>
      </c>
      <c r="D21" s="55" t="s">
        <v>87</v>
      </c>
      <c r="E21" s="12" t="s">
        <v>77</v>
      </c>
      <c r="F21" s="56">
        <v>224154273</v>
      </c>
      <c r="G21" s="56">
        <v>634000</v>
      </c>
      <c r="H21" s="57">
        <v>40838</v>
      </c>
      <c r="I21" s="58">
        <v>1.9768518518518515E-2</v>
      </c>
      <c r="J21" s="59">
        <v>4100000</v>
      </c>
    </row>
    <row r="22" spans="1:10" x14ac:dyDescent="0.3">
      <c r="A22" s="12" t="s">
        <v>125</v>
      </c>
      <c r="B22" s="12" t="s">
        <v>34</v>
      </c>
      <c r="C22" s="55">
        <v>2375</v>
      </c>
      <c r="D22" s="55" t="s">
        <v>91</v>
      </c>
      <c r="E22" s="12" t="s">
        <v>64</v>
      </c>
      <c r="F22" s="56">
        <v>165954721</v>
      </c>
      <c r="G22" s="56">
        <v>213000</v>
      </c>
      <c r="H22" s="57">
        <v>41714</v>
      </c>
      <c r="I22" s="58">
        <v>2.2060185185185183E-2</v>
      </c>
      <c r="J22" s="59">
        <v>1500000</v>
      </c>
    </row>
    <row r="23" spans="1:10" x14ac:dyDescent="0.3">
      <c r="A23" s="12" t="s">
        <v>28</v>
      </c>
      <c r="B23" s="12" t="s">
        <v>28</v>
      </c>
      <c r="C23" s="55">
        <v>112</v>
      </c>
      <c r="D23" s="55" t="s">
        <v>91</v>
      </c>
      <c r="E23" s="12" t="s">
        <v>72</v>
      </c>
      <c r="F23" s="56">
        <v>14010585425</v>
      </c>
      <c r="G23" s="56">
        <v>16560498</v>
      </c>
      <c r="H23" s="57">
        <v>38976</v>
      </c>
      <c r="I23" s="58">
        <v>6.9444444444444441E-3</v>
      </c>
      <c r="J23" s="59">
        <v>209000000</v>
      </c>
    </row>
    <row r="24" spans="1:10" x14ac:dyDescent="0.3">
      <c r="A24" s="12" t="s">
        <v>108</v>
      </c>
      <c r="B24" s="12" t="s">
        <v>17</v>
      </c>
      <c r="C24" s="55">
        <v>1682</v>
      </c>
      <c r="D24" s="55" t="s">
        <v>91</v>
      </c>
      <c r="E24" s="12" t="s">
        <v>71</v>
      </c>
      <c r="F24" s="56">
        <v>189590495</v>
      </c>
      <c r="G24" s="56">
        <v>491000</v>
      </c>
      <c r="H24" s="57">
        <v>38916</v>
      </c>
      <c r="I24" s="58">
        <v>2.6898148148148147E-2</v>
      </c>
      <c r="J24" s="59">
        <v>53000000</v>
      </c>
    </row>
    <row r="25" spans="1:10" x14ac:dyDescent="0.3">
      <c r="A25" s="12" t="s">
        <v>127</v>
      </c>
      <c r="B25" s="12" t="s">
        <v>35</v>
      </c>
      <c r="C25" s="55">
        <v>69</v>
      </c>
      <c r="D25" s="55" t="s">
        <v>90</v>
      </c>
      <c r="E25" s="12" t="s">
        <v>78</v>
      </c>
      <c r="F25" s="56">
        <v>660154544</v>
      </c>
      <c r="G25" s="56">
        <v>2620000</v>
      </c>
      <c r="H25" s="57">
        <v>40794</v>
      </c>
      <c r="I25" s="58">
        <v>0.12508101851851852</v>
      </c>
      <c r="J25" s="59">
        <v>47000000</v>
      </c>
    </row>
    <row r="26" spans="1:10" x14ac:dyDescent="0.3">
      <c r="A26" s="12" t="s">
        <v>105</v>
      </c>
      <c r="B26" s="12" t="s">
        <v>16</v>
      </c>
      <c r="C26" s="55">
        <v>609</v>
      </c>
      <c r="D26" s="55" t="s">
        <v>91</v>
      </c>
      <c r="E26" s="12" t="s">
        <v>60</v>
      </c>
      <c r="F26" s="56">
        <v>288208672</v>
      </c>
      <c r="G26" s="56">
        <v>4300000</v>
      </c>
      <c r="H26" s="57">
        <v>43283</v>
      </c>
      <c r="I26" s="58">
        <v>2.613425925925926E-2</v>
      </c>
      <c r="J26" s="59">
        <v>16000000</v>
      </c>
    </row>
    <row r="27" spans="1:10" x14ac:dyDescent="0.3">
      <c r="A27" s="12" t="s">
        <v>139</v>
      </c>
      <c r="B27" s="12" t="s">
        <v>49</v>
      </c>
      <c r="C27" s="55">
        <v>1285</v>
      </c>
      <c r="D27" s="55" t="s">
        <v>91</v>
      </c>
      <c r="E27" s="12" t="s">
        <v>60</v>
      </c>
      <c r="F27" s="56">
        <v>47790677</v>
      </c>
      <c r="G27" s="56">
        <v>798000</v>
      </c>
      <c r="H27" s="57">
        <v>42878</v>
      </c>
      <c r="I27" s="58">
        <v>1.068287037037037E-2</v>
      </c>
      <c r="J27" s="59">
        <v>1300000</v>
      </c>
    </row>
    <row r="28" spans="1:10" x14ac:dyDescent="0.3">
      <c r="A28" s="12" t="s">
        <v>135</v>
      </c>
      <c r="B28" s="12" t="s">
        <v>46</v>
      </c>
      <c r="C28" s="55">
        <v>884</v>
      </c>
      <c r="D28" s="55" t="s">
        <v>91</v>
      </c>
      <c r="E28" s="12" t="s">
        <v>60</v>
      </c>
      <c r="F28" s="56">
        <v>206379840</v>
      </c>
      <c r="G28" s="56">
        <v>1830000</v>
      </c>
      <c r="H28" s="57">
        <v>42214</v>
      </c>
      <c r="I28" s="58">
        <v>7.719907407407408E-3</v>
      </c>
      <c r="J28" s="59">
        <v>24000000</v>
      </c>
    </row>
    <row r="29" spans="1:10" x14ac:dyDescent="0.3">
      <c r="A29" s="12" t="s">
        <v>136</v>
      </c>
      <c r="B29" s="12" t="s">
        <v>50</v>
      </c>
      <c r="C29" s="55">
        <v>857</v>
      </c>
      <c r="D29" s="55" t="s">
        <v>91</v>
      </c>
      <c r="E29" s="12" t="s">
        <v>60</v>
      </c>
      <c r="F29" s="56">
        <v>152986540</v>
      </c>
      <c r="G29" s="56">
        <v>2048319</v>
      </c>
      <c r="H29" s="57">
        <v>41269</v>
      </c>
      <c r="I29" s="58">
        <v>1.4386574074074072E-2</v>
      </c>
      <c r="J29" s="59">
        <v>4100000</v>
      </c>
    </row>
    <row r="30" spans="1:10" x14ac:dyDescent="0.3">
      <c r="A30" s="12" t="s">
        <v>4</v>
      </c>
      <c r="B30" s="12" t="s">
        <v>4</v>
      </c>
      <c r="C30" s="55">
        <v>7</v>
      </c>
      <c r="D30" s="55" t="s">
        <v>89</v>
      </c>
      <c r="E30" s="12" t="s">
        <v>61</v>
      </c>
      <c r="F30" s="56">
        <v>5842816427</v>
      </c>
      <c r="G30" s="56">
        <v>23790574</v>
      </c>
      <c r="H30" s="57">
        <v>40019</v>
      </c>
      <c r="I30" s="58">
        <v>2.2916666666666667E-3</v>
      </c>
      <c r="J30" s="59">
        <v>32000000</v>
      </c>
    </row>
    <row r="31" spans="1:10" x14ac:dyDescent="0.3">
      <c r="A31" s="12" t="s">
        <v>107</v>
      </c>
      <c r="B31" s="12" t="s">
        <v>58</v>
      </c>
      <c r="C31" s="55">
        <v>2720</v>
      </c>
      <c r="D31" s="55" t="s">
        <v>91</v>
      </c>
      <c r="E31" s="12" t="s">
        <v>69</v>
      </c>
      <c r="F31" s="56">
        <v>38209983</v>
      </c>
      <c r="G31" s="56">
        <v>157000</v>
      </c>
      <c r="H31" s="57">
        <v>38785</v>
      </c>
      <c r="I31" s="58">
        <v>2.8449074074074075E-2</v>
      </c>
      <c r="J31" s="59">
        <v>3800000</v>
      </c>
    </row>
    <row r="32" spans="1:10" x14ac:dyDescent="0.3">
      <c r="A32" s="12" t="s">
        <v>133</v>
      </c>
      <c r="B32" s="12" t="s">
        <v>43</v>
      </c>
      <c r="C32" s="55">
        <v>1092</v>
      </c>
      <c r="D32" s="55" t="s">
        <v>91</v>
      </c>
      <c r="E32" s="12" t="s">
        <v>60</v>
      </c>
      <c r="F32" s="56">
        <v>135197562</v>
      </c>
      <c r="G32" s="56">
        <v>939000</v>
      </c>
      <c r="H32" s="57">
        <v>42992</v>
      </c>
      <c r="I32" s="58">
        <v>6.9907407407407409E-3</v>
      </c>
      <c r="J32" s="59">
        <v>2600000</v>
      </c>
    </row>
    <row r="33" spans="1:10" x14ac:dyDescent="0.3">
      <c r="A33" s="12" t="s">
        <v>115</v>
      </c>
      <c r="B33" s="12" t="s">
        <v>59</v>
      </c>
      <c r="C33" s="55">
        <v>955</v>
      </c>
      <c r="D33" s="55" t="s">
        <v>91</v>
      </c>
      <c r="E33" s="12" t="s">
        <v>69</v>
      </c>
      <c r="F33" s="56">
        <v>300644807</v>
      </c>
      <c r="G33" s="56">
        <v>1320000</v>
      </c>
      <c r="H33" s="57">
        <v>41979</v>
      </c>
      <c r="I33" s="58">
        <v>1.7361111111111112E-2</v>
      </c>
      <c r="J33" s="59">
        <v>5700000</v>
      </c>
    </row>
    <row r="34" spans="1:10" x14ac:dyDescent="0.3">
      <c r="A34" s="12" t="s">
        <v>143</v>
      </c>
      <c r="B34" s="12" t="s">
        <v>81</v>
      </c>
      <c r="C34" s="55">
        <v>50</v>
      </c>
      <c r="D34" s="55" t="s">
        <v>91</v>
      </c>
      <c r="E34" s="12" t="s">
        <v>80</v>
      </c>
      <c r="F34" s="56">
        <v>4290860800</v>
      </c>
      <c r="G34" s="56">
        <v>26527456</v>
      </c>
      <c r="H34" s="57">
        <v>43928</v>
      </c>
      <c r="I34" s="58">
        <v>7.7314814814814815E-3</v>
      </c>
      <c r="J34" s="59">
        <v>86000000</v>
      </c>
    </row>
    <row r="35" spans="1:10" x14ac:dyDescent="0.3">
      <c r="A35" s="12" t="s">
        <v>30</v>
      </c>
      <c r="B35" s="12" t="s">
        <v>30</v>
      </c>
      <c r="C35" s="55">
        <v>99</v>
      </c>
      <c r="D35" s="55" t="s">
        <v>91</v>
      </c>
      <c r="E35" s="12" t="s">
        <v>75</v>
      </c>
      <c r="F35" s="56">
        <v>10179986632</v>
      </c>
      <c r="G35" s="56">
        <v>18193779</v>
      </c>
      <c r="H35" s="57">
        <v>38677</v>
      </c>
      <c r="I35" s="58">
        <v>2.8356481481481479E-3</v>
      </c>
      <c r="J35" s="59">
        <v>64000000</v>
      </c>
    </row>
    <row r="36" spans="1:10" x14ac:dyDescent="0.3">
      <c r="A36" s="12" t="s">
        <v>104</v>
      </c>
      <c r="B36" s="12" t="s">
        <v>15</v>
      </c>
      <c r="C36" s="55">
        <v>621</v>
      </c>
      <c r="D36" s="55" t="s">
        <v>91</v>
      </c>
      <c r="E36" s="12" t="s">
        <v>70</v>
      </c>
      <c r="F36" s="56">
        <v>856388960</v>
      </c>
      <c r="G36" s="56">
        <v>4170250</v>
      </c>
      <c r="H36" s="57">
        <v>41434</v>
      </c>
      <c r="I36" s="58">
        <v>1.4340277777777776E-2</v>
      </c>
      <c r="J36" s="59">
        <v>4300000</v>
      </c>
    </row>
    <row r="37" spans="1:10" x14ac:dyDescent="0.3">
      <c r="A37" s="12" t="s">
        <v>126</v>
      </c>
      <c r="B37" s="12" t="s">
        <v>40</v>
      </c>
      <c r="C37" s="55">
        <v>25</v>
      </c>
      <c r="D37" s="55" t="s">
        <v>88</v>
      </c>
      <c r="E37" s="12" t="s">
        <v>78</v>
      </c>
      <c r="F37" s="56">
        <v>22249553</v>
      </c>
      <c r="G37" s="56">
        <v>324000</v>
      </c>
      <c r="H37" s="57">
        <v>41507</v>
      </c>
      <c r="I37" s="58">
        <v>1.5787037037037037E-2</v>
      </c>
      <c r="J37" s="59">
        <v>5200000</v>
      </c>
    </row>
    <row r="38" spans="1:10" x14ac:dyDescent="0.3">
      <c r="A38" s="12" t="s">
        <v>113</v>
      </c>
      <c r="B38" s="12" t="s">
        <v>23</v>
      </c>
      <c r="C38" s="55">
        <v>1690</v>
      </c>
      <c r="D38" s="55" t="s">
        <v>91</v>
      </c>
      <c r="E38" s="12" t="s">
        <v>62</v>
      </c>
      <c r="F38" s="56">
        <v>6483949</v>
      </c>
      <c r="G38" s="56">
        <v>488000</v>
      </c>
      <c r="H38" s="57">
        <v>43615</v>
      </c>
      <c r="I38" s="58">
        <v>4.8506944444444443E-2</v>
      </c>
      <c r="J38" s="59">
        <v>874000</v>
      </c>
    </row>
    <row r="39" spans="1:10" x14ac:dyDescent="0.3">
      <c r="A39" s="12" t="s">
        <v>103</v>
      </c>
      <c r="B39" s="12" t="s">
        <v>14</v>
      </c>
      <c r="C39" s="55">
        <v>2457</v>
      </c>
      <c r="D39" s="55" t="s">
        <v>91</v>
      </c>
      <c r="E39" s="12" t="s">
        <v>62</v>
      </c>
      <c r="F39" s="56">
        <v>21480208</v>
      </c>
      <c r="G39" s="56">
        <v>194000</v>
      </c>
      <c r="H39" s="57">
        <v>43818</v>
      </c>
      <c r="I39" s="58">
        <v>0.12722222222222221</v>
      </c>
      <c r="J39" s="59">
        <v>786000</v>
      </c>
    </row>
    <row r="40" spans="1:10" x14ac:dyDescent="0.3">
      <c r="A40" s="12" t="s">
        <v>116</v>
      </c>
      <c r="B40" s="12" t="s">
        <v>38</v>
      </c>
      <c r="C40" s="55">
        <v>533</v>
      </c>
      <c r="D40" s="55" t="s">
        <v>93</v>
      </c>
      <c r="E40" s="12" t="s">
        <v>77</v>
      </c>
      <c r="F40" s="56">
        <v>126927005</v>
      </c>
      <c r="G40" s="56">
        <v>573000</v>
      </c>
      <c r="H40" s="57">
        <v>42522</v>
      </c>
      <c r="I40" s="58">
        <v>2.4351851851851857E-2</v>
      </c>
      <c r="J40" s="59">
        <v>2300000</v>
      </c>
    </row>
    <row r="41" spans="1:10" x14ac:dyDescent="0.3">
      <c r="A41" s="12" t="s">
        <v>3</v>
      </c>
      <c r="B41" s="12" t="s">
        <v>56</v>
      </c>
      <c r="C41" s="55">
        <v>764</v>
      </c>
      <c r="D41" s="55" t="s">
        <v>91</v>
      </c>
      <c r="E41" s="12" t="s">
        <v>61</v>
      </c>
      <c r="F41" s="56">
        <v>310569933</v>
      </c>
      <c r="G41" s="56">
        <v>2819689</v>
      </c>
      <c r="H41" s="57">
        <v>41844</v>
      </c>
      <c r="I41" s="58">
        <v>3.3935185185185186E-2</v>
      </c>
      <c r="J41" s="59">
        <v>1900000</v>
      </c>
    </row>
    <row r="42" spans="1:10" x14ac:dyDescent="0.3">
      <c r="A42" s="12" t="s">
        <v>45</v>
      </c>
      <c r="B42" s="12" t="s">
        <v>45</v>
      </c>
      <c r="C42" s="55">
        <v>965</v>
      </c>
      <c r="D42" s="55" t="s">
        <v>91</v>
      </c>
      <c r="E42" s="12" t="s">
        <v>60</v>
      </c>
      <c r="F42" s="56">
        <v>133041614</v>
      </c>
      <c r="G42" s="56">
        <v>1200000</v>
      </c>
      <c r="H42" s="57">
        <v>42101</v>
      </c>
      <c r="I42" s="58">
        <v>8.3796296296296292E-3</v>
      </c>
      <c r="J42" s="59">
        <v>4100000</v>
      </c>
    </row>
    <row r="43" spans="1:10" x14ac:dyDescent="0.3">
      <c r="A43" s="12" t="s">
        <v>5</v>
      </c>
      <c r="B43" s="12" t="s">
        <v>6</v>
      </c>
      <c r="C43" s="55">
        <v>154</v>
      </c>
      <c r="D43" s="55" t="s">
        <v>91</v>
      </c>
      <c r="E43" s="12" t="s">
        <v>62</v>
      </c>
      <c r="F43" s="56">
        <v>1880531840</v>
      </c>
      <c r="G43" s="56">
        <v>12100000</v>
      </c>
      <c r="H43" s="57">
        <v>41286</v>
      </c>
      <c r="I43" s="58">
        <v>0.13968749999999999</v>
      </c>
      <c r="J43" s="59">
        <v>53000000</v>
      </c>
    </row>
    <row r="44" spans="1:10" x14ac:dyDescent="0.3">
      <c r="A44" s="12" t="s">
        <v>124</v>
      </c>
      <c r="B44" s="12" t="s">
        <v>33</v>
      </c>
      <c r="C44" s="55">
        <v>1156</v>
      </c>
      <c r="D44" s="55" t="s">
        <v>91</v>
      </c>
      <c r="E44" s="12" t="s">
        <v>77</v>
      </c>
      <c r="F44" s="56">
        <v>205162631</v>
      </c>
      <c r="G44" s="56">
        <v>877697</v>
      </c>
      <c r="H44" s="57">
        <v>42262</v>
      </c>
      <c r="I44" s="58">
        <v>2.584490740740741E-2</v>
      </c>
      <c r="J44" s="59">
        <v>23000000</v>
      </c>
    </row>
    <row r="45" spans="1:10" x14ac:dyDescent="0.3">
      <c r="A45" s="12" t="s">
        <v>118</v>
      </c>
      <c r="B45" s="12" t="s">
        <v>25</v>
      </c>
      <c r="C45" s="55">
        <v>991</v>
      </c>
      <c r="D45" s="55" t="s">
        <v>91</v>
      </c>
      <c r="E45" s="12" t="s">
        <v>73</v>
      </c>
      <c r="F45" s="56">
        <v>227854900</v>
      </c>
      <c r="G45" s="56">
        <v>1110000</v>
      </c>
      <c r="H45" s="57">
        <v>38925</v>
      </c>
      <c r="I45" s="58">
        <v>2.8449074074074075E-2</v>
      </c>
      <c r="J45" s="59">
        <v>4800000</v>
      </c>
    </row>
    <row r="46" spans="1:10" x14ac:dyDescent="0.3">
      <c r="A46" s="12" t="s">
        <v>98</v>
      </c>
      <c r="B46" s="12" t="s">
        <v>8</v>
      </c>
      <c r="C46" s="55">
        <v>897</v>
      </c>
      <c r="D46" s="55" t="s">
        <v>91</v>
      </c>
      <c r="E46" s="12" t="s">
        <v>65</v>
      </c>
      <c r="F46" s="56">
        <v>483062548</v>
      </c>
      <c r="G46" s="56">
        <v>1720000</v>
      </c>
      <c r="H46" s="57">
        <v>38866</v>
      </c>
      <c r="I46" s="58">
        <v>0.10063657407407407</v>
      </c>
      <c r="J46" s="59">
        <v>10000000</v>
      </c>
    </row>
    <row r="47" spans="1:10" x14ac:dyDescent="0.3">
      <c r="A47" s="12" t="s">
        <v>142</v>
      </c>
      <c r="B47" s="12" t="s">
        <v>53</v>
      </c>
      <c r="C47" s="55">
        <v>855</v>
      </c>
      <c r="D47" s="55" t="s">
        <v>91</v>
      </c>
      <c r="E47" s="12" t="s">
        <v>70</v>
      </c>
      <c r="F47" s="56">
        <v>234306936</v>
      </c>
      <c r="G47" s="56">
        <v>1997810</v>
      </c>
      <c r="H47" s="57">
        <v>41097</v>
      </c>
      <c r="I47" s="58">
        <v>1.7222222222222222E-2</v>
      </c>
      <c r="J47" s="59">
        <v>5600000</v>
      </c>
    </row>
    <row r="48" spans="1:10" x14ac:dyDescent="0.3">
      <c r="A48" s="12" t="s">
        <v>121</v>
      </c>
      <c r="B48" s="12" t="s">
        <v>27</v>
      </c>
      <c r="C48" s="55">
        <v>660</v>
      </c>
      <c r="D48" s="55" t="s">
        <v>91</v>
      </c>
      <c r="E48" s="12" t="s">
        <v>75</v>
      </c>
      <c r="F48" s="56">
        <v>6168673141</v>
      </c>
      <c r="G48" s="56">
        <v>4039689</v>
      </c>
      <c r="H48" s="57">
        <v>39992</v>
      </c>
      <c r="I48" s="58">
        <v>1.7361111111111112E-4</v>
      </c>
      <c r="J48" s="59">
        <v>352000000</v>
      </c>
    </row>
    <row r="49" spans="1:10" x14ac:dyDescent="0.3">
      <c r="A49" s="12" t="s">
        <v>153</v>
      </c>
      <c r="B49" s="12" t="s">
        <v>18</v>
      </c>
      <c r="C49" s="55">
        <v>527</v>
      </c>
      <c r="D49" s="55" t="s">
        <v>91</v>
      </c>
      <c r="E49" s="12" t="s">
        <v>63</v>
      </c>
      <c r="F49" s="56">
        <v>2542644859</v>
      </c>
      <c r="G49" s="56">
        <v>5063727</v>
      </c>
      <c r="H49" s="57">
        <v>41535</v>
      </c>
      <c r="I49" s="58">
        <v>1.7013888888888892E-3</v>
      </c>
      <c r="J49" s="59">
        <v>21000000</v>
      </c>
    </row>
    <row r="50" spans="1:10" x14ac:dyDescent="0.3">
      <c r="A50" s="12" t="s">
        <v>97</v>
      </c>
      <c r="B50" s="12" t="s">
        <v>7</v>
      </c>
      <c r="C50" s="55">
        <v>2189</v>
      </c>
      <c r="D50" s="55" t="s">
        <v>91</v>
      </c>
      <c r="E50" s="12" t="s">
        <v>64</v>
      </c>
      <c r="F50" s="56">
        <v>108588441</v>
      </c>
      <c r="G50" s="56">
        <v>256000</v>
      </c>
      <c r="H50" s="57">
        <v>41852</v>
      </c>
      <c r="I50" s="58">
        <v>3.37962962962963E-3</v>
      </c>
      <c r="J50" s="59">
        <v>7700000</v>
      </c>
    </row>
    <row r="51" spans="1:10" x14ac:dyDescent="0.3">
      <c r="A51" s="12" t="s">
        <v>137</v>
      </c>
      <c r="B51" s="12" t="s">
        <v>47</v>
      </c>
      <c r="C51" s="55">
        <v>246</v>
      </c>
      <c r="D51" s="55" t="s">
        <v>91</v>
      </c>
      <c r="E51" s="12" t="s">
        <v>60</v>
      </c>
      <c r="F51" s="56">
        <v>2177253416</v>
      </c>
      <c r="G51" s="56">
        <v>8900000</v>
      </c>
      <c r="H51" s="57">
        <v>42605</v>
      </c>
      <c r="I51" s="58">
        <v>1.9953703703703706E-2</v>
      </c>
      <c r="J51" s="59">
        <v>20000000</v>
      </c>
    </row>
    <row r="52" spans="1:10" x14ac:dyDescent="0.3">
      <c r="A52" s="12" t="s">
        <v>122</v>
      </c>
      <c r="B52" s="12" t="s">
        <v>54</v>
      </c>
      <c r="C52" s="55">
        <v>343</v>
      </c>
      <c r="D52" s="55" t="s">
        <v>91</v>
      </c>
      <c r="E52" s="12" t="s">
        <v>74</v>
      </c>
      <c r="F52" s="56">
        <v>546173040</v>
      </c>
      <c r="G52" s="56">
        <v>7264357</v>
      </c>
      <c r="H52" s="57">
        <v>41310</v>
      </c>
      <c r="I52" s="58">
        <v>8.3333333333333332E-3</v>
      </c>
      <c r="J52" s="59">
        <v>90000000</v>
      </c>
    </row>
    <row r="53" spans="1:10" x14ac:dyDescent="0.3">
      <c r="A53" s="12" t="s">
        <v>134</v>
      </c>
      <c r="B53" s="12" t="s">
        <v>44</v>
      </c>
      <c r="C53" s="55">
        <v>1687</v>
      </c>
      <c r="D53" s="55" t="s">
        <v>91</v>
      </c>
      <c r="E53" s="12" t="s">
        <v>60</v>
      </c>
      <c r="F53" s="56">
        <v>68240152</v>
      </c>
      <c r="G53" s="56">
        <v>493000</v>
      </c>
      <c r="H53" s="57">
        <v>42711</v>
      </c>
      <c r="I53" s="58">
        <v>2.0983796296296296E-2</v>
      </c>
      <c r="J53" s="59">
        <v>1300000</v>
      </c>
    </row>
    <row r="54" spans="1:10" x14ac:dyDescent="0.3">
      <c r="A54" s="12" t="s">
        <v>112</v>
      </c>
      <c r="B54" s="12" t="s">
        <v>22</v>
      </c>
      <c r="C54" s="55">
        <v>121</v>
      </c>
      <c r="D54" s="55" t="s">
        <v>91</v>
      </c>
      <c r="E54" s="12" t="s">
        <v>72</v>
      </c>
      <c r="F54" s="56">
        <v>3956406565</v>
      </c>
      <c r="G54" s="56">
        <v>15491031</v>
      </c>
      <c r="H54" s="57">
        <v>38702</v>
      </c>
      <c r="I54" s="58">
        <v>1.2048611111111112E-2</v>
      </c>
      <c r="J54" s="59">
        <v>79000000</v>
      </c>
    </row>
    <row r="55" spans="1:10" x14ac:dyDescent="0.3">
      <c r="A55" s="12" t="s">
        <v>111</v>
      </c>
      <c r="B55" s="12" t="s">
        <v>21</v>
      </c>
      <c r="C55" s="55">
        <v>170</v>
      </c>
      <c r="D55" s="55" t="s">
        <v>91</v>
      </c>
      <c r="E55" s="12" t="s">
        <v>72</v>
      </c>
      <c r="F55" s="56">
        <v>2847015931</v>
      </c>
      <c r="G55" s="56">
        <v>10582009</v>
      </c>
      <c r="H55" s="57">
        <v>41702</v>
      </c>
      <c r="I55" s="58">
        <v>6.122685185185185E-3</v>
      </c>
      <c r="J55" s="59">
        <v>57000000</v>
      </c>
    </row>
    <row r="56" spans="1:10" x14ac:dyDescent="0.3">
      <c r="A56" s="12" t="s">
        <v>119</v>
      </c>
      <c r="B56" s="12" t="s">
        <v>26</v>
      </c>
      <c r="C56" s="55">
        <v>6</v>
      </c>
      <c r="D56" s="55" t="s">
        <v>91</v>
      </c>
      <c r="E56" s="12" t="s">
        <v>65</v>
      </c>
      <c r="F56" s="56">
        <v>67274465758</v>
      </c>
      <c r="G56" s="56">
        <v>86858698</v>
      </c>
      <c r="H56" s="57">
        <v>39213</v>
      </c>
      <c r="I56" s="58">
        <v>2.8819444444444444E-3</v>
      </c>
      <c r="J56" s="59">
        <v>300000000</v>
      </c>
    </row>
    <row r="57" spans="1:10" x14ac:dyDescent="0.3">
      <c r="A57" s="12" t="s">
        <v>141</v>
      </c>
      <c r="B57" s="12" t="s">
        <v>52</v>
      </c>
      <c r="C57" s="55">
        <v>566</v>
      </c>
      <c r="D57" s="55" t="s">
        <v>91</v>
      </c>
      <c r="E57" s="12" t="s">
        <v>70</v>
      </c>
      <c r="F57" s="56">
        <v>623512556</v>
      </c>
      <c r="G57" s="56">
        <v>4648901</v>
      </c>
      <c r="H57" s="57">
        <v>41535</v>
      </c>
      <c r="I57" s="58">
        <v>4.0046296296296297E-3</v>
      </c>
      <c r="J57" s="59">
        <v>22000000</v>
      </c>
    </row>
  </sheetData>
  <sortState xmlns:xlrd2="http://schemas.microsoft.com/office/spreadsheetml/2017/richdata2" ref="A2:I57">
    <sortCondition ref="A2:A57"/>
  </sortState>
  <conditionalFormatting sqref="I2:I57">
    <cfRule type="cellIs" dxfId="56" priority="1" operator="lessThan">
      <formula>0.00415509259259259</formula>
    </cfRule>
    <cfRule type="cellIs" dxfId="55" priority="2" operator="lessThan">
      <formula>0.00277777777777778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A62BB-5C3A-4A81-B487-CD23DB445A07}">
  <sheetPr>
    <tabColor theme="6"/>
  </sheetPr>
  <dimension ref="A3:B24"/>
  <sheetViews>
    <sheetView workbookViewId="0">
      <selection activeCell="B25" sqref="B25"/>
    </sheetView>
  </sheetViews>
  <sheetFormatPr defaultRowHeight="14.4" x14ac:dyDescent="0.3"/>
  <cols>
    <col min="1" max="1" width="23.5546875" customWidth="1"/>
    <col min="2" max="2" width="28.88671875" bestFit="1" customWidth="1"/>
  </cols>
  <sheetData>
    <row r="3" spans="1:2" x14ac:dyDescent="0.3">
      <c r="A3" s="15" t="s">
        <v>0</v>
      </c>
      <c r="B3" s="16" t="s">
        <v>155</v>
      </c>
    </row>
    <row r="4" spans="1:2" x14ac:dyDescent="0.3">
      <c r="A4" s="48" t="s">
        <v>79</v>
      </c>
      <c r="B4" s="49">
        <v>4000000</v>
      </c>
    </row>
    <row r="5" spans="1:2" x14ac:dyDescent="0.3">
      <c r="A5" s="48" t="s">
        <v>77</v>
      </c>
      <c r="B5" s="49">
        <v>92500000</v>
      </c>
    </row>
    <row r="6" spans="1:2" x14ac:dyDescent="0.3">
      <c r="A6" s="48" t="s">
        <v>73</v>
      </c>
      <c r="B6" s="49">
        <v>4800000</v>
      </c>
    </row>
    <row r="7" spans="1:2" x14ac:dyDescent="0.3">
      <c r="A7" s="48" t="s">
        <v>65</v>
      </c>
      <c r="B7" s="49">
        <v>310000000</v>
      </c>
    </row>
    <row r="8" spans="1:2" x14ac:dyDescent="0.3">
      <c r="A8" s="48" t="s">
        <v>60</v>
      </c>
      <c r="B8" s="49">
        <v>83400000</v>
      </c>
    </row>
    <row r="9" spans="1:2" x14ac:dyDescent="0.3">
      <c r="A9" s="48" t="s">
        <v>74</v>
      </c>
      <c r="B9" s="49">
        <v>120000000</v>
      </c>
    </row>
    <row r="10" spans="1:2" x14ac:dyDescent="0.3">
      <c r="A10" s="48" t="s">
        <v>80</v>
      </c>
      <c r="B10" s="49">
        <v>92400000</v>
      </c>
    </row>
    <row r="11" spans="1:2" x14ac:dyDescent="0.3">
      <c r="A11" s="48" t="s">
        <v>69</v>
      </c>
      <c r="B11" s="49">
        <v>9500000</v>
      </c>
    </row>
    <row r="12" spans="1:2" x14ac:dyDescent="0.3">
      <c r="A12" s="48" t="s">
        <v>66</v>
      </c>
      <c r="B12" s="49">
        <v>7900000</v>
      </c>
    </row>
    <row r="13" spans="1:2" x14ac:dyDescent="0.3">
      <c r="A13" s="48" t="s">
        <v>64</v>
      </c>
      <c r="B13" s="49">
        <v>9200000</v>
      </c>
    </row>
    <row r="14" spans="1:2" x14ac:dyDescent="0.3">
      <c r="A14" s="48" t="s">
        <v>72</v>
      </c>
      <c r="B14" s="49">
        <v>397100000</v>
      </c>
    </row>
    <row r="15" spans="1:2" x14ac:dyDescent="0.3">
      <c r="A15" s="48" t="s">
        <v>62</v>
      </c>
      <c r="B15" s="49">
        <v>54660000</v>
      </c>
    </row>
    <row r="16" spans="1:2" x14ac:dyDescent="0.3">
      <c r="A16" s="48" t="s">
        <v>63</v>
      </c>
      <c r="B16" s="49">
        <v>21000000</v>
      </c>
    </row>
    <row r="17" spans="1:2" x14ac:dyDescent="0.3">
      <c r="A17" s="48" t="s">
        <v>70</v>
      </c>
      <c r="B17" s="49">
        <v>48600000</v>
      </c>
    </row>
    <row r="18" spans="1:2" x14ac:dyDescent="0.3">
      <c r="A18" s="48" t="s">
        <v>78</v>
      </c>
      <c r="B18" s="49">
        <v>52200000</v>
      </c>
    </row>
    <row r="19" spans="1:2" x14ac:dyDescent="0.3">
      <c r="A19" s="48" t="s">
        <v>75</v>
      </c>
      <c r="B19" s="49">
        <v>432000000</v>
      </c>
    </row>
    <row r="20" spans="1:2" x14ac:dyDescent="0.3">
      <c r="A20" s="48" t="s">
        <v>67</v>
      </c>
      <c r="B20" s="49">
        <v>1600000</v>
      </c>
    </row>
    <row r="21" spans="1:2" x14ac:dyDescent="0.3">
      <c r="A21" s="48" t="s">
        <v>71</v>
      </c>
      <c r="B21" s="49">
        <v>53000000</v>
      </c>
    </row>
    <row r="22" spans="1:2" x14ac:dyDescent="0.3">
      <c r="A22" s="48" t="s">
        <v>68</v>
      </c>
      <c r="B22" s="49">
        <v>132100000</v>
      </c>
    </row>
    <row r="23" spans="1:2" x14ac:dyDescent="0.3">
      <c r="A23" s="48" t="s">
        <v>61</v>
      </c>
      <c r="B23" s="49">
        <v>34653000</v>
      </c>
    </row>
    <row r="24" spans="1:2" x14ac:dyDescent="0.3">
      <c r="A24" s="17" t="s">
        <v>156</v>
      </c>
      <c r="B24" s="16">
        <v>1960613000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481F-B6B3-41DC-811A-94ECBC9C67DD}">
  <sheetPr>
    <tabColor theme="6" tint="-0.249977111117893"/>
  </sheetPr>
  <dimension ref="A2:C16"/>
  <sheetViews>
    <sheetView topLeftCell="A2" zoomScale="85" zoomScaleNormal="85" workbookViewId="0">
      <selection activeCell="C29" sqref="C29"/>
    </sheetView>
  </sheetViews>
  <sheetFormatPr defaultRowHeight="14.4" x14ac:dyDescent="0.3"/>
  <cols>
    <col min="1" max="1" width="20.109375" bestFit="1" customWidth="1"/>
    <col min="2" max="2" width="14.77734375" customWidth="1"/>
    <col min="3" max="3" width="11.5546875" customWidth="1"/>
    <col min="4" max="4" width="7.6640625" bestFit="1" customWidth="1"/>
    <col min="5" max="5" width="9.21875" bestFit="1" customWidth="1"/>
    <col min="6" max="6" width="11.44140625" bestFit="1" customWidth="1"/>
    <col min="7" max="7" width="10.33203125" bestFit="1" customWidth="1"/>
    <col min="8" max="8" width="11.33203125" bestFit="1" customWidth="1"/>
    <col min="9" max="9" width="11.44140625" bestFit="1" customWidth="1"/>
  </cols>
  <sheetData>
    <row r="2" spans="1:3" x14ac:dyDescent="0.3">
      <c r="A2" s="18" t="s">
        <v>0</v>
      </c>
      <c r="B2" s="18" t="s">
        <v>60</v>
      </c>
    </row>
    <row r="3" spans="1:3" ht="21.6" customHeight="1" x14ac:dyDescent="0.3"/>
    <row r="4" spans="1:3" x14ac:dyDescent="0.3">
      <c r="A4" s="18" t="s">
        <v>154</v>
      </c>
      <c r="B4" s="18" t="s">
        <v>146</v>
      </c>
      <c r="C4" s="18"/>
    </row>
    <row r="5" spans="1:3" x14ac:dyDescent="0.3">
      <c r="A5" s="18" t="s">
        <v>157</v>
      </c>
      <c r="B5" s="18" t="s">
        <v>91</v>
      </c>
      <c r="C5" s="18" t="s">
        <v>158</v>
      </c>
    </row>
    <row r="6" spans="1:3" x14ac:dyDescent="0.3">
      <c r="A6" s="50" t="s">
        <v>13</v>
      </c>
      <c r="B6" s="51">
        <v>1749128</v>
      </c>
      <c r="C6" s="51">
        <v>1749128</v>
      </c>
    </row>
    <row r="7" spans="1:3" x14ac:dyDescent="0.3">
      <c r="A7" s="50" t="s">
        <v>24</v>
      </c>
      <c r="B7" s="51">
        <v>1209568</v>
      </c>
      <c r="C7" s="51">
        <v>1209568</v>
      </c>
    </row>
    <row r="8" spans="1:3" x14ac:dyDescent="0.3">
      <c r="A8" s="50" t="s">
        <v>16</v>
      </c>
      <c r="B8" s="51">
        <v>4300000</v>
      </c>
      <c r="C8" s="51">
        <v>4300000</v>
      </c>
    </row>
    <row r="9" spans="1:3" x14ac:dyDescent="0.3">
      <c r="A9" s="50" t="s">
        <v>49</v>
      </c>
      <c r="B9" s="51">
        <v>798000</v>
      </c>
      <c r="C9" s="51">
        <v>798000</v>
      </c>
    </row>
    <row r="10" spans="1:3" ht="23.4" customHeight="1" x14ac:dyDescent="0.3">
      <c r="A10" s="50" t="s">
        <v>46</v>
      </c>
      <c r="B10" s="51">
        <v>1830000</v>
      </c>
      <c r="C10" s="51">
        <v>1830000</v>
      </c>
    </row>
    <row r="11" spans="1:3" x14ac:dyDescent="0.3">
      <c r="A11" s="50" t="s">
        <v>50</v>
      </c>
      <c r="B11" s="51">
        <v>2048319</v>
      </c>
      <c r="C11" s="51">
        <v>2048319</v>
      </c>
    </row>
    <row r="12" spans="1:3" ht="21" customHeight="1" x14ac:dyDescent="0.3">
      <c r="A12" s="50" t="s">
        <v>43</v>
      </c>
      <c r="B12" s="51">
        <v>939000</v>
      </c>
      <c r="C12" s="51">
        <v>939000</v>
      </c>
    </row>
    <row r="13" spans="1:3" ht="22.8" customHeight="1" x14ac:dyDescent="0.3">
      <c r="A13" s="50" t="s">
        <v>45</v>
      </c>
      <c r="B13" s="51">
        <v>1200000</v>
      </c>
      <c r="C13" s="51">
        <v>1200000</v>
      </c>
    </row>
    <row r="14" spans="1:3" x14ac:dyDescent="0.3">
      <c r="A14" s="50" t="s">
        <v>47</v>
      </c>
      <c r="B14" s="51">
        <v>8900000</v>
      </c>
      <c r="C14" s="51">
        <v>8900000</v>
      </c>
    </row>
    <row r="15" spans="1:3" x14ac:dyDescent="0.3">
      <c r="A15" s="50" t="s">
        <v>44</v>
      </c>
      <c r="B15" s="51">
        <v>493000</v>
      </c>
      <c r="C15" s="51">
        <v>493000</v>
      </c>
    </row>
    <row r="16" spans="1:3" ht="28.8" customHeight="1" x14ac:dyDescent="0.3">
      <c r="A16" s="19" t="s">
        <v>158</v>
      </c>
      <c r="B16" s="20">
        <v>23467015</v>
      </c>
      <c r="C16" s="20">
        <v>23467015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C9101-FA3F-4764-8C7D-CF37F6108EAF}">
  <sheetPr filterMode="1">
    <tabColor theme="1" tint="0.14999847407452621"/>
  </sheetPr>
  <dimension ref="A1:J73"/>
  <sheetViews>
    <sheetView workbookViewId="0">
      <selection activeCell="B61" sqref="B61"/>
    </sheetView>
  </sheetViews>
  <sheetFormatPr defaultRowHeight="14.4" x14ac:dyDescent="0.3"/>
  <cols>
    <col min="1" max="1" width="22.44140625" customWidth="1"/>
    <col min="2" max="2" width="40.109375" customWidth="1"/>
    <col min="3" max="3" width="29" style="11" customWidth="1"/>
    <col min="4" max="4" width="16.21875" style="1" customWidth="1"/>
    <col min="5" max="5" width="23.5546875" customWidth="1"/>
    <col min="6" max="6" width="26.21875" customWidth="1"/>
    <col min="7" max="7" width="24.44140625" customWidth="1"/>
    <col min="8" max="8" width="23.77734375" customWidth="1"/>
    <col min="9" max="9" width="17.88671875" style="9" customWidth="1"/>
    <col min="10" max="10" width="20.77734375" customWidth="1"/>
    <col min="11" max="11" width="12.21875" customWidth="1"/>
  </cols>
  <sheetData>
    <row r="1" spans="1:10" s="7" customFormat="1" ht="72.599999999999994" customHeight="1" x14ac:dyDescent="0.3">
      <c r="A1" s="5" t="s">
        <v>95</v>
      </c>
      <c r="B1" s="5" t="s">
        <v>82</v>
      </c>
      <c r="C1" s="6" t="s">
        <v>85</v>
      </c>
      <c r="D1" s="6" t="s">
        <v>86</v>
      </c>
      <c r="E1" s="5" t="s">
        <v>0</v>
      </c>
      <c r="F1" s="5" t="s">
        <v>83</v>
      </c>
      <c r="G1" s="5" t="s">
        <v>11</v>
      </c>
      <c r="H1" s="5" t="s">
        <v>2</v>
      </c>
      <c r="I1" s="8" t="s">
        <v>147</v>
      </c>
      <c r="J1" s="5" t="s">
        <v>152</v>
      </c>
    </row>
    <row r="2" spans="1:10" hidden="1" x14ac:dyDescent="0.3">
      <c r="A2" t="s">
        <v>100</v>
      </c>
      <c r="B2" t="s">
        <v>10</v>
      </c>
      <c r="C2" s="10">
        <v>2442</v>
      </c>
      <c r="D2" s="2" t="s">
        <v>91</v>
      </c>
      <c r="E2" t="s">
        <v>67</v>
      </c>
      <c r="F2" s="4">
        <v>46789270</v>
      </c>
      <c r="G2" s="4">
        <v>199000</v>
      </c>
      <c r="H2" s="3">
        <v>41967</v>
      </c>
      <c r="I2" s="9">
        <v>1.6550925925925926E-3</v>
      </c>
      <c r="J2" s="13">
        <v>1600000</v>
      </c>
    </row>
    <row r="3" spans="1:10" hidden="1" x14ac:dyDescent="0.3">
      <c r="A3" t="s">
        <v>101</v>
      </c>
      <c r="B3" t="s">
        <v>12</v>
      </c>
      <c r="C3" s="10">
        <v>888</v>
      </c>
      <c r="D3" s="2" t="s">
        <v>91</v>
      </c>
      <c r="E3" t="s">
        <v>68</v>
      </c>
      <c r="F3" s="4">
        <v>1104447350</v>
      </c>
      <c r="G3" s="4">
        <v>1790000</v>
      </c>
      <c r="H3" s="3">
        <v>40294</v>
      </c>
      <c r="I3" s="9">
        <v>1.9444444444444442E-3</v>
      </c>
      <c r="J3" s="13">
        <v>132100000</v>
      </c>
    </row>
    <row r="4" spans="1:10" x14ac:dyDescent="0.3">
      <c r="A4" s="12" t="s">
        <v>109</v>
      </c>
      <c r="B4" s="12" t="s">
        <v>19</v>
      </c>
      <c r="C4" s="55">
        <v>191</v>
      </c>
      <c r="D4" s="55" t="s">
        <v>93</v>
      </c>
      <c r="E4" s="12" t="s">
        <v>70</v>
      </c>
      <c r="F4" s="56">
        <v>502401047</v>
      </c>
      <c r="G4" s="56">
        <v>1650000</v>
      </c>
      <c r="H4" s="57">
        <v>41076</v>
      </c>
      <c r="I4" s="58">
        <v>0.01</v>
      </c>
      <c r="J4" s="59">
        <v>5700000</v>
      </c>
    </row>
    <row r="5" spans="1:10" hidden="1" x14ac:dyDescent="0.3">
      <c r="A5" t="s">
        <v>96</v>
      </c>
      <c r="B5" t="s">
        <v>29</v>
      </c>
      <c r="C5" s="10">
        <v>146</v>
      </c>
      <c r="D5" s="2" t="s">
        <v>91</v>
      </c>
      <c r="E5" t="s">
        <v>72</v>
      </c>
      <c r="F5" s="4">
        <v>11041964216</v>
      </c>
      <c r="G5" s="4">
        <v>12939185</v>
      </c>
      <c r="H5" s="3">
        <v>38936</v>
      </c>
      <c r="I5" s="9">
        <v>4.9652777777777777E-3</v>
      </c>
      <c r="J5" s="13">
        <v>19100000</v>
      </c>
    </row>
    <row r="6" spans="1:10" hidden="1" x14ac:dyDescent="0.3">
      <c r="A6" t="s">
        <v>117</v>
      </c>
      <c r="B6" t="s">
        <v>84</v>
      </c>
      <c r="C6" s="10">
        <v>1643</v>
      </c>
      <c r="D6" s="2" t="s">
        <v>91</v>
      </c>
      <c r="E6" t="s">
        <v>80</v>
      </c>
      <c r="F6" s="4">
        <v>378295585</v>
      </c>
      <c r="G6" s="4">
        <v>1780000</v>
      </c>
      <c r="H6" s="3">
        <v>43943</v>
      </c>
      <c r="I6" s="9">
        <v>2.642361111111111E-2</v>
      </c>
      <c r="J6" s="13">
        <v>6400000</v>
      </c>
    </row>
    <row r="7" spans="1:10" hidden="1" x14ac:dyDescent="0.3">
      <c r="A7" t="s">
        <v>102</v>
      </c>
      <c r="B7" t="s">
        <v>13</v>
      </c>
      <c r="C7" s="10">
        <v>894</v>
      </c>
      <c r="D7" s="2" t="s">
        <v>91</v>
      </c>
      <c r="E7" t="s">
        <v>60</v>
      </c>
      <c r="F7" s="4">
        <v>161497726</v>
      </c>
      <c r="G7" s="4">
        <v>1749128</v>
      </c>
      <c r="H7" s="3">
        <v>44189</v>
      </c>
      <c r="I7" s="9">
        <v>3.1886574074074074E-2</v>
      </c>
      <c r="J7" s="13">
        <v>5900000</v>
      </c>
    </row>
    <row r="8" spans="1:10" hidden="1" x14ac:dyDescent="0.3">
      <c r="A8" t="s">
        <v>123</v>
      </c>
      <c r="B8" t="s">
        <v>32</v>
      </c>
      <c r="C8" s="10">
        <v>1959</v>
      </c>
      <c r="D8" s="2" t="s">
        <v>91</v>
      </c>
      <c r="E8" t="s">
        <v>77</v>
      </c>
      <c r="F8" s="4">
        <v>48100894</v>
      </c>
      <c r="G8" s="4">
        <v>342000</v>
      </c>
      <c r="H8" s="3">
        <v>40904</v>
      </c>
      <c r="I8" s="9">
        <v>4.1736111111111113E-2</v>
      </c>
      <c r="J8" s="13">
        <v>1600000</v>
      </c>
    </row>
    <row r="9" spans="1:10" hidden="1" x14ac:dyDescent="0.3">
      <c r="A9" t="s">
        <v>130</v>
      </c>
      <c r="B9" t="s">
        <v>39</v>
      </c>
      <c r="C9" s="10">
        <v>788</v>
      </c>
      <c r="D9" s="2" t="s">
        <v>91</v>
      </c>
      <c r="E9" t="s">
        <v>77</v>
      </c>
      <c r="F9" s="4">
        <v>599424933</v>
      </c>
      <c r="G9" s="4">
        <v>2540000</v>
      </c>
      <c r="H9" s="3">
        <v>41984</v>
      </c>
      <c r="I9" s="9">
        <v>3.9375E-2</v>
      </c>
      <c r="J9" s="13">
        <v>39300000</v>
      </c>
    </row>
    <row r="10" spans="1:10" hidden="1" x14ac:dyDescent="0.3">
      <c r="A10" t="s">
        <v>131</v>
      </c>
      <c r="B10" t="s">
        <v>41</v>
      </c>
      <c r="C10" s="10">
        <v>82</v>
      </c>
      <c r="D10" s="2" t="s">
        <v>91</v>
      </c>
      <c r="E10" t="s">
        <v>77</v>
      </c>
      <c r="F10" s="4">
        <v>481375077</v>
      </c>
      <c r="G10" s="4">
        <v>2360000</v>
      </c>
      <c r="H10" s="3">
        <v>42206</v>
      </c>
      <c r="I10" s="9">
        <v>6.385416666666667E-2</v>
      </c>
      <c r="J10" s="13">
        <v>17900000</v>
      </c>
    </row>
    <row r="11" spans="1:10" hidden="1" x14ac:dyDescent="0.3">
      <c r="A11" t="s">
        <v>120</v>
      </c>
      <c r="B11" t="s">
        <v>55</v>
      </c>
      <c r="C11" s="10">
        <v>243359</v>
      </c>
      <c r="D11" s="2" t="s">
        <v>91</v>
      </c>
      <c r="E11" t="s">
        <v>74</v>
      </c>
      <c r="F11" s="4">
        <v>2072280609</v>
      </c>
      <c r="G11" s="4">
        <v>12500000</v>
      </c>
      <c r="H11" s="3">
        <v>0</v>
      </c>
      <c r="I11" s="9">
        <v>6.5162037037037037E-3</v>
      </c>
      <c r="J11" s="13">
        <v>30000000</v>
      </c>
    </row>
    <row r="12" spans="1:10" hidden="1" x14ac:dyDescent="0.3">
      <c r="A12" t="s">
        <v>132</v>
      </c>
      <c r="B12" t="s">
        <v>42</v>
      </c>
      <c r="C12" s="10">
        <v>792</v>
      </c>
      <c r="D12" s="2" t="s">
        <v>91</v>
      </c>
      <c r="E12" t="s">
        <v>75</v>
      </c>
      <c r="F12" s="4">
        <v>1499292030</v>
      </c>
      <c r="G12" s="4">
        <v>2560000</v>
      </c>
      <c r="H12" s="3">
        <v>39339</v>
      </c>
      <c r="I12" s="9">
        <v>6.4236111111111117E-3</v>
      </c>
      <c r="J12" s="13">
        <v>16000000</v>
      </c>
    </row>
    <row r="13" spans="1:10" hidden="1" x14ac:dyDescent="0.3">
      <c r="A13" t="s">
        <v>140</v>
      </c>
      <c r="B13" t="s">
        <v>51</v>
      </c>
      <c r="C13" s="10">
        <v>1570</v>
      </c>
      <c r="D13" s="2" t="s">
        <v>91</v>
      </c>
      <c r="E13" t="s">
        <v>61</v>
      </c>
      <c r="F13" s="4">
        <v>36869516</v>
      </c>
      <c r="G13" s="4">
        <v>501000</v>
      </c>
      <c r="H13" s="3">
        <v>41287</v>
      </c>
      <c r="I13" s="9">
        <v>9.0277777777777787E-3</v>
      </c>
      <c r="J13" s="13">
        <v>753000</v>
      </c>
    </row>
    <row r="14" spans="1:10" hidden="1" x14ac:dyDescent="0.3">
      <c r="A14" t="s">
        <v>106</v>
      </c>
      <c r="B14" t="s">
        <v>57</v>
      </c>
      <c r="C14" s="10">
        <v>1773</v>
      </c>
      <c r="D14" s="2" t="s">
        <v>91</v>
      </c>
      <c r="E14" t="s">
        <v>70</v>
      </c>
      <c r="F14" s="4">
        <v>119824780</v>
      </c>
      <c r="G14" s="4">
        <v>439239</v>
      </c>
      <c r="H14" s="3">
        <v>41539</v>
      </c>
      <c r="I14" s="9">
        <v>1.0902777777777777E-2</v>
      </c>
      <c r="J14" s="13">
        <v>8000000</v>
      </c>
    </row>
    <row r="15" spans="1:10" hidden="1" x14ac:dyDescent="0.3">
      <c r="A15" t="s">
        <v>129</v>
      </c>
      <c r="B15" t="s">
        <v>37</v>
      </c>
      <c r="C15" s="10">
        <v>175</v>
      </c>
      <c r="D15" s="2" t="s">
        <v>92</v>
      </c>
      <c r="E15" t="s">
        <v>77</v>
      </c>
      <c r="F15" s="4">
        <v>103335339</v>
      </c>
      <c r="G15" s="4">
        <v>513049</v>
      </c>
      <c r="H15" s="3">
        <v>42235</v>
      </c>
      <c r="I15" s="9">
        <v>1.8969907407407408E-2</v>
      </c>
      <c r="J15" s="13">
        <v>4300000</v>
      </c>
    </row>
    <row r="16" spans="1:10" x14ac:dyDescent="0.3">
      <c r="A16" s="12" t="s">
        <v>110</v>
      </c>
      <c r="B16" s="12" t="s">
        <v>20</v>
      </c>
      <c r="C16" s="55">
        <v>471</v>
      </c>
      <c r="D16" s="55" t="s">
        <v>91</v>
      </c>
      <c r="E16" s="12" t="s">
        <v>72</v>
      </c>
      <c r="F16" s="56">
        <v>1768897409</v>
      </c>
      <c r="G16" s="56">
        <v>5650000</v>
      </c>
      <c r="H16" s="57">
        <v>42430</v>
      </c>
      <c r="I16" s="58">
        <v>6.6550925925925935E-3</v>
      </c>
      <c r="J16" s="59">
        <v>33000000</v>
      </c>
    </row>
    <row r="17" spans="1:10" hidden="1" x14ac:dyDescent="0.3">
      <c r="A17" t="s">
        <v>128</v>
      </c>
      <c r="B17" t="s">
        <v>36</v>
      </c>
      <c r="C17" s="10">
        <v>2442</v>
      </c>
      <c r="D17" s="2" t="s">
        <v>91</v>
      </c>
      <c r="E17" t="s">
        <v>79</v>
      </c>
      <c r="F17" s="4">
        <v>11914254</v>
      </c>
      <c r="G17" s="4">
        <v>199000</v>
      </c>
      <c r="H17" s="3">
        <v>40647</v>
      </c>
      <c r="I17" s="9">
        <v>3.2870370370370367E-3</v>
      </c>
      <c r="J17" s="13">
        <v>4000000</v>
      </c>
    </row>
    <row r="18" spans="1:10" hidden="1" x14ac:dyDescent="0.3">
      <c r="A18" t="s">
        <v>138</v>
      </c>
      <c r="B18" t="s">
        <v>48</v>
      </c>
      <c r="C18" s="10">
        <v>1342</v>
      </c>
      <c r="D18" s="2" t="s">
        <v>91</v>
      </c>
      <c r="E18" t="s">
        <v>70</v>
      </c>
      <c r="F18" s="4">
        <v>263528322</v>
      </c>
      <c r="G18" s="4">
        <v>727000</v>
      </c>
      <c r="H18" s="3">
        <v>42504</v>
      </c>
      <c r="I18" s="9">
        <v>8.9814814814814809E-3</v>
      </c>
      <c r="J18" s="13">
        <v>3000000</v>
      </c>
    </row>
    <row r="19" spans="1:10" hidden="1" x14ac:dyDescent="0.3">
      <c r="A19" t="s">
        <v>99</v>
      </c>
      <c r="B19" t="s">
        <v>9</v>
      </c>
      <c r="C19" s="10">
        <v>537</v>
      </c>
      <c r="D19" s="2" t="s">
        <v>91</v>
      </c>
      <c r="E19" t="s">
        <v>66</v>
      </c>
      <c r="F19" s="4">
        <v>4225224908</v>
      </c>
      <c r="G19" s="4">
        <v>4965594</v>
      </c>
      <c r="H19" s="3">
        <v>38908</v>
      </c>
      <c r="I19" s="9">
        <v>3.0671296296296297E-3</v>
      </c>
      <c r="J19" s="13">
        <v>7900000</v>
      </c>
    </row>
    <row r="20" spans="1:10" x14ac:dyDescent="0.3">
      <c r="A20" s="12" t="s">
        <v>114</v>
      </c>
      <c r="B20" s="12" t="s">
        <v>24</v>
      </c>
      <c r="C20" s="55">
        <v>966</v>
      </c>
      <c r="D20" s="55" t="s">
        <v>91</v>
      </c>
      <c r="E20" s="12" t="s">
        <v>60</v>
      </c>
      <c r="F20" s="56">
        <v>241198494</v>
      </c>
      <c r="G20" s="56">
        <v>1209568</v>
      </c>
      <c r="H20" s="57">
        <v>43020</v>
      </c>
      <c r="I20" s="58">
        <v>8.4259259259259253E-3</v>
      </c>
      <c r="J20" s="59">
        <v>4100000</v>
      </c>
    </row>
    <row r="21" spans="1:10" hidden="1" x14ac:dyDescent="0.3">
      <c r="A21" t="s">
        <v>76</v>
      </c>
      <c r="B21" t="s">
        <v>31</v>
      </c>
      <c r="C21" s="10">
        <v>403</v>
      </c>
      <c r="D21" s="2" t="s">
        <v>87</v>
      </c>
      <c r="E21" t="s">
        <v>77</v>
      </c>
      <c r="F21" s="4">
        <v>224154273</v>
      </c>
      <c r="G21" s="4">
        <v>634000</v>
      </c>
      <c r="H21" s="3">
        <v>40838</v>
      </c>
      <c r="I21" s="9">
        <v>1.9768518518518515E-2</v>
      </c>
      <c r="J21" s="13">
        <v>4100000</v>
      </c>
    </row>
    <row r="22" spans="1:10" hidden="1" x14ac:dyDescent="0.3">
      <c r="A22" t="s">
        <v>125</v>
      </c>
      <c r="B22" t="s">
        <v>34</v>
      </c>
      <c r="C22" s="10">
        <v>2375</v>
      </c>
      <c r="D22" s="2" t="s">
        <v>91</v>
      </c>
      <c r="E22" t="s">
        <v>64</v>
      </c>
      <c r="F22" s="4">
        <v>165954721</v>
      </c>
      <c r="G22" s="4">
        <v>213000</v>
      </c>
      <c r="H22" s="3">
        <v>41714</v>
      </c>
      <c r="I22" s="9">
        <v>2.2060185185185183E-2</v>
      </c>
      <c r="J22" s="13">
        <v>1500000</v>
      </c>
    </row>
    <row r="23" spans="1:10" hidden="1" x14ac:dyDescent="0.3">
      <c r="A23" t="s">
        <v>28</v>
      </c>
      <c r="B23" t="s">
        <v>28</v>
      </c>
      <c r="C23" s="10">
        <v>112</v>
      </c>
      <c r="D23" s="2" t="s">
        <v>91</v>
      </c>
      <c r="E23" t="s">
        <v>72</v>
      </c>
      <c r="F23" s="4">
        <v>14010585425</v>
      </c>
      <c r="G23" s="4">
        <v>16560498</v>
      </c>
      <c r="H23" s="3">
        <v>38976</v>
      </c>
      <c r="I23" s="9">
        <v>6.9444444444444441E-3</v>
      </c>
      <c r="J23" s="13">
        <v>209000000</v>
      </c>
    </row>
    <row r="24" spans="1:10" hidden="1" x14ac:dyDescent="0.3">
      <c r="A24" t="s">
        <v>108</v>
      </c>
      <c r="B24" t="s">
        <v>17</v>
      </c>
      <c r="C24" s="10">
        <v>1682</v>
      </c>
      <c r="D24" s="2" t="s">
        <v>91</v>
      </c>
      <c r="E24" t="s">
        <v>71</v>
      </c>
      <c r="F24" s="4">
        <v>189590495</v>
      </c>
      <c r="G24" s="4">
        <v>491000</v>
      </c>
      <c r="H24" s="3">
        <v>38916</v>
      </c>
      <c r="I24" s="9">
        <v>2.6898148148148147E-2</v>
      </c>
      <c r="J24" s="13">
        <v>53000000</v>
      </c>
    </row>
    <row r="25" spans="1:10" hidden="1" x14ac:dyDescent="0.3">
      <c r="A25" t="s">
        <v>127</v>
      </c>
      <c r="B25" t="s">
        <v>35</v>
      </c>
      <c r="C25" s="10">
        <v>69</v>
      </c>
      <c r="D25" s="2" t="s">
        <v>90</v>
      </c>
      <c r="E25" t="s">
        <v>78</v>
      </c>
      <c r="F25" s="4">
        <v>660154544</v>
      </c>
      <c r="G25" s="4">
        <v>2620000</v>
      </c>
      <c r="H25" s="3">
        <v>40794</v>
      </c>
      <c r="I25" s="9">
        <v>0.12508101851851852</v>
      </c>
      <c r="J25" s="13">
        <v>47000000</v>
      </c>
    </row>
    <row r="26" spans="1:10" hidden="1" x14ac:dyDescent="0.3">
      <c r="A26" t="s">
        <v>105</v>
      </c>
      <c r="B26" t="s">
        <v>16</v>
      </c>
      <c r="C26" s="10">
        <v>609</v>
      </c>
      <c r="D26" s="2" t="s">
        <v>91</v>
      </c>
      <c r="E26" t="s">
        <v>60</v>
      </c>
      <c r="F26" s="4">
        <v>288208672</v>
      </c>
      <c r="G26" s="4">
        <v>4300000</v>
      </c>
      <c r="H26" s="3">
        <v>43283</v>
      </c>
      <c r="I26" s="9">
        <v>2.613425925925926E-2</v>
      </c>
      <c r="J26" s="13">
        <v>16000000</v>
      </c>
    </row>
    <row r="27" spans="1:10" hidden="1" x14ac:dyDescent="0.3">
      <c r="A27" t="s">
        <v>139</v>
      </c>
      <c r="B27" t="s">
        <v>49</v>
      </c>
      <c r="C27" s="10">
        <v>1285</v>
      </c>
      <c r="D27" s="2" t="s">
        <v>91</v>
      </c>
      <c r="E27" t="s">
        <v>60</v>
      </c>
      <c r="F27" s="4">
        <v>47790677</v>
      </c>
      <c r="G27" s="4">
        <v>798000</v>
      </c>
      <c r="H27" s="3">
        <v>42878</v>
      </c>
      <c r="I27" s="9">
        <v>1.068287037037037E-2</v>
      </c>
      <c r="J27" s="13">
        <v>1300000</v>
      </c>
    </row>
    <row r="28" spans="1:10" x14ac:dyDescent="0.3">
      <c r="A28" s="12" t="s">
        <v>135</v>
      </c>
      <c r="B28" s="12" t="s">
        <v>46</v>
      </c>
      <c r="C28" s="55">
        <v>884</v>
      </c>
      <c r="D28" s="55" t="s">
        <v>91</v>
      </c>
      <c r="E28" s="12" t="s">
        <v>60</v>
      </c>
      <c r="F28" s="56">
        <v>206379840</v>
      </c>
      <c r="G28" s="56">
        <v>1830000</v>
      </c>
      <c r="H28" s="57">
        <v>42214</v>
      </c>
      <c r="I28" s="58">
        <v>7.719907407407408E-3</v>
      </c>
      <c r="J28" s="59">
        <v>24000000</v>
      </c>
    </row>
    <row r="29" spans="1:10" hidden="1" x14ac:dyDescent="0.3">
      <c r="A29" t="s">
        <v>136</v>
      </c>
      <c r="B29" t="s">
        <v>50</v>
      </c>
      <c r="C29" s="10">
        <v>857</v>
      </c>
      <c r="D29" s="2" t="s">
        <v>91</v>
      </c>
      <c r="E29" t="s">
        <v>60</v>
      </c>
      <c r="F29" s="4">
        <v>152986540</v>
      </c>
      <c r="G29" s="4">
        <v>2048319</v>
      </c>
      <c r="H29" s="3">
        <v>41269</v>
      </c>
      <c r="I29" s="9">
        <v>1.4386574074074072E-2</v>
      </c>
      <c r="J29" s="13">
        <v>4100000</v>
      </c>
    </row>
    <row r="30" spans="1:10" hidden="1" x14ac:dyDescent="0.3">
      <c r="A30" t="s">
        <v>4</v>
      </c>
      <c r="B30" t="s">
        <v>4</v>
      </c>
      <c r="C30" s="10">
        <v>7</v>
      </c>
      <c r="D30" s="2" t="s">
        <v>89</v>
      </c>
      <c r="E30" t="s">
        <v>61</v>
      </c>
      <c r="F30" s="4">
        <v>5842816427</v>
      </c>
      <c r="G30" s="4">
        <v>23790574</v>
      </c>
      <c r="H30" s="3">
        <v>40019</v>
      </c>
      <c r="I30" s="9">
        <v>2.2916666666666667E-3</v>
      </c>
      <c r="J30" s="13">
        <v>32000000</v>
      </c>
    </row>
    <row r="31" spans="1:10" hidden="1" x14ac:dyDescent="0.3">
      <c r="A31" t="s">
        <v>107</v>
      </c>
      <c r="B31" t="s">
        <v>58</v>
      </c>
      <c r="C31" s="10">
        <v>2720</v>
      </c>
      <c r="D31" s="2" t="s">
        <v>91</v>
      </c>
      <c r="E31" t="s">
        <v>69</v>
      </c>
      <c r="F31" s="4">
        <v>38209983</v>
      </c>
      <c r="G31" s="4">
        <v>157000</v>
      </c>
      <c r="H31" s="3">
        <v>38785</v>
      </c>
      <c r="I31" s="9">
        <v>2.8449074074074075E-2</v>
      </c>
      <c r="J31" s="13">
        <v>3800000</v>
      </c>
    </row>
    <row r="32" spans="1:10" hidden="1" x14ac:dyDescent="0.3">
      <c r="A32" t="s">
        <v>133</v>
      </c>
      <c r="B32" t="s">
        <v>43</v>
      </c>
      <c r="C32" s="10">
        <v>1092</v>
      </c>
      <c r="D32" s="2" t="s">
        <v>91</v>
      </c>
      <c r="E32" t="s">
        <v>60</v>
      </c>
      <c r="F32" s="4">
        <v>135197562</v>
      </c>
      <c r="G32" s="4">
        <v>939000</v>
      </c>
      <c r="H32" s="3">
        <v>42992</v>
      </c>
      <c r="I32" s="9">
        <v>6.9907407407407409E-3</v>
      </c>
      <c r="J32" s="13">
        <v>2600000</v>
      </c>
    </row>
    <row r="33" spans="1:10" hidden="1" x14ac:dyDescent="0.3">
      <c r="A33" t="s">
        <v>115</v>
      </c>
      <c r="B33" t="s">
        <v>59</v>
      </c>
      <c r="C33" s="10">
        <v>955</v>
      </c>
      <c r="D33" s="2" t="s">
        <v>91</v>
      </c>
      <c r="E33" t="s">
        <v>69</v>
      </c>
      <c r="F33" s="4">
        <v>300644807</v>
      </c>
      <c r="G33" s="4">
        <v>1320000</v>
      </c>
      <c r="H33" s="3">
        <v>41979</v>
      </c>
      <c r="I33" s="9">
        <v>1.7361111111111112E-2</v>
      </c>
      <c r="J33" s="13">
        <v>5700000</v>
      </c>
    </row>
    <row r="34" spans="1:10" x14ac:dyDescent="0.3">
      <c r="A34" s="12" t="s">
        <v>143</v>
      </c>
      <c r="B34" s="12" t="s">
        <v>81</v>
      </c>
      <c r="C34" s="55">
        <v>50</v>
      </c>
      <c r="D34" s="55" t="s">
        <v>91</v>
      </c>
      <c r="E34" s="12" t="s">
        <v>80</v>
      </c>
      <c r="F34" s="56">
        <v>4290860800</v>
      </c>
      <c r="G34" s="56">
        <v>26527456</v>
      </c>
      <c r="H34" s="57">
        <v>43928</v>
      </c>
      <c r="I34" s="58">
        <v>7.7314814814814815E-3</v>
      </c>
      <c r="J34" s="59">
        <v>86000000</v>
      </c>
    </row>
    <row r="35" spans="1:10" hidden="1" x14ac:dyDescent="0.3">
      <c r="A35" t="s">
        <v>30</v>
      </c>
      <c r="B35" t="s">
        <v>30</v>
      </c>
      <c r="C35" s="10">
        <v>99</v>
      </c>
      <c r="D35" s="2" t="s">
        <v>91</v>
      </c>
      <c r="E35" t="s">
        <v>75</v>
      </c>
      <c r="F35" s="4">
        <v>10179986632</v>
      </c>
      <c r="G35" s="4">
        <v>18193779</v>
      </c>
      <c r="H35" s="3">
        <v>38677</v>
      </c>
      <c r="I35" s="9">
        <v>2.8356481481481479E-3</v>
      </c>
      <c r="J35" s="13">
        <v>64000000</v>
      </c>
    </row>
    <row r="36" spans="1:10" hidden="1" x14ac:dyDescent="0.3">
      <c r="A36" t="s">
        <v>104</v>
      </c>
      <c r="B36" t="s">
        <v>15</v>
      </c>
      <c r="C36" s="10">
        <v>621</v>
      </c>
      <c r="D36" s="2" t="s">
        <v>91</v>
      </c>
      <c r="E36" t="s">
        <v>70</v>
      </c>
      <c r="F36" s="4">
        <v>856388960</v>
      </c>
      <c r="G36" s="4">
        <v>4170250</v>
      </c>
      <c r="H36" s="3">
        <v>41434</v>
      </c>
      <c r="I36" s="9">
        <v>1.4340277777777776E-2</v>
      </c>
      <c r="J36" s="13">
        <v>4300000</v>
      </c>
    </row>
    <row r="37" spans="1:10" hidden="1" x14ac:dyDescent="0.3">
      <c r="A37" t="s">
        <v>126</v>
      </c>
      <c r="B37" t="s">
        <v>40</v>
      </c>
      <c r="C37" s="10">
        <v>25</v>
      </c>
      <c r="D37" s="2" t="s">
        <v>88</v>
      </c>
      <c r="E37" t="s">
        <v>78</v>
      </c>
      <c r="F37" s="4">
        <v>22249553</v>
      </c>
      <c r="G37" s="4">
        <v>324000</v>
      </c>
      <c r="H37" s="3">
        <v>41507</v>
      </c>
      <c r="I37" s="9">
        <v>1.5787037037037037E-2</v>
      </c>
      <c r="J37" s="13">
        <v>5200000</v>
      </c>
    </row>
    <row r="38" spans="1:10" hidden="1" x14ac:dyDescent="0.3">
      <c r="A38" t="s">
        <v>113</v>
      </c>
      <c r="B38" t="s">
        <v>23</v>
      </c>
      <c r="C38" s="10">
        <v>1690</v>
      </c>
      <c r="D38" s="2" t="s">
        <v>91</v>
      </c>
      <c r="E38" t="s">
        <v>62</v>
      </c>
      <c r="F38" s="4">
        <v>6483949</v>
      </c>
      <c r="G38" s="4">
        <v>488000</v>
      </c>
      <c r="H38" s="3">
        <v>43615</v>
      </c>
      <c r="I38" s="9">
        <v>4.8506944444444443E-2</v>
      </c>
      <c r="J38" s="13">
        <v>874000</v>
      </c>
    </row>
    <row r="39" spans="1:10" hidden="1" x14ac:dyDescent="0.3">
      <c r="A39" t="s">
        <v>103</v>
      </c>
      <c r="B39" t="s">
        <v>14</v>
      </c>
      <c r="C39" s="10">
        <v>2457</v>
      </c>
      <c r="D39" s="2" t="s">
        <v>91</v>
      </c>
      <c r="E39" t="s">
        <v>62</v>
      </c>
      <c r="F39" s="4">
        <v>21480208</v>
      </c>
      <c r="G39" s="4">
        <v>194000</v>
      </c>
      <c r="H39" s="3">
        <v>43818</v>
      </c>
      <c r="I39" s="9">
        <v>0.12722222222222221</v>
      </c>
      <c r="J39" s="13">
        <v>786000</v>
      </c>
    </row>
    <row r="40" spans="1:10" hidden="1" x14ac:dyDescent="0.3">
      <c r="A40" t="s">
        <v>116</v>
      </c>
      <c r="B40" t="s">
        <v>38</v>
      </c>
      <c r="C40" s="10">
        <v>533</v>
      </c>
      <c r="D40" s="2" t="s">
        <v>93</v>
      </c>
      <c r="E40" t="s">
        <v>77</v>
      </c>
      <c r="F40" s="4">
        <v>126927005</v>
      </c>
      <c r="G40" s="4">
        <v>573000</v>
      </c>
      <c r="H40" s="3">
        <v>42522</v>
      </c>
      <c r="I40" s="9">
        <v>2.4351851851851857E-2</v>
      </c>
      <c r="J40" s="13">
        <v>2300000</v>
      </c>
    </row>
    <row r="41" spans="1:10" hidden="1" x14ac:dyDescent="0.3">
      <c r="A41" t="s">
        <v>3</v>
      </c>
      <c r="B41" t="s">
        <v>56</v>
      </c>
      <c r="C41" s="10">
        <v>764</v>
      </c>
      <c r="D41" s="2" t="s">
        <v>91</v>
      </c>
      <c r="E41" t="s">
        <v>61</v>
      </c>
      <c r="F41" s="4">
        <v>310569933</v>
      </c>
      <c r="G41" s="4">
        <v>2819689</v>
      </c>
      <c r="H41" s="3">
        <v>41844</v>
      </c>
      <c r="I41" s="9">
        <v>3.3935185185185186E-2</v>
      </c>
      <c r="J41" s="13">
        <v>1900000</v>
      </c>
    </row>
    <row r="42" spans="1:10" x14ac:dyDescent="0.3">
      <c r="A42" s="12" t="s">
        <v>45</v>
      </c>
      <c r="B42" s="12" t="s">
        <v>45</v>
      </c>
      <c r="C42" s="55">
        <v>965</v>
      </c>
      <c r="D42" s="55" t="s">
        <v>91</v>
      </c>
      <c r="E42" s="12" t="s">
        <v>60</v>
      </c>
      <c r="F42" s="56">
        <v>133041614</v>
      </c>
      <c r="G42" s="56">
        <v>1200000</v>
      </c>
      <c r="H42" s="57">
        <v>42101</v>
      </c>
      <c r="I42" s="58">
        <v>8.3796296296296292E-3</v>
      </c>
      <c r="J42" s="59">
        <v>4100000</v>
      </c>
    </row>
    <row r="43" spans="1:10" hidden="1" x14ac:dyDescent="0.3">
      <c r="A43" t="s">
        <v>5</v>
      </c>
      <c r="B43" t="s">
        <v>6</v>
      </c>
      <c r="C43" s="10">
        <v>154</v>
      </c>
      <c r="D43" s="2" t="s">
        <v>91</v>
      </c>
      <c r="E43" t="s">
        <v>62</v>
      </c>
      <c r="F43" s="4">
        <v>1880531840</v>
      </c>
      <c r="G43" s="4">
        <v>12100000</v>
      </c>
      <c r="H43" s="3">
        <v>41286</v>
      </c>
      <c r="I43" s="9">
        <v>0.13968749999999999</v>
      </c>
      <c r="J43" s="13">
        <v>53000000</v>
      </c>
    </row>
    <row r="44" spans="1:10" hidden="1" x14ac:dyDescent="0.3">
      <c r="A44" t="s">
        <v>124</v>
      </c>
      <c r="B44" t="s">
        <v>33</v>
      </c>
      <c r="C44" s="10">
        <v>1156</v>
      </c>
      <c r="D44" s="2" t="s">
        <v>91</v>
      </c>
      <c r="E44" t="s">
        <v>77</v>
      </c>
      <c r="F44" s="4">
        <v>205162631</v>
      </c>
      <c r="G44" s="4">
        <v>877697</v>
      </c>
      <c r="H44" s="3">
        <v>42262</v>
      </c>
      <c r="I44" s="9">
        <v>2.584490740740741E-2</v>
      </c>
      <c r="J44" s="13">
        <v>23000000</v>
      </c>
    </row>
    <row r="45" spans="1:10" hidden="1" x14ac:dyDescent="0.3">
      <c r="A45" t="s">
        <v>118</v>
      </c>
      <c r="B45" t="s">
        <v>25</v>
      </c>
      <c r="C45" s="10">
        <v>991</v>
      </c>
      <c r="D45" s="2" t="s">
        <v>91</v>
      </c>
      <c r="E45" t="s">
        <v>73</v>
      </c>
      <c r="F45" s="4">
        <v>227854900</v>
      </c>
      <c r="G45" s="4">
        <v>1110000</v>
      </c>
      <c r="H45" s="3">
        <v>38925</v>
      </c>
      <c r="I45" s="9">
        <v>2.8449074074074075E-2</v>
      </c>
      <c r="J45" s="13">
        <v>4800000</v>
      </c>
    </row>
    <row r="46" spans="1:10" hidden="1" x14ac:dyDescent="0.3">
      <c r="A46" t="s">
        <v>98</v>
      </c>
      <c r="B46" t="s">
        <v>8</v>
      </c>
      <c r="C46" s="10">
        <v>897</v>
      </c>
      <c r="D46" s="2" t="s">
        <v>91</v>
      </c>
      <c r="E46" t="s">
        <v>65</v>
      </c>
      <c r="F46" s="4">
        <v>483062548</v>
      </c>
      <c r="G46" s="4">
        <v>1720000</v>
      </c>
      <c r="H46" s="3">
        <v>38866</v>
      </c>
      <c r="I46" s="9">
        <v>0.10063657407407407</v>
      </c>
      <c r="J46" s="13">
        <v>10000000</v>
      </c>
    </row>
    <row r="47" spans="1:10" hidden="1" x14ac:dyDescent="0.3">
      <c r="A47" t="s">
        <v>142</v>
      </c>
      <c r="B47" t="s">
        <v>53</v>
      </c>
      <c r="C47" s="10">
        <v>855</v>
      </c>
      <c r="D47" s="2" t="s">
        <v>91</v>
      </c>
      <c r="E47" t="s">
        <v>70</v>
      </c>
      <c r="F47" s="4">
        <v>234306936</v>
      </c>
      <c r="G47" s="4">
        <v>1997810</v>
      </c>
      <c r="H47" s="3">
        <v>41097</v>
      </c>
      <c r="I47" s="9">
        <v>1.7222222222222222E-2</v>
      </c>
      <c r="J47" s="13">
        <v>5600000</v>
      </c>
    </row>
    <row r="48" spans="1:10" hidden="1" x14ac:dyDescent="0.3">
      <c r="A48" t="s">
        <v>121</v>
      </c>
      <c r="B48" t="s">
        <v>27</v>
      </c>
      <c r="C48" s="10">
        <v>660</v>
      </c>
      <c r="D48" s="2" t="s">
        <v>91</v>
      </c>
      <c r="E48" t="s">
        <v>75</v>
      </c>
      <c r="F48" s="4">
        <v>6168673141</v>
      </c>
      <c r="G48" s="4">
        <v>4039689</v>
      </c>
      <c r="H48" s="3">
        <v>39992</v>
      </c>
      <c r="I48" s="9">
        <v>1.7361111111111112E-4</v>
      </c>
      <c r="J48" s="13">
        <v>352000000</v>
      </c>
    </row>
    <row r="49" spans="1:10" x14ac:dyDescent="0.3">
      <c r="A49" s="12" t="s">
        <v>153</v>
      </c>
      <c r="B49" s="12" t="s">
        <v>18</v>
      </c>
      <c r="C49" s="55">
        <v>527</v>
      </c>
      <c r="D49" s="55" t="s">
        <v>91</v>
      </c>
      <c r="E49" s="12" t="s">
        <v>63</v>
      </c>
      <c r="F49" s="56">
        <v>2542644859</v>
      </c>
      <c r="G49" s="56">
        <v>5063727</v>
      </c>
      <c r="H49" s="57">
        <v>41535</v>
      </c>
      <c r="I49" s="58">
        <v>1.7013888888888892E-3</v>
      </c>
      <c r="J49" s="59">
        <v>21000000</v>
      </c>
    </row>
    <row r="50" spans="1:10" hidden="1" x14ac:dyDescent="0.3">
      <c r="A50" t="s">
        <v>97</v>
      </c>
      <c r="B50" t="s">
        <v>7</v>
      </c>
      <c r="C50" s="10">
        <v>2189</v>
      </c>
      <c r="D50" s="2" t="s">
        <v>91</v>
      </c>
      <c r="E50" t="s">
        <v>64</v>
      </c>
      <c r="F50" s="4">
        <v>108588441</v>
      </c>
      <c r="G50" s="4">
        <v>256000</v>
      </c>
      <c r="H50" s="3">
        <v>41852</v>
      </c>
      <c r="I50" s="9">
        <v>3.37962962962963E-3</v>
      </c>
      <c r="J50" s="13">
        <v>7700000</v>
      </c>
    </row>
    <row r="51" spans="1:10" hidden="1" x14ac:dyDescent="0.3">
      <c r="A51" t="s">
        <v>137</v>
      </c>
      <c r="B51" t="s">
        <v>47</v>
      </c>
      <c r="C51" s="10">
        <v>246</v>
      </c>
      <c r="D51" s="2" t="s">
        <v>91</v>
      </c>
      <c r="E51" t="s">
        <v>60</v>
      </c>
      <c r="F51" s="4">
        <v>2177253416</v>
      </c>
      <c r="G51" s="4">
        <v>8900000</v>
      </c>
      <c r="H51" s="3">
        <v>42605</v>
      </c>
      <c r="I51" s="9">
        <v>1.9953703703703706E-2</v>
      </c>
      <c r="J51" s="13">
        <v>20000000</v>
      </c>
    </row>
    <row r="52" spans="1:10" x14ac:dyDescent="0.3">
      <c r="A52" s="12" t="s">
        <v>122</v>
      </c>
      <c r="B52" s="12" t="s">
        <v>54</v>
      </c>
      <c r="C52" s="55">
        <v>343</v>
      </c>
      <c r="D52" s="55" t="s">
        <v>91</v>
      </c>
      <c r="E52" s="12" t="s">
        <v>74</v>
      </c>
      <c r="F52" s="56">
        <v>546173040</v>
      </c>
      <c r="G52" s="56">
        <v>7264357</v>
      </c>
      <c r="H52" s="57">
        <v>41310</v>
      </c>
      <c r="I52" s="58">
        <v>8.3333333333333332E-3</v>
      </c>
      <c r="J52" s="59">
        <v>90000000</v>
      </c>
    </row>
    <row r="53" spans="1:10" hidden="1" x14ac:dyDescent="0.3">
      <c r="A53" t="s">
        <v>134</v>
      </c>
      <c r="B53" t="s">
        <v>44</v>
      </c>
      <c r="C53" s="10">
        <v>1687</v>
      </c>
      <c r="D53" s="2" t="s">
        <v>91</v>
      </c>
      <c r="E53" t="s">
        <v>60</v>
      </c>
      <c r="F53" s="4">
        <v>68240152</v>
      </c>
      <c r="G53" s="4">
        <v>493000</v>
      </c>
      <c r="H53" s="3">
        <v>42711</v>
      </c>
      <c r="I53" s="9">
        <v>2.0983796296296296E-2</v>
      </c>
      <c r="J53" s="13">
        <v>1300000</v>
      </c>
    </row>
    <row r="54" spans="1:10" hidden="1" x14ac:dyDescent="0.3">
      <c r="A54" t="s">
        <v>112</v>
      </c>
      <c r="B54" t="s">
        <v>22</v>
      </c>
      <c r="C54" s="10">
        <v>121</v>
      </c>
      <c r="D54" s="2" t="s">
        <v>91</v>
      </c>
      <c r="E54" t="s">
        <v>72</v>
      </c>
      <c r="F54" s="4">
        <v>3956406565</v>
      </c>
      <c r="G54" s="4">
        <v>15491031</v>
      </c>
      <c r="H54" s="3">
        <v>38702</v>
      </c>
      <c r="I54" s="9">
        <v>1.2048611111111112E-2</v>
      </c>
      <c r="J54" s="13">
        <v>79000000</v>
      </c>
    </row>
    <row r="55" spans="1:10" x14ac:dyDescent="0.3">
      <c r="A55" s="12" t="s">
        <v>111</v>
      </c>
      <c r="B55" s="12" t="s">
        <v>21</v>
      </c>
      <c r="C55" s="55">
        <v>170</v>
      </c>
      <c r="D55" s="55" t="s">
        <v>91</v>
      </c>
      <c r="E55" s="12" t="s">
        <v>72</v>
      </c>
      <c r="F55" s="56">
        <v>2847015931</v>
      </c>
      <c r="G55" s="56">
        <v>10582009</v>
      </c>
      <c r="H55" s="57">
        <v>41702</v>
      </c>
      <c r="I55" s="58">
        <v>6.122685185185185E-3</v>
      </c>
      <c r="J55" s="59">
        <v>57000000</v>
      </c>
    </row>
    <row r="56" spans="1:10" hidden="1" x14ac:dyDescent="0.3">
      <c r="A56" t="s">
        <v>119</v>
      </c>
      <c r="B56" t="s">
        <v>26</v>
      </c>
      <c r="C56" s="10">
        <v>6</v>
      </c>
      <c r="D56" s="2" t="s">
        <v>91</v>
      </c>
      <c r="E56" t="s">
        <v>65</v>
      </c>
      <c r="F56" s="4">
        <v>67274465758</v>
      </c>
      <c r="G56" s="4">
        <v>86858698</v>
      </c>
      <c r="H56" s="3">
        <v>39213</v>
      </c>
      <c r="I56" s="9">
        <v>2.8819444444444444E-3</v>
      </c>
      <c r="J56" s="13">
        <v>300000000</v>
      </c>
    </row>
    <row r="57" spans="1:10" x14ac:dyDescent="0.3">
      <c r="A57" s="12" t="s">
        <v>141</v>
      </c>
      <c r="B57" s="12" t="s">
        <v>52</v>
      </c>
      <c r="C57" s="55">
        <v>566</v>
      </c>
      <c r="D57" s="55" t="s">
        <v>91</v>
      </c>
      <c r="E57" s="12" t="s">
        <v>70</v>
      </c>
      <c r="F57" s="56">
        <v>623512556</v>
      </c>
      <c r="G57" s="56">
        <v>4648901</v>
      </c>
      <c r="H57" s="57">
        <v>41535</v>
      </c>
      <c r="I57" s="58">
        <v>4.0046296296296297E-3</v>
      </c>
      <c r="J57" s="59">
        <v>22000000</v>
      </c>
    </row>
    <row r="58" spans="1:10" x14ac:dyDescent="0.3">
      <c r="A58" s="12"/>
      <c r="B58" s="12"/>
      <c r="C58" s="60"/>
      <c r="D58" s="60"/>
      <c r="E58" s="12"/>
      <c r="F58" s="12"/>
      <c r="G58" s="12"/>
      <c r="H58" s="12"/>
      <c r="I58" s="58"/>
      <c r="J58" s="12"/>
    </row>
    <row r="68" spans="2:3" x14ac:dyDescent="0.3">
      <c r="B68" s="52"/>
      <c r="C68" s="53"/>
    </row>
    <row r="69" spans="2:3" ht="22.2" x14ac:dyDescent="0.3">
      <c r="B69" s="54"/>
      <c r="C69" s="53"/>
    </row>
    <row r="70" spans="2:3" x14ac:dyDescent="0.3">
      <c r="B70" s="52"/>
      <c r="C70" s="53"/>
    </row>
    <row r="71" spans="2:3" x14ac:dyDescent="0.3">
      <c r="B71" s="52"/>
    </row>
    <row r="72" spans="2:3" x14ac:dyDescent="0.3">
      <c r="B72" s="52"/>
    </row>
    <row r="73" spans="2:3" x14ac:dyDescent="0.3">
      <c r="B73" s="52"/>
    </row>
  </sheetData>
  <autoFilter ref="A1:J57" xr:uid="{425C9101-FA3F-4764-8C7D-CF37F6108EAF}">
    <filterColumn colId="6">
      <customFilters>
        <customFilter operator="greaterThanOrEqual" val="1000000"/>
      </customFilters>
    </filterColumn>
    <filterColumn colId="7">
      <customFilters>
        <customFilter operator="greaterThanOrEqual" val="40909"/>
      </customFilters>
    </filterColumn>
    <filterColumn colId="8">
      <customFilters>
        <customFilter operator="lessThan" val="1.3888888888888888E-2"/>
      </customFilters>
    </filterColumn>
  </autoFilter>
  <conditionalFormatting sqref="I2:I57">
    <cfRule type="cellIs" dxfId="7" priority="1" operator="lessThan">
      <formula>0.00415509259259259</formula>
    </cfRule>
    <cfRule type="cellIs" dxfId="6" priority="2" operator="lessThan">
      <formula>0.00277777777777778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614E1-A3A6-43C1-A1F7-D0C60F4062AF}">
  <sheetPr filterMode="1">
    <tabColor theme="0" tint="-0.249977111117893"/>
  </sheetPr>
  <dimension ref="A1:J57"/>
  <sheetViews>
    <sheetView workbookViewId="0">
      <selection activeCell="A71" sqref="A71"/>
    </sheetView>
  </sheetViews>
  <sheetFormatPr defaultRowHeight="14.4" x14ac:dyDescent="0.3"/>
  <cols>
    <col min="1" max="1" width="22.44140625" customWidth="1"/>
    <col min="2" max="2" width="40.109375" customWidth="1"/>
    <col min="3" max="3" width="29" style="11" customWidth="1"/>
    <col min="4" max="4" width="16.21875" style="1" customWidth="1"/>
    <col min="5" max="5" width="23.5546875" customWidth="1"/>
    <col min="6" max="6" width="26.21875" customWidth="1"/>
    <col min="7" max="7" width="24.44140625" customWidth="1"/>
    <col min="8" max="8" width="23.77734375" customWidth="1"/>
    <col min="9" max="9" width="17.88671875" style="9" customWidth="1"/>
    <col min="10" max="10" width="20.77734375" customWidth="1"/>
    <col min="11" max="11" width="12.21875" customWidth="1"/>
  </cols>
  <sheetData>
    <row r="1" spans="1:10" s="7" customFormat="1" ht="72.599999999999994" customHeight="1" x14ac:dyDescent="0.3">
      <c r="A1" s="5" t="s">
        <v>95</v>
      </c>
      <c r="B1" s="5" t="s">
        <v>82</v>
      </c>
      <c r="C1" s="6" t="s">
        <v>85</v>
      </c>
      <c r="D1" s="6" t="s">
        <v>86</v>
      </c>
      <c r="E1" s="5" t="s">
        <v>0</v>
      </c>
      <c r="F1" s="5" t="s">
        <v>83</v>
      </c>
      <c r="G1" s="5" t="s">
        <v>11</v>
      </c>
      <c r="H1" s="5" t="s">
        <v>2</v>
      </c>
      <c r="I1" s="8" t="s">
        <v>147</v>
      </c>
      <c r="J1" s="5" t="s">
        <v>152</v>
      </c>
    </row>
    <row r="2" spans="1:10" hidden="1" x14ac:dyDescent="0.3">
      <c r="A2" t="s">
        <v>100</v>
      </c>
      <c r="B2" t="s">
        <v>10</v>
      </c>
      <c r="C2" s="10">
        <v>2442</v>
      </c>
      <c r="D2" s="2" t="s">
        <v>91</v>
      </c>
      <c r="E2" t="s">
        <v>67</v>
      </c>
      <c r="F2" s="4">
        <v>46789270</v>
      </c>
      <c r="G2" s="4">
        <v>199000</v>
      </c>
      <c r="H2" s="3">
        <v>41967</v>
      </c>
      <c r="I2" s="9">
        <v>1.6550925925925926E-3</v>
      </c>
      <c r="J2" s="13">
        <v>1600000</v>
      </c>
    </row>
    <row r="3" spans="1:10" hidden="1" x14ac:dyDescent="0.3">
      <c r="A3" t="s">
        <v>101</v>
      </c>
      <c r="B3" t="s">
        <v>12</v>
      </c>
      <c r="C3" s="10">
        <v>888</v>
      </c>
      <c r="D3" s="2" t="s">
        <v>91</v>
      </c>
      <c r="E3" t="s">
        <v>68</v>
      </c>
      <c r="F3" s="4">
        <v>1104447350</v>
      </c>
      <c r="G3" s="4">
        <v>1790000</v>
      </c>
      <c r="H3" s="3">
        <v>40294</v>
      </c>
      <c r="I3" s="9">
        <v>1.9444444444444442E-3</v>
      </c>
      <c r="J3" s="13">
        <v>132100000</v>
      </c>
    </row>
    <row r="4" spans="1:10" hidden="1" x14ac:dyDescent="0.3">
      <c r="A4" t="s">
        <v>109</v>
      </c>
      <c r="B4" t="s">
        <v>19</v>
      </c>
      <c r="C4" s="10">
        <v>191</v>
      </c>
      <c r="D4" s="2" t="s">
        <v>93</v>
      </c>
      <c r="E4" t="s">
        <v>70</v>
      </c>
      <c r="F4" s="4">
        <v>502401047</v>
      </c>
      <c r="G4" s="4">
        <v>1650000</v>
      </c>
      <c r="H4" s="3">
        <v>41076</v>
      </c>
      <c r="I4" s="9">
        <v>0.01</v>
      </c>
      <c r="J4" s="13">
        <v>5700000</v>
      </c>
    </row>
    <row r="5" spans="1:10" hidden="1" x14ac:dyDescent="0.3">
      <c r="A5" t="s">
        <v>96</v>
      </c>
      <c r="B5" t="s">
        <v>29</v>
      </c>
      <c r="C5" s="10">
        <v>146</v>
      </c>
      <c r="D5" s="2" t="s">
        <v>91</v>
      </c>
      <c r="E5" t="s">
        <v>72</v>
      </c>
      <c r="F5" s="4">
        <v>11041964216</v>
      </c>
      <c r="G5" s="4">
        <v>12939185</v>
      </c>
      <c r="H5" s="3">
        <v>38936</v>
      </c>
      <c r="I5" s="9">
        <v>4.9652777777777777E-3</v>
      </c>
      <c r="J5" s="13">
        <v>19100000</v>
      </c>
    </row>
    <row r="6" spans="1:10" hidden="1" x14ac:dyDescent="0.3">
      <c r="A6" t="s">
        <v>117</v>
      </c>
      <c r="B6" t="s">
        <v>84</v>
      </c>
      <c r="C6" s="10">
        <v>1643</v>
      </c>
      <c r="D6" s="2" t="s">
        <v>91</v>
      </c>
      <c r="E6" t="s">
        <v>80</v>
      </c>
      <c r="F6" s="4">
        <v>378295585</v>
      </c>
      <c r="G6" s="4">
        <v>1780000</v>
      </c>
      <c r="H6" s="3">
        <v>43943</v>
      </c>
      <c r="I6" s="9">
        <v>2.642361111111111E-2</v>
      </c>
      <c r="J6" s="13">
        <v>6400000</v>
      </c>
    </row>
    <row r="7" spans="1:10" hidden="1" x14ac:dyDescent="0.3">
      <c r="A7" t="s">
        <v>102</v>
      </c>
      <c r="B7" t="s">
        <v>13</v>
      </c>
      <c r="C7" s="10">
        <v>894</v>
      </c>
      <c r="D7" s="2" t="s">
        <v>91</v>
      </c>
      <c r="E7" t="s">
        <v>60</v>
      </c>
      <c r="F7" s="4">
        <v>161497726</v>
      </c>
      <c r="G7" s="4">
        <v>1749128</v>
      </c>
      <c r="H7" s="3">
        <v>44189</v>
      </c>
      <c r="I7" s="9">
        <v>3.1886574074074074E-2</v>
      </c>
      <c r="J7" s="13">
        <v>5900000</v>
      </c>
    </row>
    <row r="8" spans="1:10" hidden="1" x14ac:dyDescent="0.3">
      <c r="A8" t="s">
        <v>123</v>
      </c>
      <c r="B8" t="s">
        <v>32</v>
      </c>
      <c r="C8" s="10">
        <v>1959</v>
      </c>
      <c r="D8" s="2" t="s">
        <v>91</v>
      </c>
      <c r="E8" t="s">
        <v>77</v>
      </c>
      <c r="F8" s="4">
        <v>48100894</v>
      </c>
      <c r="G8" s="4">
        <v>342000</v>
      </c>
      <c r="H8" s="3">
        <v>40904</v>
      </c>
      <c r="I8" s="9">
        <v>4.1736111111111113E-2</v>
      </c>
      <c r="J8" s="13">
        <v>1600000</v>
      </c>
    </row>
    <row r="9" spans="1:10" x14ac:dyDescent="0.3">
      <c r="A9" s="12" t="s">
        <v>130</v>
      </c>
      <c r="B9" s="12" t="s">
        <v>39</v>
      </c>
      <c r="C9" s="55">
        <v>788</v>
      </c>
      <c r="D9" s="55" t="s">
        <v>91</v>
      </c>
      <c r="E9" s="12" t="s">
        <v>77</v>
      </c>
      <c r="F9" s="56">
        <v>599424933</v>
      </c>
      <c r="G9" s="56">
        <v>2540000</v>
      </c>
      <c r="H9" s="57">
        <v>41984</v>
      </c>
      <c r="I9" s="58">
        <v>3.9375E-2</v>
      </c>
      <c r="J9" s="59">
        <v>39300000</v>
      </c>
    </row>
    <row r="10" spans="1:10" hidden="1" x14ac:dyDescent="0.3">
      <c r="A10" t="s">
        <v>131</v>
      </c>
      <c r="B10" t="s">
        <v>41</v>
      </c>
      <c r="C10" s="10">
        <v>82</v>
      </c>
      <c r="D10" s="2" t="s">
        <v>91</v>
      </c>
      <c r="E10" t="s">
        <v>77</v>
      </c>
      <c r="F10" s="4">
        <v>481375077</v>
      </c>
      <c r="G10" s="4">
        <v>2360000</v>
      </c>
      <c r="H10" s="3">
        <v>42206</v>
      </c>
      <c r="I10" s="9">
        <v>6.385416666666667E-2</v>
      </c>
      <c r="J10" s="13">
        <v>17900000</v>
      </c>
    </row>
    <row r="11" spans="1:10" hidden="1" x14ac:dyDescent="0.3">
      <c r="A11" t="s">
        <v>120</v>
      </c>
      <c r="B11" t="s">
        <v>55</v>
      </c>
      <c r="C11" s="10">
        <v>243359</v>
      </c>
      <c r="D11" s="2" t="s">
        <v>91</v>
      </c>
      <c r="E11" t="s">
        <v>74</v>
      </c>
      <c r="F11" s="4">
        <v>2072280609</v>
      </c>
      <c r="G11" s="4">
        <v>12500000</v>
      </c>
      <c r="H11" s="3">
        <v>0</v>
      </c>
      <c r="I11" s="9">
        <v>6.5162037037037037E-3</v>
      </c>
      <c r="J11" s="13">
        <v>30000000</v>
      </c>
    </row>
    <row r="12" spans="1:10" hidden="1" x14ac:dyDescent="0.3">
      <c r="A12" t="s">
        <v>132</v>
      </c>
      <c r="B12" t="s">
        <v>42</v>
      </c>
      <c r="C12" s="10">
        <v>792</v>
      </c>
      <c r="D12" s="2" t="s">
        <v>91</v>
      </c>
      <c r="E12" t="s">
        <v>75</v>
      </c>
      <c r="F12" s="4">
        <v>1499292030</v>
      </c>
      <c r="G12" s="4">
        <v>2560000</v>
      </c>
      <c r="H12" s="3">
        <v>39339</v>
      </c>
      <c r="I12" s="9">
        <v>6.4236111111111117E-3</v>
      </c>
      <c r="J12" s="13">
        <v>16000000</v>
      </c>
    </row>
    <row r="13" spans="1:10" hidden="1" x14ac:dyDescent="0.3">
      <c r="A13" t="s">
        <v>140</v>
      </c>
      <c r="B13" t="s">
        <v>51</v>
      </c>
      <c r="C13" s="10">
        <v>1570</v>
      </c>
      <c r="D13" s="2" t="s">
        <v>91</v>
      </c>
      <c r="E13" t="s">
        <v>61</v>
      </c>
      <c r="F13" s="4">
        <v>36869516</v>
      </c>
      <c r="G13" s="4">
        <v>501000</v>
      </c>
      <c r="H13" s="3">
        <v>41287</v>
      </c>
      <c r="I13" s="9">
        <v>9.0277777777777787E-3</v>
      </c>
      <c r="J13" s="13">
        <v>753000</v>
      </c>
    </row>
    <row r="14" spans="1:10" hidden="1" x14ac:dyDescent="0.3">
      <c r="A14" t="s">
        <v>106</v>
      </c>
      <c r="B14" t="s">
        <v>57</v>
      </c>
      <c r="C14" s="10">
        <v>1773</v>
      </c>
      <c r="D14" s="2" t="s">
        <v>91</v>
      </c>
      <c r="E14" t="s">
        <v>70</v>
      </c>
      <c r="F14" s="4">
        <v>119824780</v>
      </c>
      <c r="G14" s="4">
        <v>439239</v>
      </c>
      <c r="H14" s="3">
        <v>41539</v>
      </c>
      <c r="I14" s="9">
        <v>1.0902777777777777E-2</v>
      </c>
      <c r="J14" s="13">
        <v>8000000</v>
      </c>
    </row>
    <row r="15" spans="1:10" x14ac:dyDescent="0.3">
      <c r="A15" s="12" t="s">
        <v>129</v>
      </c>
      <c r="B15" s="12" t="s">
        <v>37</v>
      </c>
      <c r="C15" s="55">
        <v>175</v>
      </c>
      <c r="D15" s="55" t="s">
        <v>92</v>
      </c>
      <c r="E15" s="12" t="s">
        <v>77</v>
      </c>
      <c r="F15" s="56">
        <v>103335339</v>
      </c>
      <c r="G15" s="56">
        <v>513049</v>
      </c>
      <c r="H15" s="57">
        <v>42235</v>
      </c>
      <c r="I15" s="58">
        <v>1.8969907407407408E-2</v>
      </c>
      <c r="J15" s="59">
        <v>4300000</v>
      </c>
    </row>
    <row r="16" spans="1:10" hidden="1" x14ac:dyDescent="0.3">
      <c r="A16" t="s">
        <v>110</v>
      </c>
      <c r="B16" t="s">
        <v>20</v>
      </c>
      <c r="C16" s="10">
        <v>471</v>
      </c>
      <c r="D16" s="2" t="s">
        <v>91</v>
      </c>
      <c r="E16" t="s">
        <v>72</v>
      </c>
      <c r="F16" s="4">
        <v>1768897409</v>
      </c>
      <c r="G16" s="4">
        <v>5650000</v>
      </c>
      <c r="H16" s="3">
        <v>42430</v>
      </c>
      <c r="I16" s="9">
        <v>6.6550925925925935E-3</v>
      </c>
      <c r="J16" s="13">
        <v>33000000</v>
      </c>
    </row>
    <row r="17" spans="1:10" hidden="1" x14ac:dyDescent="0.3">
      <c r="A17" t="s">
        <v>128</v>
      </c>
      <c r="B17" t="s">
        <v>36</v>
      </c>
      <c r="C17" s="10">
        <v>2442</v>
      </c>
      <c r="D17" s="2" t="s">
        <v>91</v>
      </c>
      <c r="E17" t="s">
        <v>79</v>
      </c>
      <c r="F17" s="4">
        <v>11914254</v>
      </c>
      <c r="G17" s="4">
        <v>199000</v>
      </c>
      <c r="H17" s="3">
        <v>40647</v>
      </c>
      <c r="I17" s="9">
        <v>3.2870370370370367E-3</v>
      </c>
      <c r="J17" s="13">
        <v>4000000</v>
      </c>
    </row>
    <row r="18" spans="1:10" hidden="1" x14ac:dyDescent="0.3">
      <c r="A18" t="s">
        <v>138</v>
      </c>
      <c r="B18" t="s">
        <v>48</v>
      </c>
      <c r="C18" s="10">
        <v>1342</v>
      </c>
      <c r="D18" s="2" t="s">
        <v>91</v>
      </c>
      <c r="E18" t="s">
        <v>70</v>
      </c>
      <c r="F18" s="4">
        <v>263528322</v>
      </c>
      <c r="G18" s="4">
        <v>727000</v>
      </c>
      <c r="H18" s="3">
        <v>42504</v>
      </c>
      <c r="I18" s="9">
        <v>8.9814814814814809E-3</v>
      </c>
      <c r="J18" s="13">
        <v>3000000</v>
      </c>
    </row>
    <row r="19" spans="1:10" hidden="1" x14ac:dyDescent="0.3">
      <c r="A19" t="s">
        <v>99</v>
      </c>
      <c r="B19" t="s">
        <v>9</v>
      </c>
      <c r="C19" s="10">
        <v>537</v>
      </c>
      <c r="D19" s="2" t="s">
        <v>91</v>
      </c>
      <c r="E19" t="s">
        <v>66</v>
      </c>
      <c r="F19" s="4">
        <v>4225224908</v>
      </c>
      <c r="G19" s="4">
        <v>4965594</v>
      </c>
      <c r="H19" s="3">
        <v>38908</v>
      </c>
      <c r="I19" s="9">
        <v>3.0671296296296297E-3</v>
      </c>
      <c r="J19" s="13">
        <v>7900000</v>
      </c>
    </row>
    <row r="20" spans="1:10" hidden="1" x14ac:dyDescent="0.3">
      <c r="A20" t="s">
        <v>114</v>
      </c>
      <c r="B20" t="s">
        <v>24</v>
      </c>
      <c r="C20" s="10">
        <v>966</v>
      </c>
      <c r="D20" s="2" t="s">
        <v>91</v>
      </c>
      <c r="E20" t="s">
        <v>60</v>
      </c>
      <c r="F20" s="4">
        <v>241198494</v>
      </c>
      <c r="G20" s="4">
        <v>1209568</v>
      </c>
      <c r="H20" s="3">
        <v>43020</v>
      </c>
      <c r="I20" s="9">
        <v>8.4259259259259253E-3</v>
      </c>
      <c r="J20" s="13">
        <v>4100000</v>
      </c>
    </row>
    <row r="21" spans="1:10" x14ac:dyDescent="0.3">
      <c r="A21" s="12" t="s">
        <v>76</v>
      </c>
      <c r="B21" s="12" t="s">
        <v>31</v>
      </c>
      <c r="C21" s="55">
        <v>403</v>
      </c>
      <c r="D21" s="55" t="s">
        <v>87</v>
      </c>
      <c r="E21" s="12" t="s">
        <v>77</v>
      </c>
      <c r="F21" s="56">
        <v>224154273</v>
      </c>
      <c r="G21" s="56">
        <v>634000</v>
      </c>
      <c r="H21" s="57">
        <v>40838</v>
      </c>
      <c r="I21" s="58">
        <v>1.9768518518518515E-2</v>
      </c>
      <c r="J21" s="59">
        <v>4100000</v>
      </c>
    </row>
    <row r="22" spans="1:10" hidden="1" x14ac:dyDescent="0.3">
      <c r="A22" t="s">
        <v>125</v>
      </c>
      <c r="B22" t="s">
        <v>34</v>
      </c>
      <c r="C22" s="10">
        <v>2375</v>
      </c>
      <c r="D22" s="2" t="s">
        <v>91</v>
      </c>
      <c r="E22" t="s">
        <v>64</v>
      </c>
      <c r="F22" s="4">
        <v>165954721</v>
      </c>
      <c r="G22" s="4">
        <v>213000</v>
      </c>
      <c r="H22" s="3">
        <v>41714</v>
      </c>
      <c r="I22" s="9">
        <v>2.2060185185185183E-2</v>
      </c>
      <c r="J22" s="13">
        <v>1500000</v>
      </c>
    </row>
    <row r="23" spans="1:10" hidden="1" x14ac:dyDescent="0.3">
      <c r="A23" t="s">
        <v>28</v>
      </c>
      <c r="B23" t="s">
        <v>28</v>
      </c>
      <c r="C23" s="10">
        <v>112</v>
      </c>
      <c r="D23" s="2" t="s">
        <v>91</v>
      </c>
      <c r="E23" t="s">
        <v>72</v>
      </c>
      <c r="F23" s="4">
        <v>14010585425</v>
      </c>
      <c r="G23" s="4">
        <v>16560498</v>
      </c>
      <c r="H23" s="3">
        <v>38976</v>
      </c>
      <c r="I23" s="9">
        <v>6.9444444444444441E-3</v>
      </c>
      <c r="J23" s="13">
        <v>209000000</v>
      </c>
    </row>
    <row r="24" spans="1:10" hidden="1" x14ac:dyDescent="0.3">
      <c r="A24" t="s">
        <v>108</v>
      </c>
      <c r="B24" t="s">
        <v>17</v>
      </c>
      <c r="C24" s="10">
        <v>1682</v>
      </c>
      <c r="D24" s="2" t="s">
        <v>91</v>
      </c>
      <c r="E24" t="s">
        <v>71</v>
      </c>
      <c r="F24" s="4">
        <v>189590495</v>
      </c>
      <c r="G24" s="4">
        <v>491000</v>
      </c>
      <c r="H24" s="3">
        <v>38916</v>
      </c>
      <c r="I24" s="9">
        <v>2.6898148148148147E-2</v>
      </c>
      <c r="J24" s="13">
        <v>53000000</v>
      </c>
    </row>
    <row r="25" spans="1:10" hidden="1" x14ac:dyDescent="0.3">
      <c r="A25" t="s">
        <v>127</v>
      </c>
      <c r="B25" t="s">
        <v>35</v>
      </c>
      <c r="C25" s="10">
        <v>69</v>
      </c>
      <c r="D25" s="2" t="s">
        <v>90</v>
      </c>
      <c r="E25" t="s">
        <v>78</v>
      </c>
      <c r="F25" s="4">
        <v>660154544</v>
      </c>
      <c r="G25" s="4">
        <v>2620000</v>
      </c>
      <c r="H25" s="3">
        <v>40794</v>
      </c>
      <c r="I25" s="9">
        <v>0.12508101851851852</v>
      </c>
      <c r="J25" s="13">
        <v>47000000</v>
      </c>
    </row>
    <row r="26" spans="1:10" hidden="1" x14ac:dyDescent="0.3">
      <c r="A26" t="s">
        <v>105</v>
      </c>
      <c r="B26" t="s">
        <v>16</v>
      </c>
      <c r="C26" s="10">
        <v>609</v>
      </c>
      <c r="D26" s="2" t="s">
        <v>91</v>
      </c>
      <c r="E26" t="s">
        <v>60</v>
      </c>
      <c r="F26" s="4">
        <v>288208672</v>
      </c>
      <c r="G26" s="4">
        <v>4300000</v>
      </c>
      <c r="H26" s="3">
        <v>43283</v>
      </c>
      <c r="I26" s="9">
        <v>2.613425925925926E-2</v>
      </c>
      <c r="J26" s="13">
        <v>16000000</v>
      </c>
    </row>
    <row r="27" spans="1:10" hidden="1" x14ac:dyDescent="0.3">
      <c r="A27" t="s">
        <v>139</v>
      </c>
      <c r="B27" t="s">
        <v>49</v>
      </c>
      <c r="C27" s="10">
        <v>1285</v>
      </c>
      <c r="D27" s="2" t="s">
        <v>91</v>
      </c>
      <c r="E27" t="s">
        <v>60</v>
      </c>
      <c r="F27" s="4">
        <v>47790677</v>
      </c>
      <c r="G27" s="4">
        <v>798000</v>
      </c>
      <c r="H27" s="3">
        <v>42878</v>
      </c>
      <c r="I27" s="9">
        <v>1.068287037037037E-2</v>
      </c>
      <c r="J27" s="13">
        <v>1300000</v>
      </c>
    </row>
    <row r="28" spans="1:10" hidden="1" x14ac:dyDescent="0.3">
      <c r="A28" t="s">
        <v>135</v>
      </c>
      <c r="B28" t="s">
        <v>46</v>
      </c>
      <c r="C28" s="10">
        <v>884</v>
      </c>
      <c r="D28" s="2" t="s">
        <v>91</v>
      </c>
      <c r="E28" t="s">
        <v>60</v>
      </c>
      <c r="F28" s="4">
        <v>206379840</v>
      </c>
      <c r="G28" s="4">
        <v>1830000</v>
      </c>
      <c r="H28" s="3">
        <v>42214</v>
      </c>
      <c r="I28" s="9">
        <v>7.719907407407408E-3</v>
      </c>
      <c r="J28" s="13">
        <v>24000000</v>
      </c>
    </row>
    <row r="29" spans="1:10" hidden="1" x14ac:dyDescent="0.3">
      <c r="A29" t="s">
        <v>136</v>
      </c>
      <c r="B29" t="s">
        <v>50</v>
      </c>
      <c r="C29" s="10">
        <v>857</v>
      </c>
      <c r="D29" s="2" t="s">
        <v>91</v>
      </c>
      <c r="E29" t="s">
        <v>60</v>
      </c>
      <c r="F29" s="4">
        <v>152986540</v>
      </c>
      <c r="G29" s="4">
        <v>2048319</v>
      </c>
      <c r="H29" s="3">
        <v>41269</v>
      </c>
      <c r="I29" s="9">
        <v>1.4386574074074072E-2</v>
      </c>
      <c r="J29" s="13">
        <v>4100000</v>
      </c>
    </row>
    <row r="30" spans="1:10" hidden="1" x14ac:dyDescent="0.3">
      <c r="A30" t="s">
        <v>4</v>
      </c>
      <c r="B30" t="s">
        <v>4</v>
      </c>
      <c r="C30" s="10">
        <v>7</v>
      </c>
      <c r="D30" s="2" t="s">
        <v>89</v>
      </c>
      <c r="E30" t="s">
        <v>61</v>
      </c>
      <c r="F30" s="4">
        <v>5842816427</v>
      </c>
      <c r="G30" s="4">
        <v>23790574</v>
      </c>
      <c r="H30" s="3">
        <v>40019</v>
      </c>
      <c r="I30" s="9">
        <v>2.2916666666666667E-3</v>
      </c>
      <c r="J30" s="13">
        <v>32000000</v>
      </c>
    </row>
    <row r="31" spans="1:10" hidden="1" x14ac:dyDescent="0.3">
      <c r="A31" t="s">
        <v>107</v>
      </c>
      <c r="B31" t="s">
        <v>58</v>
      </c>
      <c r="C31" s="10">
        <v>2720</v>
      </c>
      <c r="D31" s="2" t="s">
        <v>91</v>
      </c>
      <c r="E31" t="s">
        <v>69</v>
      </c>
      <c r="F31" s="4">
        <v>38209983</v>
      </c>
      <c r="G31" s="4">
        <v>157000</v>
      </c>
      <c r="H31" s="3">
        <v>38785</v>
      </c>
      <c r="I31" s="9">
        <v>2.8449074074074075E-2</v>
      </c>
      <c r="J31" s="13">
        <v>3800000</v>
      </c>
    </row>
    <row r="32" spans="1:10" hidden="1" x14ac:dyDescent="0.3">
      <c r="A32" t="s">
        <v>133</v>
      </c>
      <c r="B32" t="s">
        <v>43</v>
      </c>
      <c r="C32" s="10">
        <v>1092</v>
      </c>
      <c r="D32" s="2" t="s">
        <v>91</v>
      </c>
      <c r="E32" t="s">
        <v>60</v>
      </c>
      <c r="F32" s="4">
        <v>135197562</v>
      </c>
      <c r="G32" s="4">
        <v>939000</v>
      </c>
      <c r="H32" s="3">
        <v>42992</v>
      </c>
      <c r="I32" s="9">
        <v>6.9907407407407409E-3</v>
      </c>
      <c r="J32" s="13">
        <v>2600000</v>
      </c>
    </row>
    <row r="33" spans="1:10" hidden="1" x14ac:dyDescent="0.3">
      <c r="A33" t="s">
        <v>115</v>
      </c>
      <c r="B33" t="s">
        <v>59</v>
      </c>
      <c r="C33" s="10">
        <v>955</v>
      </c>
      <c r="D33" s="2" t="s">
        <v>91</v>
      </c>
      <c r="E33" t="s">
        <v>69</v>
      </c>
      <c r="F33" s="4">
        <v>300644807</v>
      </c>
      <c r="G33" s="4">
        <v>1320000</v>
      </c>
      <c r="H33" s="3">
        <v>41979</v>
      </c>
      <c r="I33" s="9">
        <v>1.7361111111111112E-2</v>
      </c>
      <c r="J33" s="13">
        <v>5700000</v>
      </c>
    </row>
    <row r="34" spans="1:10" hidden="1" x14ac:dyDescent="0.3">
      <c r="A34" t="s">
        <v>143</v>
      </c>
      <c r="B34" t="s">
        <v>81</v>
      </c>
      <c r="C34" s="10">
        <v>50</v>
      </c>
      <c r="D34" s="2" t="s">
        <v>91</v>
      </c>
      <c r="E34" t="s">
        <v>80</v>
      </c>
      <c r="F34" s="4">
        <v>4290860800</v>
      </c>
      <c r="G34" s="4">
        <v>26527456</v>
      </c>
      <c r="H34" s="3">
        <v>43928</v>
      </c>
      <c r="I34" s="9">
        <v>7.7314814814814815E-3</v>
      </c>
      <c r="J34" s="13">
        <v>86000000</v>
      </c>
    </row>
    <row r="35" spans="1:10" hidden="1" x14ac:dyDescent="0.3">
      <c r="A35" t="s">
        <v>30</v>
      </c>
      <c r="B35" t="s">
        <v>30</v>
      </c>
      <c r="C35" s="10">
        <v>99</v>
      </c>
      <c r="D35" s="2" t="s">
        <v>91</v>
      </c>
      <c r="E35" t="s">
        <v>75</v>
      </c>
      <c r="F35" s="4">
        <v>10179986632</v>
      </c>
      <c r="G35" s="4">
        <v>18193779</v>
      </c>
      <c r="H35" s="3">
        <v>38677</v>
      </c>
      <c r="I35" s="9">
        <v>2.8356481481481479E-3</v>
      </c>
      <c r="J35" s="13">
        <v>64000000</v>
      </c>
    </row>
    <row r="36" spans="1:10" hidden="1" x14ac:dyDescent="0.3">
      <c r="A36" t="s">
        <v>104</v>
      </c>
      <c r="B36" t="s">
        <v>15</v>
      </c>
      <c r="C36" s="10">
        <v>621</v>
      </c>
      <c r="D36" s="2" t="s">
        <v>91</v>
      </c>
      <c r="E36" t="s">
        <v>70</v>
      </c>
      <c r="F36" s="4">
        <v>856388960</v>
      </c>
      <c r="G36" s="4">
        <v>4170250</v>
      </c>
      <c r="H36" s="3">
        <v>41434</v>
      </c>
      <c r="I36" s="9">
        <v>1.4340277777777776E-2</v>
      </c>
      <c r="J36" s="13">
        <v>4300000</v>
      </c>
    </row>
    <row r="37" spans="1:10" hidden="1" x14ac:dyDescent="0.3">
      <c r="A37" t="s">
        <v>126</v>
      </c>
      <c r="B37" t="s">
        <v>40</v>
      </c>
      <c r="C37" s="10">
        <v>25</v>
      </c>
      <c r="D37" s="2" t="s">
        <v>88</v>
      </c>
      <c r="E37" t="s">
        <v>78</v>
      </c>
      <c r="F37" s="4">
        <v>22249553</v>
      </c>
      <c r="G37" s="4">
        <v>324000</v>
      </c>
      <c r="H37" s="3">
        <v>41507</v>
      </c>
      <c r="I37" s="9">
        <v>1.5787037037037037E-2</v>
      </c>
      <c r="J37" s="13">
        <v>5200000</v>
      </c>
    </row>
    <row r="38" spans="1:10" hidden="1" x14ac:dyDescent="0.3">
      <c r="A38" t="s">
        <v>113</v>
      </c>
      <c r="B38" t="s">
        <v>23</v>
      </c>
      <c r="C38" s="10">
        <v>1690</v>
      </c>
      <c r="D38" s="2" t="s">
        <v>91</v>
      </c>
      <c r="E38" t="s">
        <v>62</v>
      </c>
      <c r="F38" s="4">
        <v>6483949</v>
      </c>
      <c r="G38" s="4">
        <v>488000</v>
      </c>
      <c r="H38" s="3">
        <v>43615</v>
      </c>
      <c r="I38" s="9">
        <v>4.8506944444444443E-2</v>
      </c>
      <c r="J38" s="13">
        <v>874000</v>
      </c>
    </row>
    <row r="39" spans="1:10" hidden="1" x14ac:dyDescent="0.3">
      <c r="A39" t="s">
        <v>103</v>
      </c>
      <c r="B39" t="s">
        <v>14</v>
      </c>
      <c r="C39" s="10">
        <v>2457</v>
      </c>
      <c r="D39" s="2" t="s">
        <v>91</v>
      </c>
      <c r="E39" t="s">
        <v>62</v>
      </c>
      <c r="F39" s="4">
        <v>21480208</v>
      </c>
      <c r="G39" s="4">
        <v>194000</v>
      </c>
      <c r="H39" s="3">
        <v>43818</v>
      </c>
      <c r="I39" s="9">
        <v>0.12722222222222221</v>
      </c>
      <c r="J39" s="13">
        <v>786000</v>
      </c>
    </row>
    <row r="40" spans="1:10" x14ac:dyDescent="0.3">
      <c r="A40" s="12" t="s">
        <v>116</v>
      </c>
      <c r="B40" s="12" t="s">
        <v>38</v>
      </c>
      <c r="C40" s="55">
        <v>533</v>
      </c>
      <c r="D40" s="55" t="s">
        <v>93</v>
      </c>
      <c r="E40" s="12" t="s">
        <v>77</v>
      </c>
      <c r="F40" s="56">
        <v>126927005</v>
      </c>
      <c r="G40" s="56">
        <v>573000</v>
      </c>
      <c r="H40" s="57">
        <v>42522</v>
      </c>
      <c r="I40" s="58">
        <v>2.4351851851851857E-2</v>
      </c>
      <c r="J40" s="59">
        <v>2300000</v>
      </c>
    </row>
    <row r="41" spans="1:10" hidden="1" x14ac:dyDescent="0.3">
      <c r="A41" t="s">
        <v>3</v>
      </c>
      <c r="B41" t="s">
        <v>56</v>
      </c>
      <c r="C41" s="10">
        <v>764</v>
      </c>
      <c r="D41" s="2" t="s">
        <v>91</v>
      </c>
      <c r="E41" t="s">
        <v>61</v>
      </c>
      <c r="F41" s="4">
        <v>310569933</v>
      </c>
      <c r="G41" s="4">
        <v>2819689</v>
      </c>
      <c r="H41" s="3">
        <v>41844</v>
      </c>
      <c r="I41" s="9">
        <v>3.3935185185185186E-2</v>
      </c>
      <c r="J41" s="13">
        <v>1900000</v>
      </c>
    </row>
    <row r="42" spans="1:10" hidden="1" x14ac:dyDescent="0.3">
      <c r="A42" t="s">
        <v>45</v>
      </c>
      <c r="B42" t="s">
        <v>45</v>
      </c>
      <c r="C42" s="10">
        <v>965</v>
      </c>
      <c r="D42" s="2" t="s">
        <v>91</v>
      </c>
      <c r="E42" t="s">
        <v>60</v>
      </c>
      <c r="F42" s="4">
        <v>133041614</v>
      </c>
      <c r="G42" s="4">
        <v>1200000</v>
      </c>
      <c r="H42" s="3">
        <v>42101</v>
      </c>
      <c r="I42" s="9">
        <v>8.3796296296296292E-3</v>
      </c>
      <c r="J42" s="13">
        <v>4100000</v>
      </c>
    </row>
    <row r="43" spans="1:10" hidden="1" x14ac:dyDescent="0.3">
      <c r="A43" t="s">
        <v>5</v>
      </c>
      <c r="B43" t="s">
        <v>6</v>
      </c>
      <c r="C43" s="10">
        <v>154</v>
      </c>
      <c r="D43" s="2" t="s">
        <v>91</v>
      </c>
      <c r="E43" t="s">
        <v>62</v>
      </c>
      <c r="F43" s="4">
        <v>1880531840</v>
      </c>
      <c r="G43" s="4">
        <v>12100000</v>
      </c>
      <c r="H43" s="3">
        <v>41286</v>
      </c>
      <c r="I43" s="9">
        <v>0.13968749999999999</v>
      </c>
      <c r="J43" s="13">
        <v>53000000</v>
      </c>
    </row>
    <row r="44" spans="1:10" x14ac:dyDescent="0.3">
      <c r="A44" s="12" t="s">
        <v>124</v>
      </c>
      <c r="B44" s="12" t="s">
        <v>33</v>
      </c>
      <c r="C44" s="55">
        <v>1156</v>
      </c>
      <c r="D44" s="55" t="s">
        <v>91</v>
      </c>
      <c r="E44" s="12" t="s">
        <v>77</v>
      </c>
      <c r="F44" s="56">
        <v>205162631</v>
      </c>
      <c r="G44" s="56">
        <v>877697</v>
      </c>
      <c r="H44" s="57">
        <v>42262</v>
      </c>
      <c r="I44" s="58">
        <v>2.584490740740741E-2</v>
      </c>
      <c r="J44" s="59">
        <v>23000000</v>
      </c>
    </row>
    <row r="45" spans="1:10" hidden="1" x14ac:dyDescent="0.3">
      <c r="A45" t="s">
        <v>118</v>
      </c>
      <c r="B45" t="s">
        <v>25</v>
      </c>
      <c r="C45" s="10">
        <v>991</v>
      </c>
      <c r="D45" s="2" t="s">
        <v>91</v>
      </c>
      <c r="E45" t="s">
        <v>73</v>
      </c>
      <c r="F45" s="4">
        <v>227854900</v>
      </c>
      <c r="G45" s="4">
        <v>1110000</v>
      </c>
      <c r="H45" s="3">
        <v>38925</v>
      </c>
      <c r="I45" s="9">
        <v>2.8449074074074075E-2</v>
      </c>
      <c r="J45" s="13">
        <v>4800000</v>
      </c>
    </row>
    <row r="46" spans="1:10" hidden="1" x14ac:dyDescent="0.3">
      <c r="A46" t="s">
        <v>98</v>
      </c>
      <c r="B46" t="s">
        <v>8</v>
      </c>
      <c r="C46" s="10">
        <v>897</v>
      </c>
      <c r="D46" s="2" t="s">
        <v>91</v>
      </c>
      <c r="E46" t="s">
        <v>65</v>
      </c>
      <c r="F46" s="4">
        <v>483062548</v>
      </c>
      <c r="G46" s="4">
        <v>1720000</v>
      </c>
      <c r="H46" s="3">
        <v>38866</v>
      </c>
      <c r="I46" s="9">
        <v>0.10063657407407407</v>
      </c>
      <c r="J46" s="13">
        <v>10000000</v>
      </c>
    </row>
    <row r="47" spans="1:10" hidden="1" x14ac:dyDescent="0.3">
      <c r="A47" t="s">
        <v>142</v>
      </c>
      <c r="B47" t="s">
        <v>53</v>
      </c>
      <c r="C47" s="10">
        <v>855</v>
      </c>
      <c r="D47" s="2" t="s">
        <v>91</v>
      </c>
      <c r="E47" t="s">
        <v>70</v>
      </c>
      <c r="F47" s="4">
        <v>234306936</v>
      </c>
      <c r="G47" s="4">
        <v>1997810</v>
      </c>
      <c r="H47" s="3">
        <v>41097</v>
      </c>
      <c r="I47" s="9">
        <v>1.7222222222222222E-2</v>
      </c>
      <c r="J47" s="13">
        <v>5600000</v>
      </c>
    </row>
    <row r="48" spans="1:10" hidden="1" x14ac:dyDescent="0.3">
      <c r="A48" t="s">
        <v>121</v>
      </c>
      <c r="B48" t="s">
        <v>27</v>
      </c>
      <c r="C48" s="10">
        <v>660</v>
      </c>
      <c r="D48" s="2" t="s">
        <v>91</v>
      </c>
      <c r="E48" t="s">
        <v>75</v>
      </c>
      <c r="F48" s="4">
        <v>6168673141</v>
      </c>
      <c r="G48" s="4">
        <v>4039689</v>
      </c>
      <c r="H48" s="3">
        <v>39992</v>
      </c>
      <c r="I48" s="9">
        <v>1.7361111111111112E-4</v>
      </c>
      <c r="J48" s="13">
        <v>352000000</v>
      </c>
    </row>
    <row r="49" spans="1:10" hidden="1" x14ac:dyDescent="0.3">
      <c r="A49" t="s">
        <v>153</v>
      </c>
      <c r="B49" t="s">
        <v>18</v>
      </c>
      <c r="C49" s="10">
        <v>527</v>
      </c>
      <c r="D49" s="2" t="s">
        <v>91</v>
      </c>
      <c r="E49" t="s">
        <v>63</v>
      </c>
      <c r="F49" s="4">
        <v>2542644859</v>
      </c>
      <c r="G49" s="4">
        <v>5063727</v>
      </c>
      <c r="H49" s="3">
        <v>41535</v>
      </c>
      <c r="I49" s="9">
        <v>1.7013888888888892E-3</v>
      </c>
      <c r="J49" s="13">
        <v>21000000</v>
      </c>
    </row>
    <row r="50" spans="1:10" hidden="1" x14ac:dyDescent="0.3">
      <c r="A50" t="s">
        <v>97</v>
      </c>
      <c r="B50" t="s">
        <v>7</v>
      </c>
      <c r="C50" s="10">
        <v>2189</v>
      </c>
      <c r="D50" s="2" t="s">
        <v>91</v>
      </c>
      <c r="E50" t="s">
        <v>64</v>
      </c>
      <c r="F50" s="4">
        <v>108588441</v>
      </c>
      <c r="G50" s="4">
        <v>256000</v>
      </c>
      <c r="H50" s="3">
        <v>41852</v>
      </c>
      <c r="I50" s="9">
        <v>3.37962962962963E-3</v>
      </c>
      <c r="J50" s="13">
        <v>7700000</v>
      </c>
    </row>
    <row r="51" spans="1:10" hidden="1" x14ac:dyDescent="0.3">
      <c r="A51" t="s">
        <v>137</v>
      </c>
      <c r="B51" t="s">
        <v>47</v>
      </c>
      <c r="C51" s="10">
        <v>246</v>
      </c>
      <c r="D51" s="2" t="s">
        <v>91</v>
      </c>
      <c r="E51" t="s">
        <v>60</v>
      </c>
      <c r="F51" s="4">
        <v>2177253416</v>
      </c>
      <c r="G51" s="4">
        <v>8900000</v>
      </c>
      <c r="H51" s="3">
        <v>42605</v>
      </c>
      <c r="I51" s="9">
        <v>1.9953703703703706E-2</v>
      </c>
      <c r="J51" s="13">
        <v>20000000</v>
      </c>
    </row>
    <row r="52" spans="1:10" hidden="1" x14ac:dyDescent="0.3">
      <c r="A52" t="s">
        <v>122</v>
      </c>
      <c r="B52" t="s">
        <v>54</v>
      </c>
      <c r="C52" s="10">
        <v>343</v>
      </c>
      <c r="D52" s="2" t="s">
        <v>91</v>
      </c>
      <c r="E52" t="s">
        <v>74</v>
      </c>
      <c r="F52" s="4">
        <v>546173040</v>
      </c>
      <c r="G52" s="4">
        <v>7264357</v>
      </c>
      <c r="H52" s="3">
        <v>41310</v>
      </c>
      <c r="I52" s="9">
        <v>8.3333333333333332E-3</v>
      </c>
      <c r="J52" s="13">
        <v>90000000</v>
      </c>
    </row>
    <row r="53" spans="1:10" hidden="1" x14ac:dyDescent="0.3">
      <c r="A53" t="s">
        <v>134</v>
      </c>
      <c r="B53" t="s">
        <v>44</v>
      </c>
      <c r="C53" s="10">
        <v>1687</v>
      </c>
      <c r="D53" s="2" t="s">
        <v>91</v>
      </c>
      <c r="E53" t="s">
        <v>60</v>
      </c>
      <c r="F53" s="4">
        <v>68240152</v>
      </c>
      <c r="G53" s="4">
        <v>493000</v>
      </c>
      <c r="H53" s="3">
        <v>42711</v>
      </c>
      <c r="I53" s="9">
        <v>2.0983796296296296E-2</v>
      </c>
      <c r="J53" s="13">
        <v>1300000</v>
      </c>
    </row>
    <row r="54" spans="1:10" hidden="1" x14ac:dyDescent="0.3">
      <c r="A54" t="s">
        <v>112</v>
      </c>
      <c r="B54" t="s">
        <v>22</v>
      </c>
      <c r="C54" s="10">
        <v>121</v>
      </c>
      <c r="D54" s="2" t="s">
        <v>91</v>
      </c>
      <c r="E54" t="s">
        <v>72</v>
      </c>
      <c r="F54" s="4">
        <v>3956406565</v>
      </c>
      <c r="G54" s="4">
        <v>15491031</v>
      </c>
      <c r="H54" s="3">
        <v>38702</v>
      </c>
      <c r="I54" s="9">
        <v>1.2048611111111112E-2</v>
      </c>
      <c r="J54" s="13">
        <v>79000000</v>
      </c>
    </row>
    <row r="55" spans="1:10" hidden="1" x14ac:dyDescent="0.3">
      <c r="A55" t="s">
        <v>111</v>
      </c>
      <c r="B55" t="s">
        <v>21</v>
      </c>
      <c r="C55" s="10">
        <v>170</v>
      </c>
      <c r="D55" s="2" t="s">
        <v>91</v>
      </c>
      <c r="E55" t="s">
        <v>72</v>
      </c>
      <c r="F55" s="4">
        <v>2847015931</v>
      </c>
      <c r="G55" s="4">
        <v>10582009</v>
      </c>
      <c r="H55" s="3">
        <v>41702</v>
      </c>
      <c r="I55" s="9">
        <v>6.122685185185185E-3</v>
      </c>
      <c r="J55" s="13">
        <v>57000000</v>
      </c>
    </row>
    <row r="56" spans="1:10" hidden="1" x14ac:dyDescent="0.3">
      <c r="A56" t="s">
        <v>119</v>
      </c>
      <c r="B56" t="s">
        <v>26</v>
      </c>
      <c r="C56" s="10">
        <v>6</v>
      </c>
      <c r="D56" s="2" t="s">
        <v>91</v>
      </c>
      <c r="E56" t="s">
        <v>65</v>
      </c>
      <c r="F56" s="4">
        <v>67274465758</v>
      </c>
      <c r="G56" s="4">
        <v>86858698</v>
      </c>
      <c r="H56" s="3">
        <v>39213</v>
      </c>
      <c r="I56" s="9">
        <v>2.8819444444444444E-3</v>
      </c>
      <c r="J56" s="13">
        <v>300000000</v>
      </c>
    </row>
    <row r="57" spans="1:10" hidden="1" x14ac:dyDescent="0.3">
      <c r="A57" t="s">
        <v>141</v>
      </c>
      <c r="B57" t="s">
        <v>52</v>
      </c>
      <c r="C57" s="10">
        <v>566</v>
      </c>
      <c r="D57" s="2" t="s">
        <v>91</v>
      </c>
      <c r="E57" t="s">
        <v>70</v>
      </c>
      <c r="F57" s="4">
        <v>623512556</v>
      </c>
      <c r="G57" s="4">
        <v>4648901</v>
      </c>
      <c r="H57" s="3">
        <v>41535</v>
      </c>
      <c r="I57" s="9">
        <v>4.0046296296296297E-3</v>
      </c>
      <c r="J57" s="13">
        <v>22000000</v>
      </c>
    </row>
  </sheetData>
  <autoFilter ref="A1:J57" xr:uid="{9DC614E1-A3A6-43C1-A1F7-D0C60F4062AF}">
    <filterColumn colId="4">
      <filters>
        <filter val="ASMR"/>
      </filters>
    </filterColumn>
    <filterColumn colId="6">
      <customFilters>
        <customFilter operator="greaterThan" val="350000"/>
      </customFilters>
    </filterColumn>
    <filterColumn colId="8">
      <customFilters>
        <customFilter operator="lessThan" val="4.1666666666666664E-2"/>
      </customFilters>
    </filterColumn>
  </autoFilter>
  <conditionalFormatting sqref="I2:I57">
    <cfRule type="cellIs" dxfId="5" priority="1" operator="lessThan">
      <formula>0.00415509259259259</formula>
    </cfRule>
    <cfRule type="cellIs" dxfId="4" priority="2" operator="lessThan">
      <formula>0.00277777777777778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Tracker</vt:lpstr>
      <vt:lpstr>YouTube</vt:lpstr>
      <vt:lpstr>Pivot 1</vt:lpstr>
      <vt:lpstr>Pivot 2</vt:lpstr>
      <vt:lpstr>Filtering 1</vt:lpstr>
      <vt:lpstr>Filtering 2</vt:lpstr>
      <vt:lpstr>YouTube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Davidson</dc:creator>
  <cp:lastModifiedBy>Davidson</cp:lastModifiedBy>
  <dcterms:created xsi:type="dcterms:W3CDTF">2022-03-26T01:42:52Z</dcterms:created>
  <dcterms:modified xsi:type="dcterms:W3CDTF">2022-03-27T23:09:01Z</dcterms:modified>
</cp:coreProperties>
</file>