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luna\parameters\"/>
    </mc:Choice>
  </mc:AlternateContent>
  <bookViews>
    <workbookView xWindow="0" yWindow="0" windowWidth="17205" windowHeight="8280"/>
  </bookViews>
  <sheets>
    <sheet name="aaa" sheetId="2" r:id="rId1"/>
    <sheet name="trr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[1]A!#REF!</definedName>
    <definedName name="\b">#REF!</definedName>
    <definedName name="\C">[2]B!#REF!</definedName>
    <definedName name="\D">[1]A!#REF!</definedName>
    <definedName name="\k">#REF!</definedName>
    <definedName name="\n">#REF!</definedName>
    <definedName name="\Z">[1]A!#REF!</definedName>
    <definedName name="_.._This_specification_will_print_out_the_Balance_Sheet_report">[3]BS!#REF!</definedName>
    <definedName name="_.._THIS_SPECIFICATION_WILL_PRINT_OUT_THE_MONTHLY_ADMIN_EXPENSES_REPORT">#REF!</definedName>
    <definedName name="___TB1">#REF!</definedName>
    <definedName name="__bs07">[4]!__bs07</definedName>
    <definedName name="__bs11">[4]!__bs11</definedName>
    <definedName name="__bs12">[4]!__bs12</definedName>
    <definedName name="__Div1">#REF!</definedName>
    <definedName name="__Div10">#REF!</definedName>
    <definedName name="__Div11">#REF!</definedName>
    <definedName name="__Div12">#REF!</definedName>
    <definedName name="__Div13">#REF!</definedName>
    <definedName name="__Div14">#REF!</definedName>
    <definedName name="__Div15">#REF!</definedName>
    <definedName name="__Div16">#REF!</definedName>
    <definedName name="__Div17">#REF!</definedName>
    <definedName name="__Div18">#REF!</definedName>
    <definedName name="__Div19">#REF!</definedName>
    <definedName name="__Div2">#REF!</definedName>
    <definedName name="__Div20">#REF!</definedName>
    <definedName name="__Div3">#REF!</definedName>
    <definedName name="__Div4">#REF!</definedName>
    <definedName name="__Div5">#REF!</definedName>
    <definedName name="__Div6">#REF!</definedName>
    <definedName name="__Div7">#REF!</definedName>
    <definedName name="__Div8">#REF!</definedName>
    <definedName name="__Div9">#REF!</definedName>
    <definedName name="__TB1">#REF!</definedName>
    <definedName name="_bs07">[4]!_bs07</definedName>
    <definedName name="_bs11">[4]!_bs11</definedName>
    <definedName name="_bs12">[4]!_bs12</definedName>
    <definedName name="_Div1">#REF!</definedName>
    <definedName name="_Div10">#REF!</definedName>
    <definedName name="_Div11">#REF!</definedName>
    <definedName name="_Div12">#REF!</definedName>
    <definedName name="_Div13">#REF!</definedName>
    <definedName name="_Div14">#REF!</definedName>
    <definedName name="_Div15">#REF!</definedName>
    <definedName name="_Div16">#REF!</definedName>
    <definedName name="_Div17">#REF!</definedName>
    <definedName name="_Div18">#REF!</definedName>
    <definedName name="_Div19">#REF!</definedName>
    <definedName name="_Div2">#REF!</definedName>
    <definedName name="_Div20">#REF!</definedName>
    <definedName name="_Div3">#REF!</definedName>
    <definedName name="_Div4">#REF!</definedName>
    <definedName name="_Div5">#REF!</definedName>
    <definedName name="_Div6">#REF!</definedName>
    <definedName name="_Div7">#REF!</definedName>
    <definedName name="_Div8">#REF!</definedName>
    <definedName name="_Div9">#REF!</definedName>
    <definedName name="_Fill" hidden="1">#REF!</definedName>
    <definedName name="_Key1" hidden="1">[5]OE!$A$12</definedName>
    <definedName name="_Order1" hidden="1">255</definedName>
    <definedName name="_Sort" hidden="1">[5]OE!$A$12:$B$43</definedName>
    <definedName name="_TB1">#REF!</definedName>
    <definedName name="a">#REF!</definedName>
    <definedName name="ACC">#REF!</definedName>
    <definedName name="AccessDatabase" hidden="1">"C:\My Documents\99\FAFORM99.mdb"</definedName>
    <definedName name="Accounts">#REF!</definedName>
    <definedName name="ACTUAL">[6]Cover!#REF!</definedName>
    <definedName name="AS2DocOpenMode" hidden="1">"AS2DocumentEdit"</definedName>
    <definedName name="bal">#REF!</definedName>
    <definedName name="BALANCE_SHEET">#REF!</definedName>
    <definedName name="BALANCE_SHEET_AS_AT_31_July_2005">[3]BS!#REF!</definedName>
    <definedName name="BN">#REF!</definedName>
    <definedName name="BSF">#REF!</definedName>
    <definedName name="BST">#REF!</definedName>
    <definedName name="BT">#REF!</definedName>
    <definedName name="Button_1">"FAFORM99_DISPOSAL_List"</definedName>
    <definedName name="Button_2">"FAFORM99_DISPOSAL_List"</definedName>
    <definedName name="Button_3">"FAFORM99_DISPOSAL_List1"</definedName>
    <definedName name="CAF">#REF!</definedName>
    <definedName name="CAPITAL">#REF!</definedName>
    <definedName name="CEDEC">#REF!</definedName>
    <definedName name="CGCNV">#REF!</definedName>
    <definedName name="ColorArea">#REF!</definedName>
    <definedName name="_xlnm.Criteria">'[7]1996-1997'!#REF!</definedName>
    <definedName name="Cum">[8]Update!$N$6:$N$17</definedName>
    <definedName name="Curr">[9]Update!$C$14</definedName>
    <definedName name="Curr1">[8]Cover!$E$21</definedName>
    <definedName name="CurrDiv">#REF!</definedName>
    <definedName name="CURRENCY">[6]Cover!$AA$4:$AA$9</definedName>
    <definedName name="d">#REF!</definedName>
    <definedName name="Data">#REF!</definedName>
    <definedName name="DATA_01">#REF!</definedName>
    <definedName name="DATA_02">#REF!</definedName>
    <definedName name="DATA_03">#REF!</definedName>
    <definedName name="DATA_04">#REF!</definedName>
    <definedName name="DATA_05">#REF!</definedName>
    <definedName name="Data_WO.Axiom1">#REF!</definedName>
    <definedName name="Data_WO_Axiom">#REF!</definedName>
    <definedName name="_xlnm.Database">#REF!</definedName>
    <definedName name="Date">[8]Cover!$E$27</definedName>
    <definedName name="DateTitle">#REF!</definedName>
    <definedName name="DD">#REF!</definedName>
    <definedName name="DIL">#REF!</definedName>
    <definedName name="DIVISION">[6]Cover!$V$4:$V$16</definedName>
    <definedName name="Dollar_Threshold">#REF!</definedName>
    <definedName name="Excel_BuiltIn_Print_Area_16_1">#REF!</definedName>
    <definedName name="Excel_BuiltIn_Print_Titles_16_1">#REF!</definedName>
    <definedName name="ExchangeRate">#REF!</definedName>
    <definedName name="_xlnm.Extract">'[7]1996-1997'!#REF!</definedName>
    <definedName name="FAFORM97_SALES97_List">#REF!</definedName>
    <definedName name="FAFORM98_DATA_List">#REF!</definedName>
    <definedName name="FAFORM99_DATA_List">#REF!</definedName>
    <definedName name="FAFORM99_DISPOSAL_List">#REF!</definedName>
    <definedName name="FAFORM99_DISPOSAL_List1">#REF!</definedName>
    <definedName name="FB">#REF!</definedName>
    <definedName name="Final">#REF!</definedName>
    <definedName name="foh">#REF!</definedName>
    <definedName name="Forecast">#REF!</definedName>
    <definedName name="Forex">[9]Update!#REF!</definedName>
    <definedName name="Forex1">[9]Update!#REF!</definedName>
    <definedName name="GENERATION">#REF!</definedName>
    <definedName name="HEAD">#REF!</definedName>
    <definedName name="I" hidden="1">#REF!</definedName>
    <definedName name="ImportSource">#REF!</definedName>
    <definedName name="Increase_Exp">'[10]Global Variable'!$D$14</definedName>
    <definedName name="Ind">[8]Update!$D$6:$D$18</definedName>
    <definedName name="INDEX">[6]Cover!$U$4:$U$16</definedName>
    <definedName name="INDUSTRIAL">#REF!</definedName>
    <definedName name="InputCurrency">#REF!</definedName>
    <definedName name="IntroPrintArea">#REF!</definedName>
    <definedName name="JAN__2_">#REF!</definedName>
    <definedName name="KH">#REF!</definedName>
    <definedName name="KP">#REF!</definedName>
    <definedName name="KYWHQ">#REF!</definedName>
    <definedName name="LastForecastMth">#REF!</definedName>
    <definedName name="LHK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MAJOR">#REF!</definedName>
    <definedName name="Mining">[11]Cover!$B$13</definedName>
    <definedName name="MM">#REF!</definedName>
    <definedName name="Module1.Print_Cash">[4]!Module1.Print_Cash</definedName>
    <definedName name="MON_CHI">#REF!</definedName>
    <definedName name="MON_LON">#REF!</definedName>
    <definedName name="MON_SIN">#REF!</definedName>
    <definedName name="MONTH">[6]Cover!$X$4:$X$15</definedName>
    <definedName name="MONTH_NUMBER">#REF!</definedName>
    <definedName name="NN">#REF!</definedName>
    <definedName name="NvsASD">"V2002-12-31"</definedName>
    <definedName name="NvsAutoDrillOk">"VN"</definedName>
    <definedName name="NvsElapsedTime">0.0000353009309037589</definedName>
    <definedName name="NvsEndTime">37727.6859648148</definedName>
    <definedName name="NvsInstSpec">"%,LACT-REPLOC,SBAL,FBUSINESS_UNIT,V265,FACCOUNT,TFIN_AREA_ROLLUP,NOE,FPRODUCT,TPRODUCT_ROLLUP,NALLPRODS"</definedName>
    <definedName name="NvsLayoutType">"M3"</definedName>
    <definedName name="NvsNplSpec">"%,XZF.ACCOUNT.PSDetail"</definedName>
    <definedName name="NvsPanelEffdt">"V1900-01-01"</definedName>
    <definedName name="NvsPanelSetid">"VDJCRP"</definedName>
    <definedName name="NvsParentRef">[12]Sheet1!$E$50</definedName>
    <definedName name="NvsReqBU">"V265"</definedName>
    <definedName name="NvsReqBUOnly">"VY"</definedName>
    <definedName name="NvsTransLed">"VN"</definedName>
    <definedName name="NvsTreeASD">"V2002-12-31"</definedName>
    <definedName name="NvsValTbl.PRODUCT">"PRODUCT_TBL"</definedName>
    <definedName name="OFFSET">#REF!</definedName>
    <definedName name="Pblpl">#REF!</definedName>
    <definedName name="PBubs">[13]BusUnit_BS!$A$94:$K$180</definedName>
    <definedName name="PBupl">[13]divpl!$A$93:$G$174</definedName>
    <definedName name="PCash">#REF!</definedName>
    <definedName name="PClaims">#REF!</definedName>
    <definedName name="PDbs">#REF!</definedName>
    <definedName name="PDpl">#REF!</definedName>
    <definedName name="PDrcr">#REF!</definedName>
    <definedName name="PDuPont">#REF!</definedName>
    <definedName name="PE_Dbase">#REF!</definedName>
    <definedName name="PEQ_Dbase">#REF!</definedName>
    <definedName name="Percent_Threshold">#REF!</definedName>
    <definedName name="PERFORMED">#REF!</definedName>
    <definedName name="PKfpi">#REF!</definedName>
    <definedName name="PL">#REF!</definedName>
    <definedName name="PL_Dollar_Threshold">#REF!</definedName>
    <definedName name="PL_Percent_Threshold">#REF!</definedName>
    <definedName name="PNop">#REF!</definedName>
    <definedName name="POho">[13]OH_Operating!$A$1:$Q$76</definedName>
    <definedName name="POhp">#REF!</definedName>
    <definedName name="POhpl">#REF!</definedName>
    <definedName name="POht">[13]OH_Tenders!$A$1:$Q$77</definedName>
    <definedName name="POhva">#REF!</definedName>
    <definedName name="PrBl">#REF!</definedName>
    <definedName name="PrCash">#REF!</definedName>
    <definedName name="PrDrCr">'[14]Dr''s_&gt;90 dys'!#REF!</definedName>
    <definedName name="PRecs">#REF!</definedName>
    <definedName name="print">#REF!</definedName>
    <definedName name="_xlnm.Print_Area" localSheetId="1">trr!$A$1:$J$96</definedName>
    <definedName name="_xlnm.Print_Area">#REF!</definedName>
    <definedName name="Print_Area_MI">[5]OE!$A$1:$B$53</definedName>
    <definedName name="Print_PBLS">[4]!Print_PBLS</definedName>
    <definedName name="prntall">[4]!prntall</definedName>
    <definedName name="prntallrev">[4]!prntallrev</definedName>
    <definedName name="PROJECT">#REF!</definedName>
    <definedName name="RECLASS">#REF!</definedName>
    <definedName name="RIH">#REF!</definedName>
    <definedName name="RPC_COMPARE">#REF!</definedName>
    <definedName name="RT">#REF!</definedName>
    <definedName name="SAFETY">#REF!</definedName>
    <definedName name="sd" hidden="1">#REF!</definedName>
    <definedName name="Section">[11]Cover!$B$17</definedName>
    <definedName name="SFC">#REF!</definedName>
    <definedName name="SGDIDR">#REF!</definedName>
    <definedName name="SGDIDR0510">#REF!</definedName>
    <definedName name="SGDIDR0511">#REF!</definedName>
    <definedName name="SGDIDR0512">#REF!</definedName>
    <definedName name="SGDIDR0601">#REF!</definedName>
    <definedName name="SGDIDR0602">#REF!</definedName>
    <definedName name="SGDIDR0603">#REF!</definedName>
    <definedName name="SGDIDR0604">#REF!</definedName>
    <definedName name="SGDIDR0605">#REF!</definedName>
    <definedName name="SGDIDR0606">#REF!</definedName>
    <definedName name="SGDIDR0607">#REF!</definedName>
    <definedName name="SGDIDR0608">#REF!</definedName>
    <definedName name="SGDIDR0609">#REF!</definedName>
    <definedName name="SGDIDR0610">#REF!</definedName>
    <definedName name="SGDIDR0611">#REF!</definedName>
    <definedName name="SGDIDR0612">#REF!</definedName>
    <definedName name="Share">[8]Cover!$E$23</definedName>
    <definedName name="Sold">#REF!</definedName>
    <definedName name="sort">#REF!</definedName>
    <definedName name="Spec">#REF!</definedName>
    <definedName name="SRG">#REF!</definedName>
    <definedName name="SS">#REF!</definedName>
    <definedName name="STANDARD_ROW">'[15]PP&amp;E'!#REF!</definedName>
    <definedName name="TargetWCPct">#REF!</definedName>
    <definedName name="TemplatePrintArea">#REF!</definedName>
    <definedName name="TENDER">#REF!</definedName>
    <definedName name="TNL">#REF!</definedName>
    <definedName name="to">#REF!</definedName>
    <definedName name="TOTAL">#REF!</definedName>
    <definedName name="TRIAL_BALANCE1">#REF!</definedName>
    <definedName name="TTL">#REF!</definedName>
    <definedName name="Unit">[8]Cover!$B$17</definedName>
    <definedName name="USDIDR">#REF!</definedName>
    <definedName name="USDIDR0509">#REF!</definedName>
    <definedName name="USDIDR0510">#REF!</definedName>
    <definedName name="USDIDR0511">#REF!</definedName>
    <definedName name="USDIDR0512">#REF!</definedName>
    <definedName name="USDIDR0601">#REF!</definedName>
    <definedName name="USDIDR0602">#REF!</definedName>
    <definedName name="USDIDR0603">#REF!</definedName>
    <definedName name="USDIDR0604">#REF!</definedName>
    <definedName name="USDIDR0605">#REF!</definedName>
    <definedName name="USDIDR0606">#REF!</definedName>
    <definedName name="USDIDR0607">#REF!</definedName>
    <definedName name="USDIDR0608">#REF!</definedName>
    <definedName name="USDIDR0609">#REF!</definedName>
    <definedName name="USDIDR0610">#REF!</definedName>
    <definedName name="USDIDR0611">#REF!</definedName>
    <definedName name="USDIDR0612">#REF!</definedName>
    <definedName name="USDSGD0509">#REF!</definedName>
    <definedName name="USDSGD0510">#REF!</definedName>
    <definedName name="USDSGD0511">#REF!</definedName>
    <definedName name="USDSGD0512">#REF!</definedName>
    <definedName name="USDSGD0601">#REF!</definedName>
    <definedName name="USDSGD0602">#REF!</definedName>
    <definedName name="USDSGD0603">#REF!</definedName>
    <definedName name="USDSGD0604">#REF!</definedName>
    <definedName name="USDSGD0605">#REF!</definedName>
    <definedName name="USDSGD0606">#REF!</definedName>
    <definedName name="USDSGD0607">#REF!</definedName>
    <definedName name="USDSGD0608">#REF!</definedName>
    <definedName name="USDSGD0609">#REF!</definedName>
    <definedName name="USDSGD0610">#REF!</definedName>
    <definedName name="USDSGD0611">#REF!</definedName>
    <definedName name="USDSGD0612">#REF!</definedName>
    <definedName name="VBGVF">#REF!</definedName>
    <definedName name="YH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" l="1"/>
  <c r="F21" i="2"/>
  <c r="E21" i="2"/>
  <c r="D21" i="2"/>
  <c r="I21" i="2" s="1"/>
  <c r="F6" i="2"/>
  <c r="E6" i="2" s="1"/>
  <c r="D6" i="2" s="1"/>
  <c r="I31" i="2" l="1"/>
  <c r="I23" i="2"/>
  <c r="D86" i="1"/>
  <c r="E86" i="1"/>
  <c r="E43" i="2" l="1"/>
  <c r="E42" i="2"/>
  <c r="E40" i="2"/>
  <c r="E41" i="2"/>
  <c r="J31" i="2"/>
  <c r="I71" i="1"/>
  <c r="I66" i="1"/>
  <c r="C86" i="1" l="1"/>
  <c r="E88" i="1" s="1"/>
  <c r="D76" i="1"/>
  <c r="C76" i="1" s="1"/>
  <c r="H62" i="1"/>
  <c r="H60" i="1"/>
  <c r="H58" i="1"/>
  <c r="H56" i="1"/>
  <c r="I19" i="1"/>
  <c r="E90" i="1" l="1"/>
  <c r="E94" i="1" s="1"/>
  <c r="E89" i="1"/>
  <c r="E92" i="1" s="1"/>
  <c r="I40" i="1"/>
</calcChain>
</file>

<file path=xl/comments1.xml><?xml version="1.0" encoding="utf-8"?>
<comments xmlns="http://schemas.openxmlformats.org/spreadsheetml/2006/main">
  <authors>
    <author>KennethAik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 xml:space="preserve">Pls input date of reporting quarter here
</t>
        </r>
      </text>
    </comment>
  </commentList>
</comments>
</file>

<file path=xl/comments2.xml><?xml version="1.0" encoding="utf-8"?>
<comments xmlns="http://schemas.openxmlformats.org/spreadsheetml/2006/main">
  <authors>
    <author>KennethAik</author>
    <author>Sim Ru Ying</author>
  </authors>
  <commentList>
    <comment ref="E76" authorId="0" shapeId="0">
      <text>
        <r>
          <rPr>
            <sz val="9"/>
            <color indexed="81"/>
            <rFont val="Tahoma"/>
            <family val="2"/>
          </rPr>
          <t xml:space="preserve">The input here needs to be previous financial year, not current financial year.
</t>
        </r>
      </text>
    </comment>
    <comment ref="E78" authorId="1" shapeId="0">
      <text>
        <r>
          <rPr>
            <sz val="9"/>
            <color indexed="81"/>
            <rFont val="Tahoma"/>
            <family val="2"/>
          </rPr>
          <t>To get the value from last year Form 3</t>
        </r>
      </text>
    </comment>
  </commentList>
</comments>
</file>

<file path=xl/sharedStrings.xml><?xml version="1.0" encoding="utf-8"?>
<sst xmlns="http://schemas.openxmlformats.org/spreadsheetml/2006/main" count="207" uniqueCount="176">
  <si>
    <t>Securities and Futures (Financial and Margin Requirements for Holders of CMS Licences) Regulations ("FMR")</t>
  </si>
  <si>
    <t>[FOR A CMSL holder licensed to carry on fund management activities]</t>
  </si>
  <si>
    <t>Notice on Risk Based Capital Adequacy Requirements for Holders of Capital Markets Services Licences [Notice No. SFA 04-N13]</t>
  </si>
  <si>
    <t>Part 1: Financial Resources ("FR")</t>
  </si>
  <si>
    <t xml:space="preserve">For the current quarter/year ended </t>
  </si>
  <si>
    <t>S$</t>
  </si>
  <si>
    <t>(a) Base Capital ("BC")</t>
  </si>
  <si>
    <t>Paid-up capital</t>
  </si>
  <si>
    <t>Awp ref</t>
  </si>
  <si>
    <t>-</t>
  </si>
  <si>
    <t>Ordinary shares</t>
  </si>
  <si>
    <t xml:space="preserve">&lt;4990.  3&gt; </t>
  </si>
  <si>
    <r>
      <t xml:space="preserve">Irredeemable and </t>
    </r>
    <r>
      <rPr>
        <b/>
        <sz val="10"/>
        <color theme="1"/>
        <rFont val="Arial"/>
        <family val="2"/>
      </rPr>
      <t>non-cummulative</t>
    </r>
    <r>
      <rPr>
        <sz val="10"/>
        <color theme="1"/>
        <rFont val="Arial"/>
        <family val="2"/>
      </rPr>
      <t xml:space="preserve"> preference shares</t>
    </r>
  </si>
  <si>
    <t>defined in FMR</t>
  </si>
  <si>
    <r>
      <t xml:space="preserve">Reserve fund </t>
    </r>
    <r>
      <rPr>
        <b/>
        <sz val="10"/>
        <color rgb="FF7030A0"/>
        <rFont val="Arial"/>
        <family val="2"/>
      </rPr>
      <t>(generally not applicable to FMCs)</t>
    </r>
  </si>
  <si>
    <r>
      <t>Unappropriated profit or loss account (</t>
    </r>
    <r>
      <rPr>
        <b/>
        <sz val="10"/>
        <color theme="1"/>
        <rFont val="Arial"/>
        <family val="2"/>
      </rPr>
      <t>per LAST AUDITED FS)</t>
    </r>
  </si>
  <si>
    <t>&lt;9201&gt;</t>
  </si>
  <si>
    <t>Ag</t>
  </si>
  <si>
    <t>Less:</t>
  </si>
  <si>
    <t>Dividends declared</t>
  </si>
  <si>
    <r>
      <t xml:space="preserve">Interim loss </t>
    </r>
    <r>
      <rPr>
        <b/>
        <sz val="10"/>
        <color rgb="FF7030A0"/>
        <rFont val="Arial"/>
        <family val="2"/>
      </rPr>
      <t>(does not need to be audited)</t>
    </r>
  </si>
  <si>
    <t>Net head office funds</t>
  </si>
  <si>
    <t>Base Capital / Net Head Office Funds</t>
  </si>
  <si>
    <t>A</t>
  </si>
  <si>
    <t xml:space="preserve">must be &gt; $250,000 </t>
  </si>
  <si>
    <t>(b)</t>
  </si>
  <si>
    <t>Add:    i)</t>
  </si>
  <si>
    <r>
      <t xml:space="preserve">Paid up irredeemable and </t>
    </r>
    <r>
      <rPr>
        <b/>
        <sz val="10"/>
        <color theme="1"/>
        <rFont val="Arial"/>
        <family val="2"/>
      </rPr>
      <t>cummulative</t>
    </r>
    <r>
      <rPr>
        <sz val="10"/>
        <color theme="1"/>
        <rFont val="Arial"/>
        <family val="2"/>
      </rPr>
      <t xml:space="preserve"> preference share capital</t>
    </r>
  </si>
  <si>
    <t>Capped at 100% of base capital</t>
  </si>
  <si>
    <t>ii)</t>
  </si>
  <si>
    <t>Paid up redeemable preference share capital</t>
  </si>
  <si>
    <t>iii)</t>
  </si>
  <si>
    <t>Qualifying subordinated loans  --&gt; only if temporary (not more than 90 days in aggregate &amp; MAS is notified (FMR reg 2A (4))</t>
  </si>
  <si>
    <t>iv)</t>
  </si>
  <si>
    <t>Revaluation reserves</t>
  </si>
  <si>
    <t>v)</t>
  </si>
  <si>
    <t>Other reserves</t>
  </si>
  <si>
    <t>vi)</t>
  </si>
  <si>
    <r>
      <t xml:space="preserve">Interim </t>
    </r>
    <r>
      <rPr>
        <sz val="10"/>
        <color rgb="FF7030A0"/>
        <rFont val="Arial"/>
        <family val="2"/>
      </rPr>
      <t>unappropriated</t>
    </r>
    <r>
      <rPr>
        <sz val="10"/>
        <color theme="1"/>
        <rFont val="Arial"/>
        <family val="2"/>
      </rPr>
      <t xml:space="preserve"> profit </t>
    </r>
    <r>
      <rPr>
        <b/>
        <sz val="10"/>
        <color rgb="FF7030A0"/>
        <rFont val="Arial"/>
        <family val="2"/>
      </rPr>
      <t>(does not need to be audited)</t>
    </r>
  </si>
  <si>
    <t>vii)</t>
  </si>
  <si>
    <t>Collective impairment allowance</t>
  </si>
  <si>
    <t>Less: a)</t>
  </si>
  <si>
    <t>Intangible assets</t>
  </si>
  <si>
    <t>b)</t>
  </si>
  <si>
    <t>Future income tax benefits</t>
  </si>
  <si>
    <t xml:space="preserve">In the latest available accounts </t>
  </si>
  <si>
    <t>c)</t>
  </si>
  <si>
    <t>Prepaid expenses</t>
  </si>
  <si>
    <t>d)</t>
  </si>
  <si>
    <r>
      <t xml:space="preserve">Charged assets </t>
    </r>
    <r>
      <rPr>
        <sz val="10"/>
        <color rgb="FF7030A0"/>
        <rFont val="Arial"/>
        <family val="2"/>
      </rPr>
      <t>(with certain exceptions under para 3.2.2(d))</t>
    </r>
  </si>
  <si>
    <t xml:space="preserve"> defined in SFA 04-N13</t>
  </si>
  <si>
    <t>e)</t>
  </si>
  <si>
    <t>Unsecured amounts due from directors and their connected persons</t>
  </si>
  <si>
    <t>note: amount deducted from director's salaryon monthly basis thus not included</t>
  </si>
  <si>
    <t>f)</t>
  </si>
  <si>
    <r>
      <t xml:space="preserve">Unsecured amounts owed by a related corporation </t>
    </r>
    <r>
      <rPr>
        <b/>
        <sz val="10"/>
        <color theme="1"/>
        <rFont val="Arial"/>
        <family val="2"/>
      </rPr>
      <t>other than</t>
    </r>
    <r>
      <rPr>
        <sz val="10"/>
        <color theme="1"/>
        <rFont val="Arial"/>
        <family val="2"/>
      </rPr>
      <t xml:space="preserve"> an amount arising from any specified deposit or transaction in a regulated activity for which counterparty risk is calculated or a </t>
    </r>
    <r>
      <rPr>
        <b/>
        <sz val="10"/>
        <color theme="1"/>
        <rFont val="Arial"/>
        <family val="2"/>
      </rPr>
      <t>receivable which is due for settlement within 3 months</t>
    </r>
  </si>
  <si>
    <t>g)</t>
  </si>
  <si>
    <t>Unsecured loans and advances made by the company unless already included above</t>
  </si>
  <si>
    <t>h)</t>
  </si>
  <si>
    <t>Capital investments in every subsidiary or associate</t>
  </si>
  <si>
    <t>i)</t>
  </si>
  <si>
    <r>
      <t xml:space="preserve">Other non-current assets </t>
    </r>
    <r>
      <rPr>
        <sz val="10"/>
        <color rgb="FFFF0000"/>
        <rFont val="Arial"/>
        <family val="2"/>
      </rPr>
      <t>[NOT APPLICABLE to FMCs]</t>
    </r>
  </si>
  <si>
    <t>j)</t>
  </si>
  <si>
    <r>
      <t xml:space="preserve">Other assets not convertible to cash within 30 days </t>
    </r>
    <r>
      <rPr>
        <sz val="10"/>
        <color rgb="FFFF0000"/>
        <rFont val="Arial"/>
        <family val="2"/>
      </rPr>
      <t>[NOT APPLICABLE TO FMCs]</t>
    </r>
  </si>
  <si>
    <t>Total Financial Resources ("FR")</t>
  </si>
  <si>
    <t>B</t>
  </si>
  <si>
    <t>&lt;= This cannot be a negative value</t>
  </si>
  <si>
    <t>Part 2: Total Risk Requirement ("TRR")</t>
  </si>
  <si>
    <t xml:space="preserve">IF the company meets the requirement in Para 3.3.3 of the Notice SFA 04-N13. </t>
  </si>
  <si>
    <t>i.e. Average adjusted assets ("AAA") does not exceed the lower of 10 million or 5 times of financial resources, TRR is only (a) ORR + (f) FSRR, if any</t>
  </si>
  <si>
    <r>
      <t xml:space="preserve">(a) Operational risk requirement ("ORR") </t>
    </r>
    <r>
      <rPr>
        <b/>
        <sz val="10"/>
        <color rgb="FF7030A0"/>
        <rFont val="Arial"/>
        <family val="2"/>
      </rPr>
      <t>[para 4.1.2]</t>
    </r>
  </si>
  <si>
    <t>Highest of:</t>
  </si>
  <si>
    <t>(highest of a), b))</t>
  </si>
  <si>
    <r>
      <t xml:space="preserve">a) 5% of average annual gross income up to $10 million for the 3 immediately preceding financial years </t>
    </r>
    <r>
      <rPr>
        <sz val="10"/>
        <color rgb="FF7030A0"/>
        <rFont val="Arial"/>
        <family val="2"/>
      </rPr>
      <t>+</t>
    </r>
    <r>
      <rPr>
        <sz val="10"/>
        <color theme="1"/>
        <rFont val="Arial"/>
        <family val="2"/>
      </rPr>
      <t xml:space="preserve"> 2% of average annual gross income above $10 million for the 3 immediately preceding financial years.</t>
    </r>
  </si>
  <si>
    <t>K = I + J</t>
  </si>
  <si>
    <t>b) $100,000</t>
  </si>
  <si>
    <t>Applicable/NA?</t>
  </si>
  <si>
    <t>(b) Counterparty risk requirement ("CRR")</t>
  </si>
  <si>
    <t>(c) Position risk requirement ("PRR")</t>
  </si>
  <si>
    <t>(d) Underwriting risk requirement ("URR")</t>
  </si>
  <si>
    <t>(e) Large exposure risk requirement ("LERR")</t>
  </si>
  <si>
    <t>(f) Firm specific risk requirement - Any other risk requirement as the Authority may impose in writing. ("FSRR")</t>
  </si>
  <si>
    <t>IF ANY</t>
  </si>
  <si>
    <t>Total Risk Requirement ("TRR")</t>
  </si>
  <si>
    <t>C</t>
  </si>
  <si>
    <t>Per client</t>
  </si>
  <si>
    <t>Diff</t>
  </si>
  <si>
    <t>Noted that client has computed the TRR incorrectl. Understand from Lucy that they have informed MAS on the errors and no breach to the TRR requirement, hence suggest to leave.</t>
  </si>
  <si>
    <t>Ratio: Financial Resources / Total Risk Requirement ("FR/TRR")</t>
  </si>
  <si>
    <t>D = B/C</t>
  </si>
  <si>
    <t>D must be &gt; 100%</t>
  </si>
  <si>
    <t>If D &lt; 120%, client must notify MAS immediately.</t>
  </si>
  <si>
    <t>Last year</t>
  </si>
  <si>
    <t xml:space="preserve">Conclusion: No evidence that ratio falling below 120% of total risk requirement. No non-compliance noted. </t>
  </si>
  <si>
    <r>
      <t xml:space="preserve">Definition: </t>
    </r>
    <r>
      <rPr>
        <sz val="10"/>
        <color rgb="FF7030A0"/>
        <rFont val="Arial"/>
        <family val="2"/>
      </rPr>
      <t>[para 4.1.4]</t>
    </r>
  </si>
  <si>
    <t xml:space="preserve">Annual gross income =                                    </t>
  </si>
  <si>
    <t>PY</t>
  </si>
  <si>
    <t>4998.  3</t>
  </si>
  <si>
    <r>
      <t xml:space="preserve">- total revenue as per reported in respective year's Form 3 ** </t>
    </r>
    <r>
      <rPr>
        <sz val="10"/>
        <color rgb="FF7030A0"/>
        <rFont val="Arial"/>
        <family val="2"/>
      </rPr>
      <t>(previously Form 6)</t>
    </r>
  </si>
  <si>
    <t>Ag1</t>
  </si>
  <si>
    <r>
      <t xml:space="preserve">- less: fee expenses as per reported in respective year's Form 3 </t>
    </r>
    <r>
      <rPr>
        <sz val="10"/>
        <color rgb="FF7030A0"/>
        <rFont val="Arial"/>
        <family val="2"/>
      </rPr>
      <t xml:space="preserve">(previously Form 6) </t>
    </r>
    <r>
      <rPr>
        <b/>
        <sz val="10"/>
        <color rgb="FF7030A0"/>
        <rFont val="Arial"/>
        <family val="2"/>
      </rPr>
      <t>[see Note 1 below]</t>
    </r>
  </si>
  <si>
    <r>
      <t>- less: commission expenses as per reported in respective year's Form 3</t>
    </r>
    <r>
      <rPr>
        <sz val="10"/>
        <color rgb="FF7030A0"/>
        <rFont val="Arial"/>
        <family val="2"/>
      </rPr>
      <t xml:space="preserve"> (previously Form 6)</t>
    </r>
  </si>
  <si>
    <r>
      <t xml:space="preserve">- less: interest expenses as per reported in respective year's Form 3 </t>
    </r>
    <r>
      <rPr>
        <sz val="10"/>
        <color rgb="FF7030A0"/>
        <rFont val="Arial"/>
        <family val="2"/>
      </rPr>
      <t>(previously Form 6)</t>
    </r>
  </si>
  <si>
    <t xml:space="preserve"> - less: realised profit or loss arising from the sale of HTM or AFS securities</t>
  </si>
  <si>
    <r>
      <t xml:space="preserve"> - less: income or expenses not derived from ordinary activities and not expected to recur frequently or regularly </t>
    </r>
    <r>
      <rPr>
        <sz val="10"/>
        <color rgb="FF7030A0"/>
        <rFont val="Arial"/>
        <family val="2"/>
      </rPr>
      <t>(See Note 2 below)</t>
    </r>
  </si>
  <si>
    <t xml:space="preserve"> - less: any income derived from insurance recoveries</t>
  </si>
  <si>
    <t>Adjusted annual gross income</t>
  </si>
  <si>
    <t>E</t>
  </si>
  <si>
    <t>Average annual gross income</t>
  </si>
  <si>
    <t>F = E/3</t>
  </si>
  <si>
    <t xml:space="preserve"> - Separated into amounts below S$10m [para 4.1.2(a)(i)]</t>
  </si>
  <si>
    <t>G</t>
  </si>
  <si>
    <t xml:space="preserve"> - Separated into amounts above S$10m [para 4.1.2(a)(i)]</t>
  </si>
  <si>
    <t>H</t>
  </si>
  <si>
    <t>5% of average annual gross income below S$10m [para 4.1.2(a)(i)]</t>
  </si>
  <si>
    <t>I = G x 5%</t>
  </si>
  <si>
    <t>2% of average annual gross income above S$10m</t>
  </si>
  <si>
    <t>J = H x 2%</t>
  </si>
  <si>
    <t>Immediately preceding financial years: excludes current year. Eg: if current year is 2013, immediately preceding 3 financial years = 2010, 2011 and 2012.</t>
  </si>
  <si>
    <t>Workdone:</t>
  </si>
  <si>
    <t>Ag:</t>
  </si>
  <si>
    <t>Agreed to audited financial statement for FY2021</t>
  </si>
  <si>
    <t>Ag1:</t>
  </si>
  <si>
    <t>Agreed to Form 3 for FY2021 submitted to MAS.</t>
  </si>
  <si>
    <t>PY:</t>
  </si>
  <si>
    <t>Agreed to PY AWP</t>
  </si>
  <si>
    <t>Current quarter/year ended:</t>
  </si>
  <si>
    <t xml:space="preserve">Para 3.3.5 Average Adjusted Assets calculated at the end of each month in a given quarter </t>
  </si>
  <si>
    <t>Each month in a given quarter</t>
  </si>
  <si>
    <t>Average</t>
  </si>
  <si>
    <t>(a)</t>
  </si>
  <si>
    <r>
      <t xml:space="preserve">On-balance sheet assets </t>
    </r>
    <r>
      <rPr>
        <sz val="10"/>
        <color rgb="FF7030A0"/>
        <rFont val="Arial"/>
        <family val="2"/>
      </rPr>
      <t>(i.e. total assets)</t>
    </r>
  </si>
  <si>
    <t>Ex</t>
  </si>
  <si>
    <t xml:space="preserve">(b) </t>
  </si>
  <si>
    <r>
      <t xml:space="preserve">Off-balance sheet assets (Excludes operating leases) </t>
    </r>
    <r>
      <rPr>
        <sz val="10"/>
        <color rgb="FF7030A0"/>
        <rFont val="Arial"/>
        <family val="2"/>
      </rPr>
      <t>[contingent assets x CCF factor in para 5.2.43]</t>
    </r>
  </si>
  <si>
    <t>Para 5.2.43 of SFA 04-N13</t>
  </si>
  <si>
    <t>Less:    i)</t>
  </si>
  <si>
    <r>
      <t>cash and cash equivalents (</t>
    </r>
    <r>
      <rPr>
        <sz val="10"/>
        <color rgb="FF7030A0"/>
        <rFont val="Arial"/>
        <family val="2"/>
      </rPr>
      <t>i.e. highly liquid cash equivalents on hand</t>
    </r>
    <r>
      <rPr>
        <sz val="10"/>
        <color theme="1"/>
        <rFont val="Arial"/>
        <family val="2"/>
      </rPr>
      <t>, excluding deposits with banks)</t>
    </r>
  </si>
  <si>
    <t>deposits with any bank licensed under the Banking Act or any merchant bank of credit quality grade 1 (as set out in Annex 5B of the Notice)</t>
  </si>
  <si>
    <r>
      <t xml:space="preserve">any item that is included as a deduction from financial resources </t>
    </r>
    <r>
      <rPr>
        <sz val="10"/>
        <color rgb="FF7030A0"/>
        <rFont val="Arial"/>
        <family val="2"/>
      </rPr>
      <t>(para 3.2.2)</t>
    </r>
  </si>
  <si>
    <t>- prepaid expenses</t>
  </si>
  <si>
    <t>receivables owed by a related corporation which is due for settlement within 3 months and not past due</t>
  </si>
  <si>
    <t>fee receivables owed by a collective investment scheme or a closed end fund which is managed by the company and due for settlement within 3 months and not past due</t>
  </si>
  <si>
    <t xml:space="preserve">including funds under management (see responses to Apr 12 consultation paper) </t>
  </si>
  <si>
    <t>fee receivables owed by a customer account managed by the company, for which the company has authority and control over the settlement of the fee receivables under its investment mandate and due for settlement within 3 months and not past due.</t>
  </si>
  <si>
    <t>Should not exceed lower of S$10 million or 5 times of financial resources</t>
  </si>
  <si>
    <t>Per client (Form 2, submitted to MAS)</t>
  </si>
  <si>
    <t>Threshold:</t>
  </si>
  <si>
    <t>5 times of financial resources</t>
  </si>
  <si>
    <t>S$10 million</t>
  </si>
  <si>
    <t>Adjusted Assets Threshold [Lower of i) and ii)]</t>
  </si>
  <si>
    <t>Has AAA exceeded the above threshold?</t>
  </si>
  <si>
    <t>If the company's average adjusted assets at the end of the immediately preceding quarter exceeds $10 million or 5 times of financial resources, the company shall calculate total risk requirement as:</t>
  </si>
  <si>
    <t>Sum of:</t>
  </si>
  <si>
    <t xml:space="preserve">1) </t>
  </si>
  <si>
    <t>Operational risk requirement</t>
  </si>
  <si>
    <t>2)</t>
  </si>
  <si>
    <t>Counterparty risk requirement</t>
  </si>
  <si>
    <t>See Tab "CRR"</t>
  </si>
  <si>
    <t>If Yes, move on to the respective tabs.</t>
  </si>
  <si>
    <t>3)</t>
  </si>
  <si>
    <t>Position risk requirement</t>
  </si>
  <si>
    <t>See Tab "PRR"</t>
  </si>
  <si>
    <t>4)</t>
  </si>
  <si>
    <t>Underwriting risk requirement</t>
  </si>
  <si>
    <t>See Tab "URR"</t>
  </si>
  <si>
    <t>5)</t>
  </si>
  <si>
    <t>Large exposure risk requirement</t>
  </si>
  <si>
    <t>See Tab "LERR"</t>
  </si>
  <si>
    <t>6)</t>
  </si>
  <si>
    <t>Firm specific risk requirement - Any other risk requirement as the Authority may impose by notice</t>
  </si>
  <si>
    <t>Note:</t>
  </si>
  <si>
    <t>N1:</t>
  </si>
  <si>
    <t>Please refer to tab 4990.4C for assessment of credit quality grades of financial institutions.</t>
  </si>
  <si>
    <t>Ex:</t>
  </si>
  <si>
    <t xml:space="preserve">Extracted from the management accounts provided by PKF (outsourced accountant) for our audit purposes.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</si>
</sst>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12D6B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u/>
      <sz val="9.9"/>
      <color theme="10"/>
      <name val="Calibri"/>
      <family val="2"/>
    </font>
    <font>
      <b/>
      <u/>
      <sz val="9.9"/>
      <color rgb="FFFF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  <font>
      <b/>
      <sz val="9.9"/>
      <color rgb="FFFF0000"/>
      <name val="Calibri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i/>
      <sz val="10"/>
      <color theme="1"/>
      <name val="Arial"/>
      <family val="2"/>
    </font>
    <font>
      <b/>
      <i/>
      <sz val="10"/>
      <color rgb="FF00B05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  <font>
      <sz val="10"/>
      <color theme="3"/>
      <name val="Arial"/>
      <family val="2"/>
    </font>
    <font>
      <i/>
      <sz val="10"/>
      <color theme="3" tint="0.39997558519241921"/>
      <name val="Arial"/>
      <family val="2"/>
    </font>
    <font>
      <b/>
      <sz val="10"/>
      <name val="Arial"/>
      <family val="2"/>
    </font>
    <font>
      <b/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</cellStyleXfs>
  <cellXfs count="14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5" fillId="2" borderId="0" xfId="0" applyFont="1" applyFill="1"/>
    <xf numFmtId="15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15" fontId="3" fillId="3" borderId="1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164" fontId="3" fillId="2" borderId="0" xfId="1" applyNumberFormat="1" applyFont="1" applyFill="1" applyBorder="1"/>
    <xf numFmtId="0" fontId="2" fillId="2" borderId="0" xfId="0" quotePrefix="1" applyFont="1" applyFill="1" applyAlignment="1">
      <alignment horizontal="left"/>
    </xf>
    <xf numFmtId="164" fontId="9" fillId="2" borderId="0" xfId="3" quotePrefix="1" applyNumberFormat="1" applyFont="1" applyFill="1" applyBorder="1" applyAlignment="1" applyProtection="1">
      <alignment horizontal="center"/>
    </xf>
    <xf numFmtId="164" fontId="3" fillId="3" borderId="1" xfId="1" applyNumberFormat="1" applyFont="1" applyFill="1" applyBorder="1" applyProtection="1">
      <protection locked="0"/>
    </xf>
    <xf numFmtId="0" fontId="10" fillId="2" borderId="0" xfId="0" applyFont="1" applyFill="1"/>
    <xf numFmtId="164" fontId="3" fillId="3" borderId="2" xfId="1" applyNumberFormat="1" applyFont="1" applyFill="1" applyBorder="1" applyProtection="1">
      <protection locked="0"/>
    </xf>
    <xf numFmtId="164" fontId="3" fillId="0" borderId="0" xfId="4" applyNumberFormat="1" applyFont="1" applyFill="1"/>
    <xf numFmtId="0" fontId="11" fillId="2" borderId="0" xfId="0" applyFont="1" applyFill="1"/>
    <xf numFmtId="164" fontId="3" fillId="3" borderId="1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/>
    <xf numFmtId="0" fontId="2" fillId="2" borderId="0" xfId="0" applyFont="1" applyFill="1" applyAlignment="1">
      <alignment horizontal="center"/>
    </xf>
    <xf numFmtId="164" fontId="3" fillId="2" borderId="3" xfId="1" applyNumberFormat="1" applyFont="1" applyFill="1" applyBorder="1"/>
    <xf numFmtId="0" fontId="3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5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64" fontId="12" fillId="2" borderId="0" xfId="3" quotePrefix="1" applyNumberFormat="1" applyFont="1" applyFill="1" applyBorder="1" applyAlignment="1" applyProtection="1">
      <alignment horizontal="center"/>
    </xf>
    <xf numFmtId="0" fontId="3" fillId="2" borderId="0" xfId="0" applyFont="1" applyFill="1" applyAlignment="1">
      <alignment horizontal="right" vertical="top"/>
    </xf>
    <xf numFmtId="164" fontId="4" fillId="2" borderId="0" xfId="3" quotePrefix="1" applyNumberFormat="1" applyFont="1" applyFill="1" applyBorder="1" applyAlignment="1" applyProtection="1">
      <alignment horizontal="center"/>
    </xf>
    <xf numFmtId="164" fontId="3" fillId="0" borderId="1" xfId="1" applyNumberFormat="1" applyFont="1" applyFill="1" applyBorder="1" applyAlignment="1" applyProtection="1">
      <alignment horizontal="right"/>
      <protection locked="0"/>
    </xf>
    <xf numFmtId="0" fontId="3" fillId="2" borderId="0" xfId="0" applyFont="1" applyFill="1" applyAlignment="1">
      <alignment wrapText="1"/>
    </xf>
    <xf numFmtId="0" fontId="14" fillId="2" borderId="0" xfId="0" applyFont="1" applyFill="1" applyAlignment="1">
      <alignment horizontal="left"/>
    </xf>
    <xf numFmtId="41" fontId="3" fillId="2" borderId="6" xfId="1" applyNumberFormat="1" applyFont="1" applyFill="1" applyBorder="1"/>
    <xf numFmtId="41" fontId="3" fillId="2" borderId="0" xfId="0" applyNumberFormat="1" applyFont="1" applyFill="1" applyBorder="1" applyAlignment="1">
      <alignment horizontal="left"/>
    </xf>
    <xf numFmtId="41" fontId="3" fillId="2" borderId="0" xfId="0" applyNumberFormat="1" applyFont="1" applyFill="1"/>
    <xf numFmtId="41" fontId="3" fillId="2" borderId="7" xfId="0" applyNumberFormat="1" applyFont="1" applyFill="1" applyBorder="1"/>
    <xf numFmtId="41" fontId="3" fillId="2" borderId="0" xfId="0" applyNumberFormat="1" applyFont="1" applyFill="1" applyBorder="1"/>
    <xf numFmtId="41" fontId="3" fillId="2" borderId="0" xfId="0" applyNumberFormat="1" applyFont="1" applyFill="1" applyAlignment="1">
      <alignment horizontal="left"/>
    </xf>
    <xf numFmtId="41" fontId="3" fillId="2" borderId="7" xfId="1" applyNumberFormat="1" applyFont="1" applyFill="1" applyBorder="1" applyAlignment="1">
      <alignment horizontal="left"/>
    </xf>
    <xf numFmtId="41" fontId="3" fillId="2" borderId="0" xfId="1" applyNumberFormat="1" applyFont="1" applyFill="1" applyBorder="1" applyAlignment="1">
      <alignment horizontal="left"/>
    </xf>
    <xf numFmtId="41" fontId="3" fillId="2" borderId="0" xfId="1" applyNumberFormat="1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3" fillId="2" borderId="0" xfId="0" applyFont="1" applyFill="1" applyBorder="1" applyAlignment="1" applyProtection="1">
      <alignment horizontal="center"/>
      <protection locked="0"/>
    </xf>
    <xf numFmtId="164" fontId="3" fillId="2" borderId="0" xfId="1" applyNumberFormat="1" applyFont="1" applyFill="1" applyBorder="1" applyProtection="1"/>
    <xf numFmtId="0" fontId="3" fillId="2" borderId="0" xfId="0" applyFont="1" applyFill="1" applyBorder="1"/>
    <xf numFmtId="164" fontId="3" fillId="2" borderId="0" xfId="0" applyNumberFormat="1" applyFont="1" applyFill="1" applyBorder="1"/>
    <xf numFmtId="43" fontId="3" fillId="2" borderId="0" xfId="0" applyNumberFormat="1" applyFont="1" applyFill="1"/>
    <xf numFmtId="0" fontId="2" fillId="2" borderId="0" xfId="0" applyFont="1" applyFill="1" applyAlignment="1">
      <alignment horizontal="right"/>
    </xf>
    <xf numFmtId="164" fontId="3" fillId="2" borderId="8" xfId="0" applyNumberFormat="1" applyFont="1" applyFill="1" applyBorder="1"/>
    <xf numFmtId="10" fontId="3" fillId="2" borderId="6" xfId="2" applyNumberFormat="1" applyFont="1" applyFill="1" applyBorder="1"/>
    <xf numFmtId="164" fontId="3" fillId="2" borderId="0" xfId="0" applyNumberFormat="1" applyFont="1" applyFill="1"/>
    <xf numFmtId="0" fontId="7" fillId="2" borderId="0" xfId="0" applyFont="1" applyFill="1" applyBorder="1" applyAlignment="1">
      <alignment horizontal="center"/>
    </xf>
    <xf numFmtId="0" fontId="3" fillId="3" borderId="1" xfId="0" applyFont="1" applyFill="1" applyBorder="1" applyAlignment="1" applyProtection="1">
      <alignment horizontal="center"/>
      <protection locked="0"/>
    </xf>
    <xf numFmtId="41" fontId="11" fillId="2" borderId="0" xfId="0" applyNumberFormat="1" applyFont="1" applyFill="1" applyAlignment="1">
      <alignment horizontal="right"/>
    </xf>
    <xf numFmtId="41" fontId="9" fillId="2" borderId="0" xfId="3" quotePrefix="1" applyNumberFormat="1" applyFont="1" applyFill="1" applyAlignment="1" applyProtection="1">
      <alignment horizontal="center"/>
    </xf>
    <xf numFmtId="0" fontId="15" fillId="2" borderId="0" xfId="0" applyFont="1" applyFill="1"/>
    <xf numFmtId="0" fontId="3" fillId="2" borderId="0" xfId="0" quotePrefix="1" applyFont="1" applyFill="1"/>
    <xf numFmtId="164" fontId="3" fillId="0" borderId="1" xfId="1" applyNumberFormat="1" applyFont="1" applyFill="1" applyBorder="1" applyProtection="1">
      <protection locked="0"/>
    </xf>
    <xf numFmtId="164" fontId="3" fillId="3" borderId="14" xfId="1" applyNumberFormat="1" applyFont="1" applyFill="1" applyBorder="1" applyProtection="1">
      <protection locked="0"/>
    </xf>
    <xf numFmtId="164" fontId="3" fillId="0" borderId="14" xfId="1" applyNumberFormat="1" applyFont="1" applyFill="1" applyBorder="1" applyProtection="1">
      <protection locked="0"/>
    </xf>
    <xf numFmtId="164" fontId="11" fillId="0" borderId="1" xfId="1" applyNumberFormat="1" applyFont="1" applyFill="1" applyBorder="1" applyAlignment="1" applyProtection="1">
      <alignment horizontal="center"/>
      <protection locked="0"/>
    </xf>
    <xf numFmtId="164" fontId="11" fillId="3" borderId="1" xfId="1" applyNumberFormat="1" applyFont="1" applyFill="1" applyBorder="1" applyAlignment="1" applyProtection="1">
      <alignment horizontal="center"/>
      <protection locked="0"/>
    </xf>
    <xf numFmtId="9" fontId="3" fillId="2" borderId="0" xfId="0" applyNumberFormat="1" applyFont="1" applyFill="1"/>
    <xf numFmtId="0" fontId="10" fillId="2" borderId="0" xfId="0" applyFont="1" applyFill="1" applyAlignment="1">
      <alignment horizontal="center" vertical="center"/>
    </xf>
    <xf numFmtId="164" fontId="3" fillId="5" borderId="0" xfId="1" applyNumberFormat="1" applyFont="1" applyFill="1" applyBorder="1" applyAlignment="1">
      <alignment vertical="center"/>
    </xf>
    <xf numFmtId="38" fontId="3" fillId="2" borderId="0" xfId="0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165" fontId="3" fillId="2" borderId="0" xfId="0" applyNumberFormat="1" applyFont="1" applyFill="1"/>
    <xf numFmtId="0" fontId="3" fillId="2" borderId="0" xfId="0" applyFont="1" applyFill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38" fontId="3" fillId="2" borderId="0" xfId="0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7" fillId="2" borderId="0" xfId="0" applyFont="1" applyFill="1"/>
    <xf numFmtId="0" fontId="17" fillId="2" borderId="0" xfId="0" applyFont="1" applyFill="1"/>
    <xf numFmtId="0" fontId="11" fillId="2" borderId="0" xfId="0" applyFont="1" applyFill="1" applyAlignment="1">
      <alignment horizontal="right"/>
    </xf>
    <xf numFmtId="0" fontId="3" fillId="2" borderId="0" xfId="0" applyFont="1" applyFill="1" applyAlignment="1">
      <alignment horizontal="left" wrapText="1"/>
    </xf>
    <xf numFmtId="43" fontId="16" fillId="2" borderId="0" xfId="0" applyNumberFormat="1" applyFont="1" applyFill="1" applyAlignment="1">
      <alignment horizontal="left" wrapText="1"/>
    </xf>
    <xf numFmtId="0" fontId="3" fillId="4" borderId="9" xfId="0" applyFont="1" applyFill="1" applyBorder="1" applyAlignment="1">
      <alignment horizontal="left" wrapText="1"/>
    </xf>
    <xf numFmtId="0" fontId="3" fillId="4" borderId="10" xfId="0" applyFont="1" applyFill="1" applyBorder="1" applyAlignment="1">
      <alignment horizontal="left" wrapText="1"/>
    </xf>
    <xf numFmtId="0" fontId="3" fillId="4" borderId="11" xfId="0" applyFont="1" applyFill="1" applyBorder="1" applyAlignment="1">
      <alignment horizontal="left" wrapText="1"/>
    </xf>
    <xf numFmtId="0" fontId="3" fillId="4" borderId="12" xfId="0" applyFont="1" applyFill="1" applyBorder="1" applyAlignment="1">
      <alignment horizontal="left" wrapText="1"/>
    </xf>
    <xf numFmtId="0" fontId="3" fillId="4" borderId="7" xfId="0" applyFont="1" applyFill="1" applyBorder="1" applyAlignment="1">
      <alignment horizontal="left" wrapText="1"/>
    </xf>
    <xf numFmtId="0" fontId="3" fillId="4" borderId="13" xfId="0" applyFont="1" applyFill="1" applyBorder="1" applyAlignment="1">
      <alignment horizontal="left" wrapText="1"/>
    </xf>
    <xf numFmtId="0" fontId="19" fillId="2" borderId="0" xfId="0" applyFont="1" applyFill="1"/>
    <xf numFmtId="0" fontId="7" fillId="2" borderId="0" xfId="0" applyFont="1" applyFill="1" applyAlignment="1">
      <alignment horizontal="center"/>
    </xf>
    <xf numFmtId="17" fontId="3" fillId="3" borderId="1" xfId="0" applyNumberFormat="1" applyFont="1" applyFill="1" applyBorder="1" applyAlignment="1" applyProtection="1">
      <alignment horizontal="center"/>
      <protection locked="0"/>
    </xf>
    <xf numFmtId="17" fontId="3" fillId="2" borderId="0" xfId="0" applyNumberFormat="1" applyFont="1" applyFill="1" applyBorder="1" applyAlignment="1" applyProtection="1">
      <alignment horizontal="center"/>
      <protection locked="0"/>
    </xf>
    <xf numFmtId="17" fontId="3" fillId="2" borderId="0" xfId="0" applyNumberFormat="1" applyFont="1" applyFill="1"/>
    <xf numFmtId="17" fontId="3" fillId="2" borderId="0" xfId="0" applyNumberFormat="1" applyFont="1" applyFill="1" applyBorder="1" applyAlignment="1">
      <alignment horizontal="center" vertical="center"/>
    </xf>
    <xf numFmtId="17" fontId="7" fillId="2" borderId="0" xfId="0" applyNumberFormat="1" applyFont="1" applyFill="1" applyBorder="1" applyAlignment="1">
      <alignment horizontal="center"/>
    </xf>
    <xf numFmtId="15" fontId="7" fillId="2" borderId="0" xfId="0" quotePrefix="1" applyNumberFormat="1" applyFont="1" applyFill="1" applyAlignment="1">
      <alignment horizontal="center"/>
    </xf>
    <xf numFmtId="15" fontId="12" fillId="2" borderId="0" xfId="3" quotePrefix="1" applyNumberFormat="1" applyFont="1" applyFill="1" applyAlignment="1" applyProtection="1">
      <alignment horizontal="center"/>
    </xf>
    <xf numFmtId="15" fontId="7" fillId="2" borderId="0" xfId="1" quotePrefix="1" applyNumberFormat="1" applyFont="1" applyFill="1" applyAlignment="1">
      <alignment horizontal="center"/>
    </xf>
    <xf numFmtId="164" fontId="12" fillId="2" borderId="0" xfId="3" applyNumberFormat="1" applyFont="1" applyFill="1" applyBorder="1" applyAlignment="1" applyProtection="1">
      <alignment horizontal="center"/>
    </xf>
    <xf numFmtId="164" fontId="11" fillId="2" borderId="0" xfId="1" applyNumberFormat="1" applyFont="1" applyFill="1" applyBorder="1" applyProtection="1">
      <protection locked="0"/>
    </xf>
    <xf numFmtId="164" fontId="9" fillId="2" borderId="0" xfId="3" quotePrefix="1" applyNumberFormat="1" applyFont="1" applyFill="1" applyBorder="1" applyAlignment="1" applyProtection="1">
      <protection locked="0"/>
    </xf>
    <xf numFmtId="164" fontId="4" fillId="2" borderId="0" xfId="3" quotePrefix="1" applyNumberFormat="1" applyFont="1" applyFill="1" applyAlignment="1" applyProtection="1">
      <alignment horizontal="left"/>
    </xf>
    <xf numFmtId="164" fontId="3" fillId="2" borderId="0" xfId="1" applyNumberFormat="1" applyFont="1" applyFill="1" applyBorder="1" applyProtection="1">
      <protection locked="0"/>
    </xf>
    <xf numFmtId="164" fontId="12" fillId="2" borderId="15" xfId="3" quotePrefix="1" applyNumberFormat="1" applyFont="1" applyFill="1" applyBorder="1" applyAlignment="1" applyProtection="1">
      <alignment horizontal="center"/>
    </xf>
    <xf numFmtId="164" fontId="3" fillId="3" borderId="1" xfId="1" applyNumberFormat="1" applyFont="1" applyFill="1" applyBorder="1" applyAlignment="1" applyProtection="1">
      <protection locked="0"/>
    </xf>
    <xf numFmtId="164" fontId="3" fillId="0" borderId="1" xfId="1" applyNumberFormat="1" applyFont="1" applyFill="1" applyBorder="1" applyAlignment="1" applyProtection="1">
      <protection locked="0"/>
    </xf>
    <xf numFmtId="164" fontId="3" fillId="2" borderId="0" xfId="1" applyNumberFormat="1" applyFont="1" applyFill="1" applyBorder="1" applyAlignment="1" applyProtection="1">
      <alignment horizontal="center"/>
      <protection locked="0"/>
    </xf>
    <xf numFmtId="164" fontId="3" fillId="3" borderId="2" xfId="1" applyNumberFormat="1" applyFont="1" applyFill="1" applyBorder="1" applyAlignment="1" applyProtection="1">
      <protection locked="0"/>
    </xf>
    <xf numFmtId="164" fontId="3" fillId="0" borderId="2" xfId="1" applyNumberFormat="1" applyFont="1" applyFill="1" applyBorder="1" applyAlignment="1" applyProtection="1">
      <protection locked="0"/>
    </xf>
    <xf numFmtId="164" fontId="4" fillId="3" borderId="1" xfId="1" applyNumberFormat="1" applyFont="1" applyFill="1" applyBorder="1" applyAlignment="1" applyProtection="1">
      <alignment horizontal="center"/>
      <protection locked="0"/>
    </xf>
    <xf numFmtId="164" fontId="4" fillId="2" borderId="0" xfId="1" applyNumberFormat="1" applyFont="1" applyFill="1" applyBorder="1" applyAlignment="1" applyProtection="1">
      <alignment horizontal="center"/>
      <protection locked="0"/>
    </xf>
    <xf numFmtId="0" fontId="3" fillId="2" borderId="0" xfId="0" quotePrefix="1" applyFont="1" applyFill="1" applyAlignment="1">
      <alignment wrapText="1"/>
    </xf>
    <xf numFmtId="164" fontId="3" fillId="0" borderId="2" xfId="1" applyNumberFormat="1" applyFont="1" applyFill="1" applyBorder="1" applyProtection="1">
      <protection locked="0"/>
    </xf>
    <xf numFmtId="164" fontId="3" fillId="3" borderId="16" xfId="1" applyNumberFormat="1" applyFont="1" applyFill="1" applyBorder="1" applyAlignment="1" applyProtection="1">
      <alignment horizontal="center"/>
      <protection locked="0"/>
    </xf>
    <xf numFmtId="0" fontId="20" fillId="2" borderId="0" xfId="0" applyFont="1" applyFill="1" applyAlignment="1">
      <alignment vertical="top" wrapText="1"/>
    </xf>
    <xf numFmtId="164" fontId="3" fillId="3" borderId="2" xfId="1" applyNumberFormat="1" applyFont="1" applyFill="1" applyBorder="1" applyAlignment="1" applyProtection="1">
      <alignment horizontal="center"/>
      <protection locked="0"/>
    </xf>
    <xf numFmtId="164" fontId="4" fillId="2" borderId="0" xfId="3" quotePrefix="1" applyNumberFormat="1" applyFont="1" applyFill="1" applyBorder="1" applyAlignment="1" applyProtection="1">
      <protection locked="0"/>
    </xf>
    <xf numFmtId="164" fontId="14" fillId="2" borderId="0" xfId="1" applyNumberFormat="1" applyFont="1" applyFill="1"/>
    <xf numFmtId="164" fontId="2" fillId="2" borderId="0" xfId="1" applyNumberFormat="1" applyFont="1" applyFill="1" applyBorder="1"/>
    <xf numFmtId="0" fontId="10" fillId="2" borderId="0" xfId="0" applyFont="1" applyFill="1" applyAlignment="1">
      <alignment wrapText="1"/>
    </xf>
    <xf numFmtId="164" fontId="2" fillId="2" borderId="0" xfId="1" applyNumberFormat="1" applyFont="1" applyFill="1" applyBorder="1" applyAlignment="1">
      <alignment horizontal="right"/>
    </xf>
    <xf numFmtId="0" fontId="4" fillId="2" borderId="0" xfId="3" quotePrefix="1" applyFont="1" applyFill="1" applyAlignment="1" applyProtection="1">
      <alignment horizontal="right"/>
    </xf>
    <xf numFmtId="164" fontId="21" fillId="2" borderId="0" xfId="1" applyNumberFormat="1" applyFont="1" applyFill="1" applyBorder="1"/>
    <xf numFmtId="164" fontId="2" fillId="2" borderId="8" xfId="1" applyNumberFormat="1" applyFont="1" applyFill="1" applyBorder="1"/>
    <xf numFmtId="0" fontId="4" fillId="2" borderId="0" xfId="0" applyFont="1" applyFill="1" applyAlignment="1">
      <alignment wrapText="1"/>
    </xf>
    <xf numFmtId="164" fontId="3" fillId="2" borderId="17" xfId="1" applyNumberFormat="1" applyFont="1" applyFill="1" applyBorder="1"/>
    <xf numFmtId="164" fontId="22" fillId="2" borderId="0" xfId="1" applyNumberFormat="1" applyFont="1" applyFill="1" applyBorder="1"/>
    <xf numFmtId="164" fontId="4" fillId="2" borderId="0" xfId="1" applyNumberFormat="1" applyFont="1" applyFill="1"/>
    <xf numFmtId="164" fontId="3" fillId="4" borderId="1" xfId="1" applyNumberFormat="1" applyFont="1" applyFill="1" applyBorder="1" applyAlignment="1">
      <alignment horizontal="center"/>
    </xf>
    <xf numFmtId="0" fontId="13" fillId="2" borderId="18" xfId="0" applyFont="1" applyFill="1" applyBorder="1" applyAlignment="1">
      <alignment horizontal="left"/>
    </xf>
    <xf numFmtId="0" fontId="13" fillId="2" borderId="0" xfId="0" applyFont="1" applyFill="1"/>
    <xf numFmtId="164" fontId="3" fillId="2" borderId="0" xfId="1" applyNumberFormat="1" applyFont="1" applyFill="1" applyBorder="1" applyAlignment="1">
      <alignment horizontal="right"/>
    </xf>
    <xf numFmtId="0" fontId="3" fillId="4" borderId="16" xfId="0" applyFont="1" applyFill="1" applyBorder="1" applyAlignment="1">
      <alignment horizontal="center"/>
    </xf>
    <xf numFmtId="0" fontId="3" fillId="2" borderId="19" xfId="0" applyFont="1" applyFill="1" applyBorder="1"/>
    <xf numFmtId="0" fontId="3" fillId="2" borderId="20" xfId="0" applyFont="1" applyFill="1" applyBorder="1"/>
    <xf numFmtId="0" fontId="3" fillId="2" borderId="21" xfId="0" applyFont="1" applyFill="1" applyBorder="1"/>
    <xf numFmtId="164" fontId="3" fillId="4" borderId="14" xfId="0" applyNumberFormat="1" applyFont="1" applyFill="1" applyBorder="1" applyAlignment="1">
      <alignment horizontal="center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2" borderId="25" xfId="0" applyFont="1" applyFill="1" applyBorder="1"/>
    <xf numFmtId="0" fontId="3" fillId="2" borderId="26" xfId="0" applyFont="1" applyFill="1" applyBorder="1"/>
    <xf numFmtId="164" fontId="3" fillId="4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left" vertical="top" wrapText="1"/>
    </xf>
    <xf numFmtId="0" fontId="11" fillId="2" borderId="0" xfId="0" applyFont="1" applyFill="1" applyAlignment="1">
      <alignment horizontal="center"/>
    </xf>
    <xf numFmtId="0" fontId="9" fillId="2" borderId="0" xfId="3" quotePrefix="1" applyFont="1" applyFill="1" applyAlignment="1" applyProtection="1"/>
  </cellXfs>
  <cellStyles count="5">
    <cellStyle name="Comma" xfId="1" builtinId="3"/>
    <cellStyle name="Comma 2 17" xf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503623</xdr:colOff>
      <xdr:row>21</xdr:row>
      <xdr:rowOff>10948</xdr:rowOff>
    </xdr:from>
    <xdr:to>
      <xdr:col>2</xdr:col>
      <xdr:colOff>777330</xdr:colOff>
      <xdr:row>22</xdr:row>
      <xdr:rowOff>153276</xdr:rowOff>
    </xdr:to>
    <xdr:sp macro="" textlink="">
      <xdr:nvSpPr>
        <xdr:cNvPr id="2" name="Right Brace 1"/>
        <xdr:cNvSpPr/>
      </xdr:nvSpPr>
      <xdr:spPr>
        <a:xfrm>
          <a:off x="7698173" y="3573298"/>
          <a:ext cx="273707" cy="313778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186121</xdr:colOff>
      <xdr:row>21</xdr:row>
      <xdr:rowOff>0</xdr:rowOff>
    </xdr:from>
    <xdr:to>
      <xdr:col>2</xdr:col>
      <xdr:colOff>437932</xdr:colOff>
      <xdr:row>37</xdr:row>
      <xdr:rowOff>160020</xdr:rowOff>
    </xdr:to>
    <xdr:sp macro="" textlink="">
      <xdr:nvSpPr>
        <xdr:cNvPr id="3" name="Right Brace 2"/>
        <xdr:cNvSpPr/>
      </xdr:nvSpPr>
      <xdr:spPr>
        <a:xfrm>
          <a:off x="7380671" y="3562350"/>
          <a:ext cx="251811" cy="317627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175261</xdr:colOff>
      <xdr:row>77</xdr:row>
      <xdr:rowOff>53340</xdr:rowOff>
    </xdr:from>
    <xdr:to>
      <xdr:col>5</xdr:col>
      <xdr:colOff>411480</xdr:colOff>
      <xdr:row>83</xdr:row>
      <xdr:rowOff>99060</xdr:rowOff>
    </xdr:to>
    <xdr:sp macro="" textlink="">
      <xdr:nvSpPr>
        <xdr:cNvPr id="4" name="Right Brace 3"/>
        <xdr:cNvSpPr/>
      </xdr:nvSpPr>
      <xdr:spPr>
        <a:xfrm>
          <a:off x="9795511" y="13312140"/>
          <a:ext cx="236219" cy="107442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5</xdr:col>
      <xdr:colOff>548640</xdr:colOff>
      <xdr:row>77</xdr:row>
      <xdr:rowOff>45720</xdr:rowOff>
    </xdr:from>
    <xdr:to>
      <xdr:col>9</xdr:col>
      <xdr:colOff>1287780</xdr:colOff>
      <xdr:row>85</xdr:row>
      <xdr:rowOff>20934</xdr:rowOff>
    </xdr:to>
    <xdr:sp macro="" textlink="">
      <xdr:nvSpPr>
        <xdr:cNvPr id="5" name="TextBox 4"/>
        <xdr:cNvSpPr txBox="1"/>
      </xdr:nvSpPr>
      <xdr:spPr>
        <a:xfrm>
          <a:off x="10168890" y="13304520"/>
          <a:ext cx="4155440" cy="1340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SG" sz="1100" b="1">
              <a:solidFill>
                <a:srgbClr val="7030A0"/>
              </a:solidFill>
            </a:rPr>
            <a:t>Important: If the P&amp;L</a:t>
          </a:r>
          <a:r>
            <a:rPr lang="en-SG" sz="1100" b="1" baseline="0">
              <a:solidFill>
                <a:srgbClr val="7030A0"/>
              </a:solidFill>
            </a:rPr>
            <a:t> figures have been previously audited or unaudited BUT have not been submitted to MAS via Form 3 (previously Form 6) before, para 4.1.6 requires the CMS to consult with MAS on appropriate values to be used for the purpose of calculating its ORR.</a:t>
          </a:r>
        </a:p>
        <a:p>
          <a:endParaRPr lang="en-SG" sz="1100"/>
        </a:p>
      </xdr:txBody>
    </xdr:sp>
    <xdr:clientData/>
  </xdr:twoCellAnchor>
  <xdr:twoCellAnchor>
    <xdr:from>
      <xdr:col>0</xdr:col>
      <xdr:colOff>0</xdr:colOff>
      <xdr:row>98</xdr:row>
      <xdr:rowOff>0</xdr:rowOff>
    </xdr:from>
    <xdr:to>
      <xdr:col>9</xdr:col>
      <xdr:colOff>1150620</xdr:colOff>
      <xdr:row>106</xdr:row>
      <xdr:rowOff>97484</xdr:rowOff>
    </xdr:to>
    <xdr:sp macro="" textlink="">
      <xdr:nvSpPr>
        <xdr:cNvPr id="6" name="TextBox 5"/>
        <xdr:cNvSpPr txBox="1"/>
      </xdr:nvSpPr>
      <xdr:spPr>
        <a:xfrm>
          <a:off x="0" y="16764000"/>
          <a:ext cx="14187170" cy="13674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SG" sz="1000" b="1" u="sng">
              <a:solidFill>
                <a:srgbClr val="7030A0"/>
              </a:solidFill>
              <a:latin typeface="Arial" pitchFamily="34" charset="0"/>
              <a:cs typeface="Arial" pitchFamily="34" charset="0"/>
            </a:rPr>
            <a:t>Note 1</a:t>
          </a:r>
          <a:r>
            <a:rPr lang="en-SG" sz="1000" b="1" u="none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- Deductions against annual gross income</a:t>
          </a:r>
          <a:endParaRPr lang="en-SG" sz="1000" b="1" u="none">
            <a:solidFill>
              <a:srgbClr val="7030A0"/>
            </a:solidFill>
            <a:latin typeface="Arial" pitchFamily="34" charset="0"/>
            <a:cs typeface="Arial" pitchFamily="34" charset="0"/>
          </a:endParaRPr>
        </a:p>
        <a:p>
          <a:r>
            <a:rPr lang="en-SG" sz="1000" u="none">
              <a:solidFill>
                <a:srgbClr val="7030A0"/>
              </a:solidFill>
              <a:latin typeface="Arial" pitchFamily="34" charset="0"/>
              <a:cs typeface="Arial" pitchFamily="34" charset="0"/>
            </a:rPr>
            <a:t>"Fee expenses" is not</a:t>
          </a:r>
          <a:r>
            <a:rPr lang="en-SG" sz="1000" u="none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specifically defined.</a:t>
          </a:r>
          <a:endParaRPr lang="en-SG" sz="1000" u="none">
            <a:solidFill>
              <a:srgbClr val="7030A0"/>
            </a:solidFill>
            <a:latin typeface="Arial" pitchFamily="34" charset="0"/>
            <a:cs typeface="Arial" pitchFamily="34" charset="0"/>
          </a:endParaRPr>
        </a:p>
        <a:p>
          <a:endParaRPr lang="en-SG" sz="1000" u="none">
            <a:solidFill>
              <a:srgbClr val="7030A0"/>
            </a:solidFill>
            <a:latin typeface="Arial" pitchFamily="34" charset="0"/>
            <a:cs typeface="Arial" pitchFamily="34" charset="0"/>
          </a:endParaRPr>
        </a:p>
        <a:p>
          <a:r>
            <a:rPr lang="en-SG" sz="1000" u="none">
              <a:solidFill>
                <a:srgbClr val="7030A0"/>
              </a:solidFill>
              <a:latin typeface="Arial" pitchFamily="34" charset="0"/>
              <a:cs typeface="Arial" pitchFamily="34" charset="0"/>
            </a:rPr>
            <a:t>Under</a:t>
          </a:r>
          <a:r>
            <a:rPr lang="en-SG" sz="1000" u="none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the previous regulations (para 2(3) of the Sixth Schedule to SF(FMR)R), "non-guaranteed staff bonuses" could be deducted from annual gross income before computing average annual adjusted gross income under the ORR calculations for TRR.</a:t>
          </a:r>
        </a:p>
        <a:p>
          <a:endParaRPr lang="en-SG" sz="1000" u="none" baseline="0">
            <a:solidFill>
              <a:srgbClr val="7030A0"/>
            </a:solidFill>
            <a:latin typeface="Arial" pitchFamily="34" charset="0"/>
            <a:cs typeface="Arial" pitchFamily="34" charset="0"/>
          </a:endParaRPr>
        </a:p>
        <a:p>
          <a:r>
            <a:rPr lang="en-SG" sz="1000" u="none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Under the revised regulations (para 4.1.4 of Part IV to SFA 04-N013 - Notice on Risk Based Capital Adequacy Requirements for CMS Holders), "non-guaranteed staff bonuses" no longer appears as a deductible item against annual gross income before computing average annual adjusted gross income under the ORR calculations for TRR</a:t>
          </a:r>
          <a:r>
            <a:rPr lang="en-SG" sz="1000" u="none" baseline="0">
              <a:latin typeface="Arial" pitchFamily="34" charset="0"/>
              <a:cs typeface="Arial" pitchFamily="34" charset="0"/>
            </a:rPr>
            <a:t>.</a:t>
          </a:r>
          <a:endParaRPr lang="en-SG" sz="10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countants\Accounts\Rupiah%202000\June%202000\RUPJUN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sukotjo\My%20Documents\Principia%20Indo\Budget2008\Budget%202008%20PMG%2016.01.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countants\Management%20Accounts\Mpack2003\1202\Sect_M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nts%20and%20Settings\leeseowyin\Local%20Settings\Temporary%20Internet%20Files\Content.IE5\AL4N6P6B\DOCUME~1\mshea005\LOCALS~1\Temp\TREEINQ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countants\Consolpack\june%202002\ptp%20-%20details%20june%2020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RPORATE\PPJO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~1\Abas\LOCALS~1\Temp\POMALAA%20Worksheet_31%20Dec%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YEAR%202023\TECHNOLOGY\Technology%20users\FS%20Vertical\Sample%20FS%20for%20funds%20and%20FMC\MAS%20forms%20for%20FMC\Form%202%20-%20Q2%20Workin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up-sept-02-new%20ohd%20TRI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Clients\H\HSP's%20referrals\HSP%20-%20Brix%20Network\Financial%20reports\Financial%20Reports\2007\May07\Brix%20Financials%20May%20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Singapore%20FA\QMPL\Audit\2012\Contingent%20Liabilities-QMPL-31%20Dec-12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E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A1\VOL1\HOME\ETTY\ETTYOLD\REPORT\REPORTS\SECTION\BS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usiness\BusDev&amp;Mark\Tender%20Regist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countants\Management%20Accounts\Mpack2002\0901\Ptp_conso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countants\Management%20Accounts\Mpack2003\0303\MP_PT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BALANCE"/>
      <sheetName val="A"/>
      <sheetName val="B"/>
      <sheetName val="C"/>
      <sheetName val="E"/>
      <sheetName val="CASHFLOW"/>
      <sheetName val="FIXED ASSETS NOTE"/>
      <sheetName val="RUPIAH RETAINED EARNINGS"/>
      <sheetName val="WIP-DEFERRED INCOME"/>
      <sheetName val="TAX DISCLOSURE"/>
      <sheetName val="DEFERRED TAX CALCULATION"/>
      <sheetName val="SUMMARY DEFF TAX  - USD"/>
      <sheetName val="NBV FA"/>
      <sheetName val="EMPLOYEE PROVISIONS"/>
      <sheetName val="DEFERRED INCOME FORTAX"/>
      <sheetName val="Comments on Tax Provisions"/>
      <sheetName val="Tax Provision movements"/>
      <sheetName val="Tax Provision 2000"/>
      <sheetName val="TAX REFUND RECONCILiATION"/>
      <sheetName val="TAX DISCLOSURE (99)"/>
      <sheetName val="DEFERRED TAX CALC (MAR99)"/>
      <sheetName val="Mod1"/>
      <sheetName val="Mod2"/>
      <sheetName val="COA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Variable"/>
      <sheetName val="BS Ind"/>
      <sheetName val="BSDet Ind"/>
      <sheetName val="Loan Ind"/>
      <sheetName val="Loan Sg"/>
      <sheetName val="IS Sum"/>
      <sheetName val="IS Ind"/>
      <sheetName val="IS Sg"/>
      <sheetName val="Revenue"/>
      <sheetName val="Opx Ind"/>
      <sheetName val="Opx Sg"/>
      <sheetName val="Payroll Ind 1st"/>
      <sheetName val="Payroll Ind 2nd"/>
      <sheetName val="Payroll Sg"/>
      <sheetName val="Medical Ind"/>
      <sheetName val="Medical Sg"/>
      <sheetName val="Payroll"/>
      <sheetName val="Prof Ind Sg"/>
      <sheetName val="RentExp Ind Sing"/>
      <sheetName val="Subscrip Ind"/>
      <sheetName val="OthEmpCost Ind"/>
      <sheetName val="Depr Ind"/>
      <sheetName val="Depr Sg"/>
      <sheetName val="ITCapex Ind"/>
      <sheetName val="NonITCapex Ind"/>
      <sheetName val="Capex Sing"/>
      <sheetName val="ITExp Ind"/>
      <sheetName val="LicensesExp Ind"/>
      <sheetName val="CommExp Ind"/>
      <sheetName val="CommExp Sing"/>
      <sheetName val="PrintExp Ind Sing"/>
      <sheetName val="R&amp;DExpInd"/>
      <sheetName val="Grand Total"/>
      <sheetName val="Email"/>
      <sheetName val="Blackberry"/>
      <sheetName val="Outsourcing"/>
      <sheetName val="Internet"/>
      <sheetName val="PBX"/>
      <sheetName val="Projects"/>
      <sheetName val="Applications"/>
      <sheetName val="MiscITEquipments"/>
      <sheetName val="MiscITSpend"/>
      <sheetName val="R&amp;D Ind"/>
      <sheetName val="Variables"/>
    </sheetNames>
    <sheetDataSet>
      <sheetData sheetId="0" refreshError="1">
        <row r="14">
          <cell r="D14">
            <v>0.1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Prior_Yr"/>
      <sheetName val="Mast_Input"/>
      <sheetName val="BusLine_P&amp;L"/>
      <sheetName val="BusUnit_P&amp;L"/>
      <sheetName val="BusUnit_BS"/>
      <sheetName val="Div_P&amp;L"/>
      <sheetName val="Div_BalSht"/>
      <sheetName val="Cash_Forc"/>
      <sheetName val="OH_Projects"/>
      <sheetName val="OH_Operating"/>
      <sheetName val="OH_Tenders"/>
      <sheetName val="OH_Plant"/>
      <sheetName val="Other_Inc"/>
      <sheetName val="Dr's_Cr's"/>
      <sheetName val="Dr's_&gt;90 dys"/>
      <sheetName val="Capex"/>
      <sheetName val="Calc"/>
      <sheetName val="DuPont"/>
      <sheetName val="KFPI's"/>
      <sheetName val="OH_Ana"/>
      <sheetName val="Claims"/>
      <sheetName val="Reconciliations"/>
      <sheetName val="Sect_Min"/>
    </sheetNames>
    <sheetDataSet>
      <sheetData sheetId="0" refreshError="1">
        <row r="13">
          <cell r="B13" t="str">
            <v>MINING SECTION</v>
          </cell>
        </row>
        <row r="17">
          <cell r="B17" t="str">
            <v>SECTION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q values"/>
    </sheetNames>
    <sheetDataSet>
      <sheetData sheetId="0">
        <row r="50">
          <cell r="E50">
            <v>13506750.859999999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 pl 06-2002"/>
      <sheetName val="details notes"/>
      <sheetName val="notes 3 - die intercoy"/>
      <sheetName val="notes 5-cashbank-appx G"/>
      <sheetName val="notes 6c - recv. credit risk"/>
      <sheetName val="notes 7 - wip"/>
      <sheetName val="notes 11 - add fa - appx D"/>
      <sheetName val="notes 11 - disp fa - appx D"/>
      <sheetName val="notes - 13 payable"/>
      <sheetName val="notes 13a+24 - bonding"/>
      <sheetName val="notes 23 - lease commit"/>
      <sheetName val="notes 26 - segment2002"/>
      <sheetName val="appendix f"/>
      <sheetName val="app-I"/>
      <sheetName val="app-I2"/>
      <sheetName val="divpl"/>
      <sheetName val="OH_Operating"/>
      <sheetName val="OH_Tenders"/>
      <sheetName val="BusUnit_BS"/>
      <sheetName val="GEOF JAMES"/>
      <sheetName val="notes 26 - segment2002 -pay rev"/>
      <sheetName val="notes 26 - segment2002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96">
          <cell r="C96" t="str">
            <v>YTD</v>
          </cell>
          <cell r="D96" t="str">
            <v>YTD</v>
          </cell>
          <cell r="E96" t="str">
            <v>YTD</v>
          </cell>
          <cell r="F96" t="str">
            <v>YTD</v>
          </cell>
          <cell r="G96" t="str">
            <v>YTD</v>
          </cell>
        </row>
        <row r="97">
          <cell r="C97" t="str">
            <v>This Yr</v>
          </cell>
          <cell r="D97" t="str">
            <v>This Yr</v>
          </cell>
          <cell r="E97" t="str">
            <v>This Yr</v>
          </cell>
          <cell r="F97" t="str">
            <v>This Yr</v>
          </cell>
          <cell r="G97" t="str">
            <v>This Yr</v>
          </cell>
        </row>
        <row r="100">
          <cell r="B100" t="str">
            <v>TURNOVER</v>
          </cell>
        </row>
        <row r="101">
          <cell r="B101" t="str">
            <v xml:space="preserve"> Work In Hand</v>
          </cell>
          <cell r="C101">
            <v>52486.908332000006</v>
          </cell>
          <cell r="D101">
            <v>21407.111739999997</v>
          </cell>
          <cell r="E101">
            <v>0</v>
          </cell>
          <cell r="F101">
            <v>5.0000000000000001E-4</v>
          </cell>
          <cell r="G101">
            <v>73894.020571999994</v>
          </cell>
        </row>
        <row r="102">
          <cell r="B102" t="str">
            <v xml:space="preserve"> New Work</v>
          </cell>
          <cell r="C102">
            <v>7258.7099200000002</v>
          </cell>
          <cell r="D102">
            <v>508.75146000000001</v>
          </cell>
          <cell r="E102">
            <v>0</v>
          </cell>
          <cell r="F102">
            <v>0</v>
          </cell>
          <cell r="G102">
            <v>7767.4613800000006</v>
          </cell>
        </row>
        <row r="105">
          <cell r="B105" t="str">
            <v>TOTAL TURNOVER</v>
          </cell>
          <cell r="C105">
            <v>59745.618252000007</v>
          </cell>
          <cell r="D105">
            <v>21915.863199999996</v>
          </cell>
          <cell r="E105">
            <v>0</v>
          </cell>
          <cell r="F105">
            <v>5.0000000000000001E-4</v>
          </cell>
          <cell r="G105">
            <v>81661.481952000002</v>
          </cell>
        </row>
        <row r="107">
          <cell r="B107" t="str">
            <v>DIRECT COSTS</v>
          </cell>
        </row>
        <row r="108">
          <cell r="B108" t="str">
            <v xml:space="preserve"> Project Direct Costs</v>
          </cell>
          <cell r="C108">
            <v>50278.26657</v>
          </cell>
          <cell r="D108">
            <v>17580.028729999998</v>
          </cell>
          <cell r="E108">
            <v>0</v>
          </cell>
          <cell r="F108">
            <v>0</v>
          </cell>
          <cell r="G108">
            <v>67858.295299999998</v>
          </cell>
        </row>
        <row r="109">
          <cell r="B109" t="str">
            <v xml:space="preserve"> Internal Plant Hire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B110" t="str">
            <v xml:space="preserve"> Division Overheads</v>
          </cell>
          <cell r="C110">
            <v>3564.0749999999998</v>
          </cell>
          <cell r="D110">
            <v>1523.6938500000001</v>
          </cell>
          <cell r="E110">
            <v>0</v>
          </cell>
          <cell r="F110">
            <v>0</v>
          </cell>
          <cell r="G110">
            <v>5087.7688500000004</v>
          </cell>
        </row>
        <row r="111">
          <cell r="B111" t="str">
            <v xml:space="preserve"> Corporate Overheads</v>
          </cell>
          <cell r="C111">
            <v>1183.49</v>
          </cell>
          <cell r="D111">
            <v>453.37399999999997</v>
          </cell>
          <cell r="E111">
            <v>0</v>
          </cell>
          <cell r="F111">
            <v>0</v>
          </cell>
          <cell r="G111">
            <v>1636.864</v>
          </cell>
        </row>
        <row r="114">
          <cell r="B114" t="str">
            <v>TOTAL PROJECT COSTS</v>
          </cell>
          <cell r="C114">
            <v>55025.831569999995</v>
          </cell>
          <cell r="D114">
            <v>19557.096579999998</v>
          </cell>
          <cell r="E114">
            <v>0</v>
          </cell>
          <cell r="F114">
            <v>0</v>
          </cell>
          <cell r="G114">
            <v>74582.928149999992</v>
          </cell>
        </row>
        <row r="117">
          <cell r="B117" t="str">
            <v>PROJECT MARGIN</v>
          </cell>
          <cell r="C117">
            <v>4719.7866820000127</v>
          </cell>
          <cell r="D117">
            <v>2358.7666199999985</v>
          </cell>
          <cell r="E117">
            <v>0</v>
          </cell>
          <cell r="F117">
            <v>5.0000000000000001E-4</v>
          </cell>
          <cell r="G117">
            <v>7078.5538020000095</v>
          </cell>
        </row>
        <row r="120">
          <cell r="B120" t="str">
            <v>OPERATING OVERHEADS:</v>
          </cell>
        </row>
        <row r="122">
          <cell r="B122" t="str">
            <v xml:space="preserve"> Overhead Costs</v>
          </cell>
          <cell r="C122">
            <v>4079.9813400000003</v>
          </cell>
          <cell r="D122">
            <v>695.18973000000005</v>
          </cell>
          <cell r="E122">
            <v>0</v>
          </cell>
          <cell r="F122">
            <v>3439.8920500000004</v>
          </cell>
          <cell r="G122">
            <v>8215.0631200000007</v>
          </cell>
        </row>
        <row r="123">
          <cell r="B123" t="str">
            <v xml:space="preserve"> Tender Costs</v>
          </cell>
          <cell r="C123">
            <v>357.28471999999999</v>
          </cell>
          <cell r="D123">
            <v>1703.5029</v>
          </cell>
          <cell r="E123">
            <v>0</v>
          </cell>
          <cell r="F123">
            <v>0</v>
          </cell>
          <cell r="G123">
            <v>2060.7876200000001</v>
          </cell>
        </row>
        <row r="126">
          <cell r="B126" t="str">
            <v>TOTAL OVERHEADS</v>
          </cell>
          <cell r="C126">
            <v>4437.2660599999999</v>
          </cell>
          <cell r="D126">
            <v>2398.69263</v>
          </cell>
          <cell r="E126">
            <v>0</v>
          </cell>
          <cell r="F126">
            <v>3439.8920500000004</v>
          </cell>
          <cell r="G126">
            <v>10275.850740000002</v>
          </cell>
        </row>
        <row r="129">
          <cell r="B129" t="str">
            <v xml:space="preserve"> Overhead Recoveries</v>
          </cell>
          <cell r="C129">
            <v>-4391.0424199999998</v>
          </cell>
          <cell r="D129">
            <v>-1592.91425</v>
          </cell>
          <cell r="E129">
            <v>0</v>
          </cell>
          <cell r="F129">
            <v>-10.58366</v>
          </cell>
          <cell r="G129">
            <v>-5994.5403299999998</v>
          </cell>
        </row>
        <row r="132">
          <cell r="B132" t="str">
            <v>NET OVERHEADS</v>
          </cell>
          <cell r="C132">
            <v>46.223640000000159</v>
          </cell>
          <cell r="D132">
            <v>805.77837999999997</v>
          </cell>
          <cell r="E132">
            <v>0</v>
          </cell>
          <cell r="F132">
            <v>3429.3083900000006</v>
          </cell>
          <cell r="G132">
            <v>4281.3104100000019</v>
          </cell>
        </row>
        <row r="135">
          <cell r="B135" t="str">
            <v>PLANT DEPARTMENT</v>
          </cell>
        </row>
        <row r="136">
          <cell r="B136" t="str">
            <v xml:space="preserve"> Plant Department Costs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B137" t="str">
            <v xml:space="preserve"> Plant Recoveries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40">
          <cell r="B140" t="str">
            <v>NET PLANT COSTS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3">
          <cell r="B143" t="str">
            <v>NET OPERATING EXPENSES</v>
          </cell>
          <cell r="C143">
            <v>46.223640000000159</v>
          </cell>
          <cell r="D143">
            <v>805.77837999999997</v>
          </cell>
          <cell r="E143">
            <v>0</v>
          </cell>
          <cell r="F143">
            <v>3429.3083900000006</v>
          </cell>
          <cell r="G143">
            <v>4281.3104100000019</v>
          </cell>
        </row>
        <row r="146">
          <cell r="B146" t="str">
            <v>NET OPERATING PROFIT (PBT)</v>
          </cell>
          <cell r="C146">
            <v>4673.5630420000125</v>
          </cell>
          <cell r="D146">
            <v>1552.9882399999985</v>
          </cell>
          <cell r="E146">
            <v>0</v>
          </cell>
          <cell r="F146">
            <v>-3429.3078900000005</v>
          </cell>
          <cell r="G146">
            <v>2797.2433920000076</v>
          </cell>
        </row>
        <row r="149">
          <cell r="B149" t="str">
            <v xml:space="preserve"> Non Operating (Income)/Expenses</v>
          </cell>
          <cell r="C149">
            <v>735.20190000000002</v>
          </cell>
          <cell r="D149">
            <v>69.924440000000004</v>
          </cell>
          <cell r="E149">
            <v>0</v>
          </cell>
          <cell r="F149">
            <v>-3.1144499999999988</v>
          </cell>
          <cell r="G149">
            <v>802.01188999999999</v>
          </cell>
        </row>
        <row r="152">
          <cell r="B152" t="str">
            <v xml:space="preserve"> NET PROFIT (EBIT)</v>
          </cell>
          <cell r="C152">
            <v>3938.3611420000125</v>
          </cell>
          <cell r="D152">
            <v>1483.0637999999985</v>
          </cell>
          <cell r="E152">
            <v>0</v>
          </cell>
          <cell r="F152">
            <v>-3426.1934400000005</v>
          </cell>
          <cell r="G152">
            <v>1995.2315020000076</v>
          </cell>
        </row>
        <row r="155">
          <cell r="B155" t="str">
            <v xml:space="preserve"> Net Interest (Income)/Expense</v>
          </cell>
          <cell r="C155">
            <v>-14.61797</v>
          </cell>
          <cell r="D155">
            <v>-9.0520600000000009</v>
          </cell>
          <cell r="E155">
            <v>0</v>
          </cell>
          <cell r="F155">
            <v>50.192129999999999</v>
          </cell>
          <cell r="G155">
            <v>26.522099999999998</v>
          </cell>
        </row>
        <row r="156">
          <cell r="B156" t="str">
            <v xml:space="preserve"> Net Forex (Income)/Expense</v>
          </cell>
          <cell r="C156">
            <v>2.2369999999995116E-2</v>
          </cell>
          <cell r="D156">
            <v>169.18251000000001</v>
          </cell>
          <cell r="E156">
            <v>0.12520000000000001</v>
          </cell>
          <cell r="F156">
            <v>18.272580000000001</v>
          </cell>
          <cell r="G156">
            <v>187.60266000000001</v>
          </cell>
        </row>
        <row r="157">
          <cell r="B157" t="str">
            <v xml:space="preserve"> Income Taxes</v>
          </cell>
          <cell r="C157">
            <v>7.1388100000000003</v>
          </cell>
          <cell r="D157">
            <v>-77.777720000000002</v>
          </cell>
          <cell r="E157">
            <v>0</v>
          </cell>
          <cell r="F157">
            <v>952.88431999999989</v>
          </cell>
          <cell r="G157">
            <v>882.24540999999988</v>
          </cell>
        </row>
        <row r="160">
          <cell r="B160" t="str">
            <v xml:space="preserve"> NET PROFIT (NPAT)</v>
          </cell>
          <cell r="C160">
            <v>3945.8179320000122</v>
          </cell>
          <cell r="D160">
            <v>1400.7110699999985</v>
          </cell>
          <cell r="E160">
            <v>-0.12520000000000001</v>
          </cell>
          <cell r="F160">
            <v>-4447.5424700000003</v>
          </cell>
          <cell r="G160">
            <v>898.86133200000768</v>
          </cell>
        </row>
        <row r="164">
          <cell r="B164" t="str">
            <v xml:space="preserve"> Dividend Provided/Paid</v>
          </cell>
          <cell r="C164">
            <v>0</v>
          </cell>
          <cell r="D164">
            <v>0</v>
          </cell>
          <cell r="E164">
            <v>0</v>
          </cell>
          <cell r="F164">
            <v>1973.077</v>
          </cell>
          <cell r="G164">
            <v>1973.077</v>
          </cell>
        </row>
        <row r="165">
          <cell r="B165" t="str">
            <v xml:space="preserve"> Trf- P&amp;L Appropriation</v>
          </cell>
          <cell r="C165">
            <v>3945.8179320000122</v>
          </cell>
          <cell r="D165">
            <v>1400.7110699999985</v>
          </cell>
          <cell r="E165">
            <v>-0.12520000000000001</v>
          </cell>
          <cell r="F165">
            <v>-6420.6194700000005</v>
          </cell>
          <cell r="G165">
            <v>-1074.2156679999923</v>
          </cell>
        </row>
        <row r="168">
          <cell r="B168" t="str">
            <v xml:space="preserve"> FUNDS EMPLOYED</v>
          </cell>
          <cell r="C168">
            <v>48224.911852000012</v>
          </cell>
          <cell r="D168">
            <v>11013.988742999998</v>
          </cell>
          <cell r="E168">
            <v>-5.0209836288672705E-14</v>
          </cell>
          <cell r="F168">
            <v>14766.497769999994</v>
          </cell>
          <cell r="G168">
            <v>74005.398365000001</v>
          </cell>
        </row>
        <row r="171">
          <cell r="B171" t="str">
            <v xml:space="preserve"> TOTAL PERSONNEL NO'S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</sheetData>
      <sheetData sheetId="16" refreshError="1">
        <row r="2">
          <cell r="J2" t="str">
            <v>INDONESIA DIVISION - CONSOLIDATED</v>
          </cell>
        </row>
        <row r="3">
          <cell r="J3" t="str">
            <v>EXPENSE ANALYSIS TO BUDGET</v>
          </cell>
          <cell r="N3"/>
        </row>
        <row r="4">
          <cell r="L4" t="str">
            <v>USD '(000's)</v>
          </cell>
          <cell r="N4">
            <v>37408</v>
          </cell>
          <cell r="P4">
            <v>2.2000000000000002</v>
          </cell>
        </row>
        <row r="7">
          <cell r="B7" t="str">
            <v>MONTH</v>
          </cell>
          <cell r="F7" t="str">
            <v>YTD</v>
          </cell>
          <cell r="J7" t="str">
            <v>OVERHEADS</v>
          </cell>
          <cell r="N7" t="str">
            <v>YE</v>
          </cell>
        </row>
        <row r="10">
          <cell r="B10" t="str">
            <v xml:space="preserve">This </v>
          </cell>
          <cell r="D10" t="str">
            <v>Last</v>
          </cell>
          <cell r="F10" t="str">
            <v xml:space="preserve">This </v>
          </cell>
          <cell r="L10" t="str">
            <v>Last</v>
          </cell>
        </row>
        <row r="11">
          <cell r="B11" t="str">
            <v>Year</v>
          </cell>
          <cell r="D11" t="str">
            <v>Year</v>
          </cell>
          <cell r="F11" t="str">
            <v>Year</v>
          </cell>
          <cell r="H11" t="str">
            <v>Budget</v>
          </cell>
          <cell r="L11" t="str">
            <v>Year</v>
          </cell>
          <cell r="N11" t="str">
            <v>Budget</v>
          </cell>
          <cell r="P11" t="str">
            <v>Forecast</v>
          </cell>
        </row>
        <row r="14">
          <cell r="J14" t="str">
            <v>INCOME:</v>
          </cell>
        </row>
        <row r="15">
          <cell r="B15">
            <v>690.79622999999992</v>
          </cell>
          <cell r="D15">
            <v>6900.75065</v>
          </cell>
          <cell r="F15">
            <v>5994.5403299999998</v>
          </cell>
          <cell r="H15">
            <v>7522</v>
          </cell>
          <cell r="J15" t="str">
            <v xml:space="preserve"> Overhead Rec - Projects</v>
          </cell>
          <cell r="L15">
            <v>6900.75065</v>
          </cell>
          <cell r="N15">
            <v>7522</v>
          </cell>
          <cell r="P15">
            <v>5995</v>
          </cell>
          <cell r="Q15" t="str">
            <v>*</v>
          </cell>
        </row>
        <row r="16">
          <cell r="B16">
            <v>0</v>
          </cell>
          <cell r="D16">
            <v>804</v>
          </cell>
          <cell r="F16">
            <v>0</v>
          </cell>
          <cell r="H16">
            <v>0</v>
          </cell>
          <cell r="J16" t="str">
            <v xml:space="preserve"> Overhead Rec - Other Div</v>
          </cell>
          <cell r="L16">
            <v>804</v>
          </cell>
          <cell r="N16">
            <v>0</v>
          </cell>
          <cell r="P16">
            <v>0</v>
          </cell>
          <cell r="Q16"/>
        </row>
        <row r="19">
          <cell r="B19">
            <v>690.79622999999992</v>
          </cell>
          <cell r="D19">
            <v>7704.75065</v>
          </cell>
          <cell r="F19">
            <v>5994.5403299999998</v>
          </cell>
          <cell r="H19">
            <v>7522</v>
          </cell>
          <cell r="J19" t="str">
            <v>Total Income</v>
          </cell>
          <cell r="L19">
            <v>7704.75065</v>
          </cell>
          <cell r="N19">
            <v>7522</v>
          </cell>
          <cell r="P19">
            <v>5995</v>
          </cell>
          <cell r="Q19" t="str">
            <v>*</v>
          </cell>
        </row>
        <row r="22">
          <cell r="J22" t="str">
            <v>EXPENSES:</v>
          </cell>
        </row>
        <row r="24">
          <cell r="J24" t="str">
            <v>OVERHEADS</v>
          </cell>
        </row>
        <row r="26">
          <cell r="B26">
            <v>12.033899999999988</v>
          </cell>
          <cell r="D26">
            <v>183.92970000000003</v>
          </cell>
          <cell r="F26">
            <v>162.00509</v>
          </cell>
          <cell r="H26">
            <v>7531</v>
          </cell>
          <cell r="J26" t="str">
            <v xml:space="preserve"> Personnel Related Costs</v>
          </cell>
          <cell r="L26">
            <v>183.92970000000003</v>
          </cell>
          <cell r="N26">
            <v>7531</v>
          </cell>
          <cell r="P26">
            <v>8215</v>
          </cell>
          <cell r="Q26"/>
        </row>
        <row r="27">
          <cell r="B27">
            <v>42.881150000000048</v>
          </cell>
          <cell r="D27">
            <v>500.72851000000003</v>
          </cell>
          <cell r="F27">
            <v>314.28741000000002</v>
          </cell>
          <cell r="H27">
            <v>0</v>
          </cell>
          <cell r="J27" t="str">
            <v xml:space="preserve"> Travel</v>
          </cell>
          <cell r="L27">
            <v>500.72851000000003</v>
          </cell>
          <cell r="N27">
            <v>0</v>
          </cell>
          <cell r="P27">
            <v>0</v>
          </cell>
          <cell r="Q27"/>
        </row>
        <row r="28">
          <cell r="B28">
            <v>64.991670000000113</v>
          </cell>
          <cell r="D28">
            <v>538.09135000000003</v>
          </cell>
          <cell r="F28">
            <v>803.52078000000006</v>
          </cell>
          <cell r="H28">
            <v>0</v>
          </cell>
          <cell r="J28" t="str">
            <v xml:space="preserve"> Office Occupancy</v>
          </cell>
          <cell r="L28">
            <v>538.09135000000003</v>
          </cell>
          <cell r="N28">
            <v>0</v>
          </cell>
          <cell r="P28">
            <v>0</v>
          </cell>
          <cell r="Q28"/>
        </row>
        <row r="29">
          <cell r="B29">
            <v>23.430499999999995</v>
          </cell>
          <cell r="D29">
            <v>153.46248</v>
          </cell>
          <cell r="F29">
            <v>173.70208</v>
          </cell>
          <cell r="H29">
            <v>0</v>
          </cell>
          <cell r="J29" t="str">
            <v xml:space="preserve"> Office Services</v>
          </cell>
          <cell r="L29">
            <v>153.46248</v>
          </cell>
          <cell r="N29">
            <v>0</v>
          </cell>
          <cell r="P29">
            <v>0</v>
          </cell>
          <cell r="Q29"/>
        </row>
        <row r="30">
          <cell r="B30">
            <v>24.988219999999956</v>
          </cell>
          <cell r="D30">
            <v>204.19193999999999</v>
          </cell>
          <cell r="F30">
            <v>338.48041999999998</v>
          </cell>
          <cell r="H30">
            <v>0</v>
          </cell>
          <cell r="J30" t="str">
            <v xml:space="preserve"> Information Technology</v>
          </cell>
          <cell r="L30">
            <v>204.19193999999999</v>
          </cell>
          <cell r="N30">
            <v>0</v>
          </cell>
          <cell r="P30">
            <v>0</v>
          </cell>
          <cell r="Q30"/>
        </row>
        <row r="31">
          <cell r="B31">
            <v>29.982869999999991</v>
          </cell>
          <cell r="D31">
            <v>410.19035000000002</v>
          </cell>
          <cell r="F31">
            <v>427.41336999999999</v>
          </cell>
          <cell r="H31">
            <v>0</v>
          </cell>
          <cell r="J31" t="str">
            <v xml:space="preserve"> Communications</v>
          </cell>
          <cell r="L31">
            <v>410.19035000000002</v>
          </cell>
          <cell r="N31">
            <v>0</v>
          </cell>
          <cell r="P31">
            <v>0</v>
          </cell>
          <cell r="Q31"/>
        </row>
        <row r="32">
          <cell r="B32">
            <v>1.169310000000003</v>
          </cell>
          <cell r="D32">
            <v>28.88505</v>
          </cell>
          <cell r="F32">
            <v>32.937460000000002</v>
          </cell>
          <cell r="H32">
            <v>0</v>
          </cell>
          <cell r="J32" t="str">
            <v xml:space="preserve"> Entertainment</v>
          </cell>
          <cell r="L32">
            <v>28.88505</v>
          </cell>
          <cell r="N32">
            <v>0</v>
          </cell>
          <cell r="P32">
            <v>0</v>
          </cell>
          <cell r="Q32"/>
        </row>
        <row r="33">
          <cell r="B33">
            <v>40.104989999999987</v>
          </cell>
          <cell r="D33">
            <v>65.976500000000001</v>
          </cell>
          <cell r="F33">
            <v>137.35984999999999</v>
          </cell>
          <cell r="H33">
            <v>0</v>
          </cell>
          <cell r="J33" t="str">
            <v xml:space="preserve"> Advertising &amp; Marketing</v>
          </cell>
          <cell r="L33">
            <v>65.976500000000001</v>
          </cell>
          <cell r="N33">
            <v>0</v>
          </cell>
          <cell r="P33">
            <v>0</v>
          </cell>
          <cell r="Q33"/>
        </row>
        <row r="34">
          <cell r="B34">
            <v>104.65975000000003</v>
          </cell>
          <cell r="D34">
            <v>1227.13562</v>
          </cell>
          <cell r="F34">
            <v>868.53519000000006</v>
          </cell>
          <cell r="H34">
            <v>0</v>
          </cell>
          <cell r="J34" t="str">
            <v xml:space="preserve"> Financial</v>
          </cell>
          <cell r="L34">
            <v>1227.13562</v>
          </cell>
          <cell r="N34">
            <v>0</v>
          </cell>
          <cell r="P34">
            <v>0</v>
          </cell>
          <cell r="Q34"/>
        </row>
        <row r="35">
          <cell r="B35">
            <v>88.244379999999751</v>
          </cell>
          <cell r="D35">
            <v>160.17105999999995</v>
          </cell>
          <cell r="F35">
            <v>558.9763499999998</v>
          </cell>
          <cell r="H35">
            <v>0</v>
          </cell>
          <cell r="J35" t="str">
            <v xml:space="preserve"> Other</v>
          </cell>
          <cell r="L35">
            <v>160.17105999999995</v>
          </cell>
          <cell r="N35">
            <v>0</v>
          </cell>
          <cell r="P35">
            <v>0</v>
          </cell>
          <cell r="Q35"/>
        </row>
        <row r="36">
          <cell r="B36">
            <v>24.868110000000001</v>
          </cell>
          <cell r="D36">
            <v>144.80760999999998</v>
          </cell>
          <cell r="F36">
            <v>896.31133999999997</v>
          </cell>
          <cell r="H36">
            <v>0</v>
          </cell>
          <cell r="J36" t="str">
            <v xml:space="preserve"> Depreciation</v>
          </cell>
          <cell r="L36">
            <v>144.80760999999998</v>
          </cell>
          <cell r="N36">
            <v>0</v>
          </cell>
          <cell r="P36">
            <v>0</v>
          </cell>
          <cell r="Q36"/>
        </row>
        <row r="39">
          <cell r="B39">
            <v>457.35484999999983</v>
          </cell>
          <cell r="D39">
            <v>3617.5701700000004</v>
          </cell>
          <cell r="F39">
            <v>4713.52934</v>
          </cell>
          <cell r="H39">
            <v>7531</v>
          </cell>
          <cell r="J39" t="str">
            <v>Total Overheads</v>
          </cell>
          <cell r="L39">
            <v>3617.5701700000004</v>
          </cell>
          <cell r="N39">
            <v>7531</v>
          </cell>
          <cell r="P39">
            <v>8215</v>
          </cell>
          <cell r="Q39"/>
        </row>
        <row r="42">
          <cell r="J42" t="str">
            <v>SALARIES</v>
          </cell>
        </row>
        <row r="44">
          <cell r="B44">
            <v>142.18127999999996</v>
          </cell>
          <cell r="D44">
            <v>900.11216999999999</v>
          </cell>
          <cell r="F44">
            <v>589.41918999999996</v>
          </cell>
          <cell r="H44">
            <v>0</v>
          </cell>
          <cell r="J44" t="str">
            <v xml:space="preserve"> Directors/Managers </v>
          </cell>
          <cell r="L44">
            <v>900.11216999999999</v>
          </cell>
          <cell r="N44">
            <v>0</v>
          </cell>
          <cell r="P44">
            <v>0</v>
          </cell>
          <cell r="Q44"/>
        </row>
        <row r="45">
          <cell r="B45">
            <v>-3.4076899999999952</v>
          </cell>
          <cell r="D45">
            <v>126.03519</v>
          </cell>
          <cell r="F45">
            <v>-46.964209999999994</v>
          </cell>
          <cell r="H45">
            <v>0</v>
          </cell>
          <cell r="J45" t="str">
            <v xml:space="preserve"> Business Development</v>
          </cell>
          <cell r="L45">
            <v>126.03519</v>
          </cell>
          <cell r="N45">
            <v>0</v>
          </cell>
          <cell r="P45">
            <v>0</v>
          </cell>
          <cell r="Q45"/>
        </row>
        <row r="46">
          <cell r="B46">
            <v>6.6171599999999557</v>
          </cell>
          <cell r="D46">
            <v>808.22731999999996</v>
          </cell>
          <cell r="F46">
            <v>435.79240999999996</v>
          </cell>
          <cell r="H46">
            <v>0</v>
          </cell>
          <cell r="J46" t="str">
            <v xml:space="preserve"> Commercial/Project Engineers</v>
          </cell>
          <cell r="L46">
            <v>808.22731999999996</v>
          </cell>
          <cell r="N46">
            <v>0</v>
          </cell>
          <cell r="P46">
            <v>0</v>
          </cell>
          <cell r="Q46"/>
        </row>
        <row r="47">
          <cell r="B47">
            <v>10.38297</v>
          </cell>
          <cell r="D47">
            <v>143.09967</v>
          </cell>
          <cell r="F47">
            <v>117.00519</v>
          </cell>
          <cell r="H47">
            <v>0</v>
          </cell>
          <cell r="J47" t="str">
            <v xml:space="preserve"> Construction </v>
          </cell>
          <cell r="L47">
            <v>143.09967</v>
          </cell>
          <cell r="N47">
            <v>0</v>
          </cell>
          <cell r="P47">
            <v>0</v>
          </cell>
          <cell r="Q47"/>
        </row>
        <row r="48">
          <cell r="B48">
            <v>-1.2958499999999999</v>
          </cell>
          <cell r="D48">
            <v>0</v>
          </cell>
          <cell r="F48">
            <v>0</v>
          </cell>
          <cell r="H48">
            <v>0</v>
          </cell>
          <cell r="J48" t="str">
            <v xml:space="preserve"> Estimating &amp; Proposals</v>
          </cell>
          <cell r="L48">
            <v>0</v>
          </cell>
          <cell r="N48">
            <v>0</v>
          </cell>
          <cell r="P48">
            <v>0</v>
          </cell>
          <cell r="Q48"/>
        </row>
        <row r="49">
          <cell r="B49">
            <v>105.69082999999989</v>
          </cell>
          <cell r="D49">
            <v>331.11462999999998</v>
          </cell>
          <cell r="F49">
            <v>749.47411999999997</v>
          </cell>
          <cell r="H49">
            <v>0</v>
          </cell>
          <cell r="J49" t="str">
            <v xml:space="preserve"> Finance &amp; Accounting</v>
          </cell>
          <cell r="L49">
            <v>331.11462999999998</v>
          </cell>
          <cell r="N49">
            <v>0</v>
          </cell>
          <cell r="P49">
            <v>0</v>
          </cell>
          <cell r="Q49"/>
        </row>
        <row r="50">
          <cell r="B50">
            <v>30.126530000000002</v>
          </cell>
          <cell r="D50">
            <v>351.57330999999999</v>
          </cell>
          <cell r="F50">
            <v>331.96911999999998</v>
          </cell>
          <cell r="H50">
            <v>0</v>
          </cell>
          <cell r="J50" t="str">
            <v xml:space="preserve"> Human Resources</v>
          </cell>
          <cell r="L50">
            <v>351.57330999999999</v>
          </cell>
          <cell r="N50">
            <v>0</v>
          </cell>
          <cell r="P50">
            <v>0</v>
          </cell>
          <cell r="Q50"/>
        </row>
        <row r="51">
          <cell r="B51">
            <v>15.13939000000002</v>
          </cell>
          <cell r="D51">
            <v>198.30029999999999</v>
          </cell>
          <cell r="F51">
            <v>264.40530000000001</v>
          </cell>
          <cell r="H51">
            <v>0</v>
          </cell>
          <cell r="J51" t="str">
            <v xml:space="preserve"> Information Technology</v>
          </cell>
          <cell r="L51">
            <v>198.30029999999999</v>
          </cell>
          <cell r="N51">
            <v>0</v>
          </cell>
          <cell r="P51">
            <v>0</v>
          </cell>
          <cell r="Q51"/>
        </row>
        <row r="52">
          <cell r="B52">
            <v>0</v>
          </cell>
          <cell r="D52">
            <v>0</v>
          </cell>
          <cell r="F52">
            <v>0</v>
          </cell>
          <cell r="H52">
            <v>0</v>
          </cell>
          <cell r="J52" t="str">
            <v xml:space="preserve"> Library/Document Control</v>
          </cell>
          <cell r="L52">
            <v>0</v>
          </cell>
          <cell r="N52">
            <v>0</v>
          </cell>
          <cell r="P52">
            <v>0</v>
          </cell>
          <cell r="Q52"/>
        </row>
        <row r="53">
          <cell r="B53">
            <v>1.6697999999999986</v>
          </cell>
          <cell r="D53">
            <v>82.459679999999992</v>
          </cell>
          <cell r="F53">
            <v>19.41977</v>
          </cell>
          <cell r="H53">
            <v>0</v>
          </cell>
          <cell r="J53" t="str">
            <v xml:space="preserve"> Procurement</v>
          </cell>
          <cell r="L53">
            <v>82.459679999999992</v>
          </cell>
          <cell r="N53">
            <v>0</v>
          </cell>
          <cell r="P53">
            <v>0</v>
          </cell>
          <cell r="Q53"/>
        </row>
        <row r="54">
          <cell r="B54">
            <v>1.5169999999999995</v>
          </cell>
          <cell r="D54">
            <v>17.536529999999999</v>
          </cell>
          <cell r="F54">
            <v>16.618939999999998</v>
          </cell>
          <cell r="H54">
            <v>0</v>
          </cell>
          <cell r="J54" t="str">
            <v xml:space="preserve"> Quality</v>
          </cell>
          <cell r="L54">
            <v>17.536529999999999</v>
          </cell>
          <cell r="N54">
            <v>0</v>
          </cell>
          <cell r="P54">
            <v>0</v>
          </cell>
          <cell r="Q54"/>
        </row>
        <row r="55">
          <cell r="B55">
            <v>0</v>
          </cell>
          <cell r="D55">
            <v>0</v>
          </cell>
          <cell r="F55">
            <v>0</v>
          </cell>
          <cell r="H55">
            <v>0</v>
          </cell>
          <cell r="J55" t="str">
            <v xml:space="preserve"> Risk &amp; Insurance</v>
          </cell>
          <cell r="L55">
            <v>0</v>
          </cell>
          <cell r="N55">
            <v>0</v>
          </cell>
          <cell r="P55">
            <v>0</v>
          </cell>
          <cell r="Q55"/>
        </row>
        <row r="56">
          <cell r="B56">
            <v>2.2723500000000065</v>
          </cell>
          <cell r="D56">
            <v>21.627670000000002</v>
          </cell>
          <cell r="F56">
            <v>33.829220000000007</v>
          </cell>
          <cell r="H56">
            <v>0</v>
          </cell>
          <cell r="J56" t="str">
            <v xml:space="preserve"> Safety</v>
          </cell>
          <cell r="L56">
            <v>21.627670000000002</v>
          </cell>
          <cell r="N56">
            <v>0</v>
          </cell>
          <cell r="P56">
            <v>0</v>
          </cell>
          <cell r="Q56"/>
        </row>
        <row r="57">
          <cell r="B57">
            <v>0</v>
          </cell>
          <cell r="D57">
            <v>0</v>
          </cell>
          <cell r="F57">
            <v>0</v>
          </cell>
          <cell r="H57">
            <v>0</v>
          </cell>
          <cell r="J57" t="str">
            <v xml:space="preserve"> Secretarial &amp; Clerical</v>
          </cell>
          <cell r="L57">
            <v>0</v>
          </cell>
          <cell r="N57">
            <v>0</v>
          </cell>
          <cell r="P57">
            <v>0</v>
          </cell>
          <cell r="Q57"/>
        </row>
        <row r="58">
          <cell r="B58">
            <v>77.163300000000049</v>
          </cell>
          <cell r="D58">
            <v>617.84969000000001</v>
          </cell>
          <cell r="F58">
            <v>817.56590000000006</v>
          </cell>
          <cell r="H58">
            <v>0</v>
          </cell>
          <cell r="J58" t="str">
            <v xml:space="preserve"> Allowances/Bonuses</v>
          </cell>
          <cell r="L58">
            <v>617.84969000000001</v>
          </cell>
          <cell r="N58">
            <v>0</v>
          </cell>
          <cell r="P58">
            <v>0</v>
          </cell>
          <cell r="Q58"/>
        </row>
        <row r="61">
          <cell r="B61">
            <v>388.05706999999995</v>
          </cell>
          <cell r="D61">
            <v>3597.9361599999997</v>
          </cell>
          <cell r="F61">
            <v>3328.5349499999998</v>
          </cell>
          <cell r="H61">
            <v>0</v>
          </cell>
          <cell r="J61" t="str">
            <v>Total Salaries</v>
          </cell>
          <cell r="L61">
            <v>3597.9361599999997</v>
          </cell>
          <cell r="N61">
            <v>0</v>
          </cell>
          <cell r="P61">
            <v>0</v>
          </cell>
          <cell r="Q61"/>
        </row>
        <row r="64">
          <cell r="B64">
            <v>0</v>
          </cell>
          <cell r="D64">
            <v>0</v>
          </cell>
          <cell r="F64">
            <v>0</v>
          </cell>
          <cell r="H64">
            <v>0</v>
          </cell>
          <cell r="J64" t="str">
            <v xml:space="preserve"> Wages</v>
          </cell>
          <cell r="L64">
            <v>0</v>
          </cell>
          <cell r="N64">
            <v>0</v>
          </cell>
          <cell r="P64">
            <v>0</v>
          </cell>
          <cell r="Q64"/>
        </row>
        <row r="65">
          <cell r="B65">
            <v>4.6782279999999901</v>
          </cell>
          <cell r="D65">
            <v>249.06498000000002</v>
          </cell>
          <cell r="F65">
            <v>172.99883</v>
          </cell>
          <cell r="H65">
            <v>0</v>
          </cell>
          <cell r="J65" t="str">
            <v xml:space="preserve"> Contractors</v>
          </cell>
          <cell r="L65">
            <v>249.06498000000002</v>
          </cell>
          <cell r="N65">
            <v>0</v>
          </cell>
          <cell r="P65">
            <v>0</v>
          </cell>
          <cell r="Q65"/>
        </row>
        <row r="68">
          <cell r="B68">
            <v>392.73529799999994</v>
          </cell>
          <cell r="D68">
            <v>3847.0011399999999</v>
          </cell>
          <cell r="F68">
            <v>3501.5337799999998</v>
          </cell>
          <cell r="H68">
            <v>0</v>
          </cell>
          <cell r="J68" t="str">
            <v>Total Personnel Costs</v>
          </cell>
          <cell r="L68">
            <v>3847.0011399999999</v>
          </cell>
          <cell r="N68">
            <v>0</v>
          </cell>
          <cell r="P68">
            <v>0</v>
          </cell>
          <cell r="Q68"/>
        </row>
        <row r="71">
          <cell r="B71">
            <v>850.09014799999977</v>
          </cell>
          <cell r="D71">
            <v>7464.5713100000003</v>
          </cell>
          <cell r="F71">
            <v>8215.0631199999989</v>
          </cell>
          <cell r="H71">
            <v>7531</v>
          </cell>
          <cell r="J71" t="str">
            <v>TOTAL OPERATING OVERHEADS</v>
          </cell>
          <cell r="L71">
            <v>7464.5713100000003</v>
          </cell>
          <cell r="N71">
            <v>7531</v>
          </cell>
          <cell r="P71">
            <v>8215</v>
          </cell>
          <cell r="Q71"/>
        </row>
        <row r="74">
          <cell r="B74">
            <v>-159.29391799999985</v>
          </cell>
          <cell r="D74">
            <v>240.17933999999968</v>
          </cell>
          <cell r="F74">
            <v>-2220.5227899999991</v>
          </cell>
          <cell r="H74">
            <v>-9</v>
          </cell>
          <cell r="J74" t="str">
            <v>(UNDER)/OVER RECOVERY</v>
          </cell>
          <cell r="L74">
            <v>240.17933999999968</v>
          </cell>
          <cell r="N74">
            <v>-9</v>
          </cell>
          <cell r="P74">
            <v>-2220</v>
          </cell>
          <cell r="Q74" t="str">
            <v>*</v>
          </cell>
        </row>
      </sheetData>
      <sheetData sheetId="17" refreshError="1">
        <row r="2">
          <cell r="J2" t="str">
            <v>INDONESIA DIVISION - CONSOLIDATED</v>
          </cell>
        </row>
        <row r="3">
          <cell r="J3" t="str">
            <v>EXPENSE ANALYSIS TO BUDGET</v>
          </cell>
          <cell r="N3"/>
        </row>
        <row r="4">
          <cell r="L4" t="str">
            <v>USD '(000's)</v>
          </cell>
          <cell r="N4">
            <v>37408</v>
          </cell>
          <cell r="P4">
            <v>2.2999999999999998</v>
          </cell>
        </row>
        <row r="7">
          <cell r="B7" t="str">
            <v>MONTH</v>
          </cell>
          <cell r="F7" t="str">
            <v>YTD</v>
          </cell>
          <cell r="J7" t="str">
            <v>TENDERS</v>
          </cell>
          <cell r="N7" t="str">
            <v>YE</v>
          </cell>
        </row>
        <row r="10">
          <cell r="B10" t="str">
            <v xml:space="preserve">This </v>
          </cell>
          <cell r="D10" t="str">
            <v>Last</v>
          </cell>
          <cell r="F10" t="str">
            <v xml:space="preserve">This </v>
          </cell>
          <cell r="L10" t="str">
            <v>Last</v>
          </cell>
        </row>
        <row r="11">
          <cell r="B11" t="str">
            <v>Year</v>
          </cell>
          <cell r="D11" t="str">
            <v>Year</v>
          </cell>
          <cell r="F11" t="str">
            <v>Year</v>
          </cell>
          <cell r="H11" t="str">
            <v>Budget</v>
          </cell>
          <cell r="L11" t="str">
            <v>Year</v>
          </cell>
          <cell r="N11" t="str">
            <v>Budget</v>
          </cell>
          <cell r="P11" t="str">
            <v>Forecast</v>
          </cell>
        </row>
        <row r="14">
          <cell r="J14" t="str">
            <v>INCOME:</v>
          </cell>
        </row>
        <row r="15">
          <cell r="B15">
            <v>0</v>
          </cell>
          <cell r="D15">
            <v>0</v>
          </cell>
          <cell r="F15">
            <v>0</v>
          </cell>
          <cell r="H15">
            <v>0</v>
          </cell>
          <cell r="J15" t="str">
            <v xml:space="preserve"> Overhead Recoveries - Projects</v>
          </cell>
          <cell r="L15">
            <v>0</v>
          </cell>
          <cell r="N15">
            <v>0</v>
          </cell>
          <cell r="P15">
            <v>0</v>
          </cell>
          <cell r="Q15"/>
        </row>
        <row r="16">
          <cell r="B16">
            <v>0</v>
          </cell>
          <cell r="D16">
            <v>-18.344000000000001</v>
          </cell>
          <cell r="F16">
            <v>0</v>
          </cell>
          <cell r="H16">
            <v>0</v>
          </cell>
          <cell r="J16" t="str">
            <v xml:space="preserve"> Overhead Recoveries - Other Divisions</v>
          </cell>
          <cell r="L16">
            <v>-18.344000000000001</v>
          </cell>
          <cell r="N16">
            <v>0</v>
          </cell>
          <cell r="P16">
            <v>0</v>
          </cell>
          <cell r="Q16"/>
        </row>
        <row r="19">
          <cell r="B19">
            <v>0</v>
          </cell>
          <cell r="D19">
            <v>-18.344000000000001</v>
          </cell>
          <cell r="F19">
            <v>0</v>
          </cell>
          <cell r="H19">
            <v>0</v>
          </cell>
          <cell r="J19" t="str">
            <v>Total Income</v>
          </cell>
          <cell r="L19">
            <v>-18.344000000000001</v>
          </cell>
          <cell r="N19">
            <v>0</v>
          </cell>
          <cell r="P19">
            <v>0</v>
          </cell>
          <cell r="Q19"/>
        </row>
        <row r="22">
          <cell r="J22" t="str">
            <v>EXPENSES:</v>
          </cell>
        </row>
        <row r="24">
          <cell r="J24" t="str">
            <v>OVERHEADS</v>
          </cell>
        </row>
        <row r="26">
          <cell r="B26">
            <v>1.432879999999999</v>
          </cell>
          <cell r="D26">
            <v>12.689299999999999</v>
          </cell>
          <cell r="F26">
            <v>5.7712699999999995</v>
          </cell>
          <cell r="H26">
            <v>1245</v>
          </cell>
          <cell r="J26" t="str">
            <v xml:space="preserve"> Personnel Related Costs</v>
          </cell>
          <cell r="L26">
            <v>12.689299999999999</v>
          </cell>
          <cell r="N26">
            <v>1245</v>
          </cell>
          <cell r="P26">
            <v>2061</v>
          </cell>
          <cell r="Q26" t="str">
            <v>*</v>
          </cell>
        </row>
        <row r="27">
          <cell r="B27">
            <v>15.768400000000014</v>
          </cell>
          <cell r="D27">
            <v>49.354599999999998</v>
          </cell>
          <cell r="F27">
            <v>161.24427</v>
          </cell>
          <cell r="H27">
            <v>0</v>
          </cell>
          <cell r="J27" t="str">
            <v xml:space="preserve"> Travel</v>
          </cell>
          <cell r="L27">
            <v>49.354599999999998</v>
          </cell>
          <cell r="N27">
            <v>0</v>
          </cell>
          <cell r="P27">
            <v>0</v>
          </cell>
          <cell r="Q27"/>
        </row>
        <row r="28">
          <cell r="B28">
            <v>0</v>
          </cell>
          <cell r="D28">
            <v>28.446940000000001</v>
          </cell>
          <cell r="F28">
            <v>2.2903399999999996</v>
          </cell>
          <cell r="H28">
            <v>0</v>
          </cell>
          <cell r="J28" t="str">
            <v xml:space="preserve"> Office Occupancy</v>
          </cell>
          <cell r="L28">
            <v>28.446940000000001</v>
          </cell>
          <cell r="N28">
            <v>0</v>
          </cell>
          <cell r="P28">
            <v>0</v>
          </cell>
          <cell r="Q28"/>
        </row>
        <row r="29">
          <cell r="B29">
            <v>1.0456700000000012</v>
          </cell>
          <cell r="D29">
            <v>10.064219999999999</v>
          </cell>
          <cell r="F29">
            <v>7.8743700000000008</v>
          </cell>
          <cell r="H29">
            <v>0</v>
          </cell>
          <cell r="J29" t="str">
            <v xml:space="preserve"> Office Services</v>
          </cell>
          <cell r="L29">
            <v>10.064219999999999</v>
          </cell>
          <cell r="N29">
            <v>0</v>
          </cell>
          <cell r="P29">
            <v>0</v>
          </cell>
          <cell r="Q29"/>
        </row>
        <row r="30">
          <cell r="B30">
            <v>0.39510000000000023</v>
          </cell>
          <cell r="D30">
            <v>2.8461699999999999</v>
          </cell>
          <cell r="F30">
            <v>8.0295100000000001</v>
          </cell>
          <cell r="H30">
            <v>0</v>
          </cell>
          <cell r="J30" t="str">
            <v xml:space="preserve"> Information Technology</v>
          </cell>
          <cell r="L30">
            <v>2.8461699999999999</v>
          </cell>
          <cell r="N30">
            <v>0</v>
          </cell>
          <cell r="P30">
            <v>0</v>
          </cell>
          <cell r="Q30"/>
        </row>
        <row r="31">
          <cell r="B31">
            <v>0.24821000000000026</v>
          </cell>
          <cell r="D31">
            <v>11.540430000000001</v>
          </cell>
          <cell r="F31">
            <v>11.34559</v>
          </cell>
          <cell r="H31">
            <v>0</v>
          </cell>
          <cell r="J31" t="str">
            <v xml:space="preserve"> Communications</v>
          </cell>
          <cell r="L31">
            <v>11.540430000000001</v>
          </cell>
          <cell r="N31">
            <v>0</v>
          </cell>
          <cell r="P31">
            <v>0</v>
          </cell>
          <cell r="Q31"/>
        </row>
        <row r="32">
          <cell r="B32">
            <v>0</v>
          </cell>
          <cell r="D32">
            <v>0.19979</v>
          </cell>
          <cell r="F32">
            <v>0.26106000000000001</v>
          </cell>
          <cell r="H32">
            <v>0</v>
          </cell>
          <cell r="J32" t="str">
            <v xml:space="preserve"> Entertainment</v>
          </cell>
          <cell r="L32">
            <v>0.19979</v>
          </cell>
          <cell r="N32">
            <v>0</v>
          </cell>
          <cell r="P32">
            <v>0</v>
          </cell>
          <cell r="Q32"/>
        </row>
        <row r="33">
          <cell r="B33">
            <v>0</v>
          </cell>
          <cell r="D33">
            <v>0.52868000000000004</v>
          </cell>
          <cell r="F33">
            <v>0.17294999999999999</v>
          </cell>
          <cell r="H33">
            <v>0</v>
          </cell>
          <cell r="J33" t="str">
            <v xml:space="preserve"> Advertising &amp; Marketing</v>
          </cell>
          <cell r="L33">
            <v>0.52868000000000004</v>
          </cell>
          <cell r="N33">
            <v>0</v>
          </cell>
          <cell r="P33">
            <v>0</v>
          </cell>
          <cell r="Q33"/>
        </row>
        <row r="34">
          <cell r="B34">
            <v>1.273000000000124E-2</v>
          </cell>
          <cell r="D34">
            <v>40.972079999999998</v>
          </cell>
          <cell r="F34">
            <v>12.38109</v>
          </cell>
          <cell r="H34">
            <v>0</v>
          </cell>
          <cell r="J34" t="str">
            <v xml:space="preserve"> Financial</v>
          </cell>
          <cell r="L34">
            <v>40.972079999999998</v>
          </cell>
          <cell r="N34">
            <v>0</v>
          </cell>
          <cell r="P34">
            <v>0</v>
          </cell>
          <cell r="Q34"/>
        </row>
        <row r="35">
          <cell r="B35">
            <v>46.554010000000005</v>
          </cell>
          <cell r="D35">
            <v>557.09370999999999</v>
          </cell>
          <cell r="F35">
            <v>511.76506000000001</v>
          </cell>
          <cell r="H35">
            <v>0</v>
          </cell>
          <cell r="J35" t="str">
            <v xml:space="preserve"> Other</v>
          </cell>
          <cell r="L35">
            <v>557.09370999999999</v>
          </cell>
          <cell r="N35">
            <v>0</v>
          </cell>
          <cell r="P35">
            <v>0</v>
          </cell>
          <cell r="Q35"/>
        </row>
        <row r="36">
          <cell r="B36">
            <v>0</v>
          </cell>
          <cell r="D36">
            <v>10.729939999999999</v>
          </cell>
          <cell r="F36">
            <v>0</v>
          </cell>
          <cell r="H36">
            <v>0</v>
          </cell>
          <cell r="J36" t="str">
            <v xml:space="preserve"> Depreciation</v>
          </cell>
          <cell r="L36">
            <v>10.729939999999999</v>
          </cell>
          <cell r="N36">
            <v>0</v>
          </cell>
          <cell r="P36">
            <v>0</v>
          </cell>
          <cell r="Q36"/>
        </row>
        <row r="39">
          <cell r="B39">
            <v>65.457000000000022</v>
          </cell>
          <cell r="D39">
            <v>724.46586000000002</v>
          </cell>
          <cell r="F39">
            <v>721.13550999999995</v>
          </cell>
          <cell r="H39">
            <v>1245</v>
          </cell>
          <cell r="J39" t="str">
            <v>Total Overheads</v>
          </cell>
          <cell r="L39">
            <v>724.46586000000002</v>
          </cell>
          <cell r="N39">
            <v>1245</v>
          </cell>
          <cell r="P39">
            <v>2061</v>
          </cell>
          <cell r="Q39" t="str">
            <v>*</v>
          </cell>
        </row>
        <row r="42">
          <cell r="J42" t="str">
            <v>SALARIES</v>
          </cell>
        </row>
        <row r="44">
          <cell r="B44">
            <v>0</v>
          </cell>
          <cell r="D44">
            <v>0</v>
          </cell>
          <cell r="F44">
            <v>0</v>
          </cell>
          <cell r="H44">
            <v>0</v>
          </cell>
          <cell r="J44" t="str">
            <v xml:space="preserve"> Directors/Managers </v>
          </cell>
          <cell r="L44">
            <v>0</v>
          </cell>
          <cell r="N44">
            <v>0</v>
          </cell>
          <cell r="P44">
            <v>0</v>
          </cell>
          <cell r="Q44"/>
        </row>
        <row r="45">
          <cell r="B45">
            <v>0</v>
          </cell>
          <cell r="D45">
            <v>0</v>
          </cell>
          <cell r="F45">
            <v>0</v>
          </cell>
          <cell r="H45">
            <v>0</v>
          </cell>
          <cell r="J45" t="str">
            <v xml:space="preserve"> Business Development</v>
          </cell>
          <cell r="L45">
            <v>0</v>
          </cell>
          <cell r="N45">
            <v>0</v>
          </cell>
          <cell r="P45">
            <v>0</v>
          </cell>
          <cell r="Q45"/>
        </row>
        <row r="46">
          <cell r="B46">
            <v>0</v>
          </cell>
          <cell r="D46">
            <v>0</v>
          </cell>
          <cell r="F46">
            <v>0</v>
          </cell>
          <cell r="H46">
            <v>0</v>
          </cell>
          <cell r="J46" t="str">
            <v xml:space="preserve"> Commercial/Project Engineers</v>
          </cell>
          <cell r="L46">
            <v>0</v>
          </cell>
          <cell r="N46">
            <v>0</v>
          </cell>
          <cell r="P46">
            <v>0</v>
          </cell>
          <cell r="Q46"/>
        </row>
        <row r="47">
          <cell r="B47">
            <v>0</v>
          </cell>
          <cell r="D47">
            <v>0</v>
          </cell>
          <cell r="F47">
            <v>0</v>
          </cell>
          <cell r="H47">
            <v>0</v>
          </cell>
          <cell r="J47" t="str">
            <v xml:space="preserve"> Construction </v>
          </cell>
          <cell r="L47">
            <v>0</v>
          </cell>
          <cell r="N47">
            <v>0</v>
          </cell>
          <cell r="P47">
            <v>0</v>
          </cell>
          <cell r="Q47"/>
        </row>
        <row r="48">
          <cell r="B48">
            <v>72.117039999999974</v>
          </cell>
          <cell r="D48">
            <v>519.64724999999999</v>
          </cell>
          <cell r="F48">
            <v>1012.07782</v>
          </cell>
          <cell r="H48">
            <v>0</v>
          </cell>
          <cell r="J48" t="str">
            <v xml:space="preserve"> Estimating &amp; Proposals</v>
          </cell>
          <cell r="L48">
            <v>519.64724999999999</v>
          </cell>
          <cell r="N48">
            <v>0</v>
          </cell>
          <cell r="P48">
            <v>0</v>
          </cell>
          <cell r="Q48"/>
        </row>
        <row r="49">
          <cell r="B49">
            <v>0</v>
          </cell>
          <cell r="D49">
            <v>0</v>
          </cell>
          <cell r="F49">
            <v>0</v>
          </cell>
          <cell r="H49">
            <v>0</v>
          </cell>
          <cell r="J49" t="str">
            <v xml:space="preserve"> Finance &amp; Accounting</v>
          </cell>
          <cell r="L49">
            <v>0</v>
          </cell>
          <cell r="N49">
            <v>0</v>
          </cell>
          <cell r="P49">
            <v>0</v>
          </cell>
          <cell r="Q49"/>
        </row>
        <row r="50">
          <cell r="B50">
            <v>0</v>
          </cell>
          <cell r="D50">
            <v>0</v>
          </cell>
          <cell r="F50">
            <v>0</v>
          </cell>
          <cell r="H50">
            <v>0</v>
          </cell>
          <cell r="J50" t="str">
            <v xml:space="preserve"> Human Resources</v>
          </cell>
          <cell r="L50">
            <v>0</v>
          </cell>
          <cell r="N50">
            <v>0</v>
          </cell>
          <cell r="P50">
            <v>0</v>
          </cell>
          <cell r="Q50"/>
        </row>
        <row r="51">
          <cell r="B51">
            <v>0</v>
          </cell>
          <cell r="D51">
            <v>0</v>
          </cell>
          <cell r="F51">
            <v>0</v>
          </cell>
          <cell r="H51">
            <v>0</v>
          </cell>
          <cell r="J51" t="str">
            <v xml:space="preserve"> Information Technology</v>
          </cell>
          <cell r="L51">
            <v>0</v>
          </cell>
          <cell r="N51">
            <v>0</v>
          </cell>
          <cell r="P51">
            <v>0</v>
          </cell>
          <cell r="Q51"/>
        </row>
        <row r="52">
          <cell r="B52">
            <v>0</v>
          </cell>
          <cell r="D52">
            <v>0</v>
          </cell>
          <cell r="F52">
            <v>0</v>
          </cell>
          <cell r="H52">
            <v>0</v>
          </cell>
          <cell r="J52" t="str">
            <v xml:space="preserve"> Library/Document Control</v>
          </cell>
          <cell r="L52">
            <v>0</v>
          </cell>
          <cell r="N52">
            <v>0</v>
          </cell>
          <cell r="P52">
            <v>0</v>
          </cell>
          <cell r="Q52"/>
        </row>
        <row r="53">
          <cell r="B53">
            <v>0</v>
          </cell>
          <cell r="D53">
            <v>0</v>
          </cell>
          <cell r="F53">
            <v>0</v>
          </cell>
          <cell r="H53">
            <v>0</v>
          </cell>
          <cell r="J53" t="str">
            <v xml:space="preserve"> Procurement</v>
          </cell>
          <cell r="L53">
            <v>0</v>
          </cell>
          <cell r="N53">
            <v>0</v>
          </cell>
          <cell r="P53">
            <v>0</v>
          </cell>
          <cell r="Q53"/>
        </row>
        <row r="54">
          <cell r="B54">
            <v>0</v>
          </cell>
          <cell r="D54">
            <v>0</v>
          </cell>
          <cell r="F54">
            <v>0</v>
          </cell>
          <cell r="H54">
            <v>0</v>
          </cell>
          <cell r="J54" t="str">
            <v xml:space="preserve"> Quality</v>
          </cell>
          <cell r="L54">
            <v>0</v>
          </cell>
          <cell r="N54">
            <v>0</v>
          </cell>
          <cell r="P54">
            <v>0</v>
          </cell>
          <cell r="Q54"/>
        </row>
        <row r="55">
          <cell r="B55">
            <v>0</v>
          </cell>
          <cell r="D55">
            <v>0</v>
          </cell>
          <cell r="F55">
            <v>0</v>
          </cell>
          <cell r="H55">
            <v>0</v>
          </cell>
          <cell r="J55" t="str">
            <v xml:space="preserve"> Risk &amp; Insurance</v>
          </cell>
          <cell r="L55">
            <v>0</v>
          </cell>
          <cell r="N55">
            <v>0</v>
          </cell>
          <cell r="P55">
            <v>0</v>
          </cell>
          <cell r="Q55"/>
        </row>
        <row r="56">
          <cell r="B56">
            <v>0</v>
          </cell>
          <cell r="D56">
            <v>0</v>
          </cell>
          <cell r="F56">
            <v>0</v>
          </cell>
          <cell r="H56">
            <v>0</v>
          </cell>
          <cell r="J56" t="str">
            <v xml:space="preserve"> Safety</v>
          </cell>
          <cell r="L56">
            <v>0</v>
          </cell>
          <cell r="N56">
            <v>0</v>
          </cell>
          <cell r="P56">
            <v>0</v>
          </cell>
          <cell r="Q56"/>
        </row>
        <row r="57">
          <cell r="B57">
            <v>0</v>
          </cell>
          <cell r="D57">
            <v>0</v>
          </cell>
          <cell r="F57">
            <v>0</v>
          </cell>
          <cell r="H57">
            <v>0</v>
          </cell>
          <cell r="J57" t="str">
            <v xml:space="preserve"> Secretarial &amp; Clerical</v>
          </cell>
          <cell r="L57">
            <v>0</v>
          </cell>
          <cell r="N57">
            <v>0</v>
          </cell>
          <cell r="P57">
            <v>0</v>
          </cell>
          <cell r="Q57"/>
        </row>
        <row r="58">
          <cell r="B58">
            <v>3.93018</v>
          </cell>
          <cell r="D58">
            <v>37.326080000000005</v>
          </cell>
          <cell r="F58">
            <v>67.308869999999999</v>
          </cell>
          <cell r="H58">
            <v>0</v>
          </cell>
          <cell r="J58" t="str">
            <v xml:space="preserve"> Allowances/Bonuses</v>
          </cell>
          <cell r="L58">
            <v>37.326080000000005</v>
          </cell>
          <cell r="N58">
            <v>0</v>
          </cell>
          <cell r="P58">
            <v>0</v>
          </cell>
          <cell r="Q58"/>
        </row>
        <row r="61">
          <cell r="B61">
            <v>76.047219999999982</v>
          </cell>
          <cell r="D61">
            <v>556.97333000000003</v>
          </cell>
          <cell r="F61">
            <v>1079.38669</v>
          </cell>
          <cell r="H61">
            <v>0</v>
          </cell>
          <cell r="J61" t="str">
            <v>Total Salaries</v>
          </cell>
          <cell r="L61">
            <v>556.97333000000003</v>
          </cell>
          <cell r="N61">
            <v>0</v>
          </cell>
          <cell r="P61">
            <v>0</v>
          </cell>
          <cell r="Q61"/>
        </row>
        <row r="64">
          <cell r="B64">
            <v>0</v>
          </cell>
          <cell r="D64">
            <v>0</v>
          </cell>
          <cell r="F64">
            <v>0</v>
          </cell>
          <cell r="H64">
            <v>0</v>
          </cell>
          <cell r="J64" t="str">
            <v xml:space="preserve"> Wages</v>
          </cell>
          <cell r="L64">
            <v>0</v>
          </cell>
          <cell r="N64">
            <v>0</v>
          </cell>
          <cell r="P64">
            <v>0</v>
          </cell>
          <cell r="Q64"/>
        </row>
        <row r="65">
          <cell r="B65">
            <v>37.195189999999997</v>
          </cell>
          <cell r="D65">
            <v>57.376989999999999</v>
          </cell>
          <cell r="F65">
            <v>260.26542000000001</v>
          </cell>
          <cell r="H65">
            <v>0</v>
          </cell>
          <cell r="J65" t="str">
            <v xml:space="preserve"> Contractors</v>
          </cell>
          <cell r="L65">
            <v>57.376989999999999</v>
          </cell>
          <cell r="N65">
            <v>0</v>
          </cell>
          <cell r="P65">
            <v>0</v>
          </cell>
          <cell r="Q65"/>
        </row>
        <row r="68">
          <cell r="B68">
            <v>113.24240999999998</v>
          </cell>
          <cell r="D68">
            <v>614.35032000000001</v>
          </cell>
          <cell r="F68">
            <v>1339.65211</v>
          </cell>
          <cell r="H68">
            <v>0</v>
          </cell>
          <cell r="J68" t="str">
            <v>Total Personnel Costs</v>
          </cell>
          <cell r="L68">
            <v>614.35032000000001</v>
          </cell>
          <cell r="N68">
            <v>0</v>
          </cell>
          <cell r="P68">
            <v>0</v>
          </cell>
          <cell r="Q68"/>
        </row>
        <row r="71">
          <cell r="B71">
            <v>178.69941</v>
          </cell>
          <cell r="D71">
            <v>1338.81618</v>
          </cell>
          <cell r="F71">
            <v>2060.7876200000001</v>
          </cell>
          <cell r="H71">
            <v>1245</v>
          </cell>
          <cell r="J71" t="str">
            <v>TOTAL OPERATING OVERHEADS</v>
          </cell>
          <cell r="L71">
            <v>1338.81618</v>
          </cell>
          <cell r="N71">
            <v>1245</v>
          </cell>
          <cell r="P71">
            <v>2061</v>
          </cell>
          <cell r="Q71" t="str">
            <v>*</v>
          </cell>
        </row>
        <row r="74">
          <cell r="B74">
            <v>-178.69941</v>
          </cell>
          <cell r="D74">
            <v>-1357.1601800000001</v>
          </cell>
          <cell r="F74">
            <v>-2060.7876200000001</v>
          </cell>
          <cell r="H74">
            <v>-1245</v>
          </cell>
          <cell r="J74" t="str">
            <v>(UNDER)/OVER RECOVERY</v>
          </cell>
          <cell r="L74">
            <v>-1357.1601800000001</v>
          </cell>
          <cell r="N74">
            <v>-1245</v>
          </cell>
          <cell r="P74">
            <v>-2061</v>
          </cell>
          <cell r="Q74" t="str">
            <v>*</v>
          </cell>
        </row>
        <row r="77">
          <cell r="B77" t="str">
            <v>* VARIANCE GREATER THAN 10%</v>
          </cell>
        </row>
      </sheetData>
      <sheetData sheetId="18" refreshError="1">
        <row r="97">
          <cell r="C97" t="str">
            <v>YTD</v>
          </cell>
          <cell r="E97" t="str">
            <v>YTD</v>
          </cell>
          <cell r="G97" t="str">
            <v>YTD</v>
          </cell>
          <cell r="I97" t="str">
            <v>YTD</v>
          </cell>
          <cell r="K97" t="str">
            <v>YTD</v>
          </cell>
        </row>
        <row r="98">
          <cell r="C98" t="str">
            <v>This Yr</v>
          </cell>
          <cell r="E98" t="str">
            <v>This Yr</v>
          </cell>
          <cell r="G98" t="str">
            <v>This Yr</v>
          </cell>
          <cell r="I98" t="str">
            <v>This Yr</v>
          </cell>
          <cell r="K98" t="str">
            <v>This Yr</v>
          </cell>
        </row>
        <row r="101">
          <cell r="B101" t="str">
            <v>CURRENT ASSETS</v>
          </cell>
        </row>
        <row r="103">
          <cell r="B103" t="str">
            <v xml:space="preserve"> Working Cash (5% of TO)</v>
          </cell>
          <cell r="C103">
            <v>408.06306999999998</v>
          </cell>
          <cell r="E103">
            <v>148.51652999999999</v>
          </cell>
          <cell r="G103">
            <v>0</v>
          </cell>
          <cell r="I103">
            <v>7740.6602000000003</v>
          </cell>
          <cell r="K103">
            <v>8297.2397999999994</v>
          </cell>
        </row>
        <row r="104">
          <cell r="B104" t="str">
            <v xml:space="preserve"> Receivables - Net</v>
          </cell>
          <cell r="C104">
            <v>16674.622320000002</v>
          </cell>
          <cell r="E104">
            <v>6169.81095</v>
          </cell>
          <cell r="G104">
            <v>0</v>
          </cell>
          <cell r="I104">
            <v>5006.4735499999997</v>
          </cell>
          <cell r="K104">
            <v>27850.90682</v>
          </cell>
        </row>
        <row r="105">
          <cell r="B105" t="str">
            <v xml:space="preserve"> Prepayments</v>
          </cell>
          <cell r="C105">
            <v>230.00624999999999</v>
          </cell>
          <cell r="E105">
            <v>13.977930000000001</v>
          </cell>
          <cell r="G105">
            <v>0</v>
          </cell>
          <cell r="I105">
            <v>491.38835</v>
          </cell>
          <cell r="K105">
            <v>735.37252999999998</v>
          </cell>
        </row>
        <row r="106">
          <cell r="B106" t="str">
            <v xml:space="preserve"> Inventory</v>
          </cell>
          <cell r="C106">
            <v>3348.4958999999999</v>
          </cell>
          <cell r="E106">
            <v>459.13643999999999</v>
          </cell>
          <cell r="G106">
            <v>0</v>
          </cell>
          <cell r="I106">
            <v>0</v>
          </cell>
          <cell r="K106">
            <v>3807.6323400000001</v>
          </cell>
        </row>
        <row r="107">
          <cell r="B107" t="str">
            <v xml:space="preserve"> Work in Progress</v>
          </cell>
          <cell r="C107">
            <v>205.42628000000002</v>
          </cell>
          <cell r="E107">
            <v>955.89867000000004</v>
          </cell>
          <cell r="G107">
            <v>0</v>
          </cell>
          <cell r="I107">
            <v>0</v>
          </cell>
          <cell r="K107">
            <v>1161.3249500000002</v>
          </cell>
        </row>
        <row r="110">
          <cell r="B110" t="str">
            <v>TOTAL CURRENT ASSETS</v>
          </cell>
          <cell r="C110">
            <v>20866.613819999999</v>
          </cell>
          <cell r="E110">
            <v>7747.3405199999997</v>
          </cell>
          <cell r="G110">
            <v>0</v>
          </cell>
          <cell r="I110">
            <v>13238.5221</v>
          </cell>
          <cell r="K110">
            <v>41852.476440000006</v>
          </cell>
        </row>
        <row r="113">
          <cell r="B113" t="str">
            <v>CURRENT LIABILITIES</v>
          </cell>
        </row>
        <row r="114">
          <cell r="B114" t="str">
            <v xml:space="preserve"> Payables - Net</v>
          </cell>
          <cell r="C114">
            <v>7378.6453600000004</v>
          </cell>
          <cell r="E114">
            <v>2104.3431700000001</v>
          </cell>
          <cell r="G114">
            <v>0</v>
          </cell>
          <cell r="I114">
            <v>1225.52351</v>
          </cell>
          <cell r="K114">
            <v>10708.512040000001</v>
          </cell>
        </row>
        <row r="115">
          <cell r="B115" t="str">
            <v xml:space="preserve"> Provisions - General</v>
          </cell>
          <cell r="C115">
            <v>100.18741</v>
          </cell>
          <cell r="E115">
            <v>107.73631</v>
          </cell>
          <cell r="G115">
            <v>0</v>
          </cell>
          <cell r="I115">
            <v>202.74547999999999</v>
          </cell>
          <cell r="K115">
            <v>410.66919999999999</v>
          </cell>
        </row>
        <row r="116">
          <cell r="B116" t="str">
            <v xml:space="preserve"> Provisions - Contract Losses</v>
          </cell>
          <cell r="C116">
            <v>0</v>
          </cell>
          <cell r="E116">
            <v>0</v>
          </cell>
          <cell r="G116">
            <v>0</v>
          </cell>
          <cell r="I116">
            <v>0</v>
          </cell>
          <cell r="K116">
            <v>0</v>
          </cell>
        </row>
        <row r="119">
          <cell r="B119" t="str">
            <v>TOTAL CURRENT LIABILITIES</v>
          </cell>
          <cell r="C119">
            <v>7478.8327700000009</v>
          </cell>
          <cell r="E119">
            <v>2212.0794800000003</v>
          </cell>
          <cell r="G119">
            <v>0</v>
          </cell>
          <cell r="I119">
            <v>1428.26899</v>
          </cell>
          <cell r="K119">
            <v>11119.181240000002</v>
          </cell>
        </row>
        <row r="122">
          <cell r="B122" t="str">
            <v>CONTRACT CAPITAL</v>
          </cell>
          <cell r="C122">
            <v>13387.781049999998</v>
          </cell>
          <cell r="E122">
            <v>5535.2610399999994</v>
          </cell>
          <cell r="G122">
            <v>0</v>
          </cell>
          <cell r="I122">
            <v>11810.25311</v>
          </cell>
          <cell r="K122">
            <v>30733.295200000004</v>
          </cell>
        </row>
        <row r="125">
          <cell r="B125" t="str">
            <v>DEFERRED INCOME ()</v>
          </cell>
          <cell r="C125">
            <v>0</v>
          </cell>
          <cell r="E125">
            <v>-119</v>
          </cell>
          <cell r="G125">
            <v>0</v>
          </cell>
          <cell r="I125">
            <v>0</v>
          </cell>
          <cell r="K125">
            <v>-119</v>
          </cell>
        </row>
        <row r="127">
          <cell r="B127" t="str">
            <v>FIXED ASSETS</v>
          </cell>
        </row>
        <row r="129">
          <cell r="B129" t="str">
            <v xml:space="preserve"> Plant &amp; Equipment</v>
          </cell>
          <cell r="C129">
            <v>34699.504310000004</v>
          </cell>
          <cell r="E129">
            <v>4429.5756600000013</v>
          </cell>
          <cell r="G129">
            <v>0</v>
          </cell>
          <cell r="I129">
            <v>155.82123000000007</v>
          </cell>
          <cell r="K129">
            <v>39284.901200000008</v>
          </cell>
        </row>
        <row r="130">
          <cell r="B130" t="str">
            <v xml:space="preserve"> Land &amp; Buildings</v>
          </cell>
          <cell r="C130">
            <v>137.62655000000001</v>
          </cell>
          <cell r="E130">
            <v>1168.15203</v>
          </cell>
          <cell r="G130">
            <v>0</v>
          </cell>
          <cell r="I130">
            <v>2800.4234399999996</v>
          </cell>
          <cell r="K130">
            <v>4106.2020199999997</v>
          </cell>
        </row>
        <row r="131">
          <cell r="B131" t="str">
            <v xml:space="preserve"> Investments - External</v>
          </cell>
          <cell r="C131">
            <v>0</v>
          </cell>
          <cell r="E131">
            <v>0</v>
          </cell>
          <cell r="G131">
            <v>0</v>
          </cell>
          <cell r="I131">
            <v>0</v>
          </cell>
          <cell r="K131">
            <v>0</v>
          </cell>
        </row>
        <row r="132">
          <cell r="B132" t="str">
            <v xml:space="preserve"> Goodwill/Discount on Acq</v>
          </cell>
          <cell r="C132">
            <v>0</v>
          </cell>
          <cell r="E132">
            <v>0</v>
          </cell>
          <cell r="G132">
            <v>0</v>
          </cell>
          <cell r="I132">
            <v>0</v>
          </cell>
          <cell r="K132">
            <v>0</v>
          </cell>
        </row>
        <row r="133">
          <cell r="B133" t="str">
            <v xml:space="preserve"> Other</v>
          </cell>
          <cell r="C133">
            <v>0</v>
          </cell>
          <cell r="E133">
            <v>0</v>
          </cell>
          <cell r="G133">
            <v>0</v>
          </cell>
          <cell r="I133">
            <v>0</v>
          </cell>
          <cell r="K133">
            <v>0</v>
          </cell>
        </row>
        <row r="136">
          <cell r="B136" t="str">
            <v>TOTAL FIXED ASSETS</v>
          </cell>
          <cell r="C136">
            <v>34837.130860000005</v>
          </cell>
          <cell r="E136">
            <v>5597.7276900000015</v>
          </cell>
          <cell r="G136">
            <v>0</v>
          </cell>
          <cell r="I136">
            <v>2956.2446699999996</v>
          </cell>
          <cell r="K136">
            <v>43391.103220000005</v>
          </cell>
        </row>
        <row r="139">
          <cell r="B139" t="str">
            <v>OPERATING ASSETS</v>
          </cell>
          <cell r="C139">
            <v>48224.911910000003</v>
          </cell>
          <cell r="E139">
            <v>11013.988730000001</v>
          </cell>
          <cell r="G139">
            <v>0</v>
          </cell>
          <cell r="I139">
            <v>14766.49778</v>
          </cell>
          <cell r="K139">
            <v>74005.398420000012</v>
          </cell>
        </row>
        <row r="143">
          <cell r="B143" t="str">
            <v>funded by:</v>
          </cell>
        </row>
        <row r="144">
          <cell r="B144" t="str">
            <v>NON-ACTIVITY FUNDING</v>
          </cell>
        </row>
        <row r="145">
          <cell r="B145" t="str">
            <v xml:space="preserve"> Capital </v>
          </cell>
          <cell r="C145">
            <v>0</v>
          </cell>
          <cell r="E145">
            <v>0</v>
          </cell>
          <cell r="G145">
            <v>0</v>
          </cell>
          <cell r="I145">
            <v>34014.533669999997</v>
          </cell>
          <cell r="K145">
            <v>34014.533669999997</v>
          </cell>
        </row>
        <row r="146">
          <cell r="B146" t="str">
            <v xml:space="preserve"> Reserves</v>
          </cell>
          <cell r="C146">
            <v>0</v>
          </cell>
          <cell r="E146">
            <v>0</v>
          </cell>
          <cell r="G146">
            <v>0</v>
          </cell>
          <cell r="I146">
            <v>1725.2950000000001</v>
          </cell>
          <cell r="K146">
            <v>1725.2950000000001</v>
          </cell>
        </row>
        <row r="147">
          <cell r="B147" t="str">
            <v xml:space="preserve"> Retained Profits/(Losses) Cfwd</v>
          </cell>
          <cell r="C147">
            <v>5510.5252700000001</v>
          </cell>
          <cell r="E147">
            <v>19515.527269999999</v>
          </cell>
          <cell r="G147">
            <v>0.1251999999999498</v>
          </cell>
          <cell r="I147">
            <v>9781.2208599999994</v>
          </cell>
          <cell r="K147">
            <v>34807.398599999993</v>
          </cell>
        </row>
        <row r="148">
          <cell r="B148" t="str">
            <v xml:space="preserve"> Dividends Provided</v>
          </cell>
          <cell r="C148">
            <v>0</v>
          </cell>
          <cell r="E148">
            <v>0</v>
          </cell>
          <cell r="G148">
            <v>0</v>
          </cell>
          <cell r="I148">
            <v>2372.5788899999998</v>
          </cell>
          <cell r="K148">
            <v>2372.5788899999998</v>
          </cell>
        </row>
        <row r="149">
          <cell r="B149" t="str">
            <v xml:space="preserve"> Investments - Internal ()</v>
          </cell>
          <cell r="C149">
            <v>0</v>
          </cell>
          <cell r="E149">
            <v>0</v>
          </cell>
          <cell r="G149">
            <v>0</v>
          </cell>
          <cell r="I149">
            <v>0</v>
          </cell>
          <cell r="K149">
            <v>0</v>
          </cell>
        </row>
        <row r="150">
          <cell r="B150" t="str">
            <v xml:space="preserve"> Loans (To)/From Corporate Pre 1/7/95 </v>
          </cell>
          <cell r="C150">
            <v>0</v>
          </cell>
          <cell r="E150">
            <v>0</v>
          </cell>
          <cell r="G150">
            <v>0</v>
          </cell>
          <cell r="I150">
            <v>0</v>
          </cell>
          <cell r="K150">
            <v>0</v>
          </cell>
        </row>
        <row r="151">
          <cell r="B151" t="str">
            <v xml:space="preserve"> Loans Internal Other</v>
          </cell>
          <cell r="C151">
            <v>38024.115210000004</v>
          </cell>
          <cell r="E151">
            <v>-10457.284846999999</v>
          </cell>
          <cell r="G151">
            <v>0</v>
          </cell>
          <cell r="I151">
            <v>-27566.83036</v>
          </cell>
          <cell r="K151">
            <v>3.0000046535860747E-6</v>
          </cell>
        </row>
        <row r="154">
          <cell r="B154" t="str">
            <v>Total Non-Activity Funding</v>
          </cell>
          <cell r="C154">
            <v>43534.640480000002</v>
          </cell>
          <cell r="E154">
            <v>9058.2424229999997</v>
          </cell>
          <cell r="G154">
            <v>0.1251999999999498</v>
          </cell>
          <cell r="I154">
            <v>20326.798059999994</v>
          </cell>
          <cell r="K154">
            <v>72919.806163000001</v>
          </cell>
        </row>
        <row r="158">
          <cell r="B158" t="str">
            <v>ACTIVITY FUNDING</v>
          </cell>
        </row>
        <row r="159">
          <cell r="B159" t="str">
            <v xml:space="preserve"> Income Tax Expense()</v>
          </cell>
          <cell r="C159">
            <v>0</v>
          </cell>
          <cell r="E159">
            <v>0</v>
          </cell>
          <cell r="G159">
            <v>0</v>
          </cell>
          <cell r="I159">
            <v>0</v>
          </cell>
          <cell r="K159">
            <v>0</v>
          </cell>
        </row>
        <row r="160">
          <cell r="B160" t="str">
            <v xml:space="preserve"> Future Income Tax Benefit ()</v>
          </cell>
          <cell r="C160">
            <v>0</v>
          </cell>
          <cell r="E160">
            <v>0</v>
          </cell>
          <cell r="G160">
            <v>0</v>
          </cell>
          <cell r="I160">
            <v>0</v>
          </cell>
          <cell r="K160">
            <v>0</v>
          </cell>
        </row>
        <row r="161">
          <cell r="B161" t="str">
            <v xml:space="preserve"> Deferred Income Tax</v>
          </cell>
          <cell r="C161">
            <v>0</v>
          </cell>
          <cell r="E161">
            <v>0</v>
          </cell>
          <cell r="G161">
            <v>0</v>
          </cell>
          <cell r="I161">
            <v>413.69</v>
          </cell>
          <cell r="K161">
            <v>413.69</v>
          </cell>
        </row>
        <row r="162">
          <cell r="B162" t="str">
            <v xml:space="preserve"> Non-Current Provisions</v>
          </cell>
          <cell r="C162">
            <v>744.45344</v>
          </cell>
          <cell r="E162">
            <v>555.03525000000002</v>
          </cell>
          <cell r="G162">
            <v>0</v>
          </cell>
          <cell r="I162">
            <v>446.62918000000002</v>
          </cell>
          <cell r="K162">
            <v>1746.11787</v>
          </cell>
        </row>
        <row r="163">
          <cell r="B163" t="str">
            <v xml:space="preserve"> External Borrowings</v>
          </cell>
          <cell r="C163">
            <v>0</v>
          </cell>
          <cell r="E163">
            <v>0</v>
          </cell>
          <cell r="G163">
            <v>0</v>
          </cell>
          <cell r="I163">
            <v>0</v>
          </cell>
          <cell r="K163">
            <v>0</v>
          </cell>
        </row>
        <row r="164">
          <cell r="B164" t="str">
            <v xml:space="preserve"> Excess Cash ()/Bank Overdraft (Bal)</v>
          </cell>
          <cell r="C164">
            <v>0</v>
          </cell>
          <cell r="E164">
            <v>0</v>
          </cell>
          <cell r="G164">
            <v>0</v>
          </cell>
          <cell r="I164">
            <v>0</v>
          </cell>
          <cell r="K164">
            <v>0</v>
          </cell>
        </row>
        <row r="165">
          <cell r="B165" t="str">
            <v xml:space="preserve"> Corporate Current Account</v>
          </cell>
          <cell r="C165">
            <v>0</v>
          </cell>
          <cell r="E165">
            <v>0</v>
          </cell>
          <cell r="G165">
            <v>0</v>
          </cell>
          <cell r="I165">
            <v>0</v>
          </cell>
          <cell r="K165">
            <v>0</v>
          </cell>
        </row>
        <row r="166">
          <cell r="B166" t="str">
            <v xml:space="preserve"> Division Current Account</v>
          </cell>
          <cell r="C166">
            <v>0</v>
          </cell>
          <cell r="E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B167" t="str">
            <v xml:space="preserve"> P&amp;L Appropriation - Current Year</v>
          </cell>
          <cell r="C167">
            <v>3945.8179320000122</v>
          </cell>
          <cell r="E167">
            <v>1400.7110699999985</v>
          </cell>
          <cell r="G167">
            <v>-0.12520000000000001</v>
          </cell>
          <cell r="I167">
            <v>-6420.6194700000005</v>
          </cell>
          <cell r="K167">
            <v>-1074.2156679999923</v>
          </cell>
        </row>
        <row r="170">
          <cell r="B170" t="str">
            <v>Total Activity Funding</v>
          </cell>
          <cell r="C170">
            <v>4690.271372000012</v>
          </cell>
          <cell r="E170">
            <v>1955.7463199999984</v>
          </cell>
          <cell r="G170">
            <v>-0.12520000000000001</v>
          </cell>
          <cell r="I170">
            <v>-5560.3002900000001</v>
          </cell>
          <cell r="K170">
            <v>1085.5922020000078</v>
          </cell>
        </row>
        <row r="173">
          <cell r="B173" t="str">
            <v>FUNDS EMPLOYED</v>
          </cell>
          <cell r="C173">
            <v>48224.911852000012</v>
          </cell>
          <cell r="E173">
            <v>11013.988742999998</v>
          </cell>
          <cell r="G173">
            <v>-5.0209836288672705E-14</v>
          </cell>
          <cell r="I173">
            <v>14766.497769999994</v>
          </cell>
          <cell r="K173">
            <v>74005.398365000015</v>
          </cell>
        </row>
        <row r="177">
          <cell r="B177" t="str">
            <v>CHECK:</v>
          </cell>
          <cell r="C177" t="str">
            <v>Bal</v>
          </cell>
          <cell r="E177" t="str">
            <v>Bal</v>
          </cell>
          <cell r="G177" t="str">
            <v>Bal</v>
          </cell>
          <cell r="I177" t="str">
            <v>Bal</v>
          </cell>
          <cell r="K177" t="str">
            <v>Bal</v>
          </cell>
        </row>
        <row r="179">
          <cell r="B179" t="str">
            <v xml:space="preserve">  &gt; Contract Capital</v>
          </cell>
          <cell r="C179">
            <v>13387.781049999998</v>
          </cell>
          <cell r="E179">
            <v>5535.2610399999994</v>
          </cell>
          <cell r="G179">
            <v>0</v>
          </cell>
          <cell r="I179">
            <v>11810.25311</v>
          </cell>
          <cell r="K179">
            <v>30733.295200000004</v>
          </cell>
        </row>
        <row r="180">
          <cell r="B180" t="str">
            <v xml:space="preserve">  &gt; Funds Employed</v>
          </cell>
          <cell r="C180">
            <v>48224.911852000012</v>
          </cell>
          <cell r="E180">
            <v>11013.988742999998</v>
          </cell>
          <cell r="G180">
            <v>-5.0209836288672705E-14</v>
          </cell>
          <cell r="I180">
            <v>14766.497769999994</v>
          </cell>
          <cell r="K180">
            <v>74005.398365000015</v>
          </cell>
        </row>
      </sheetData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Prior_Yr"/>
      <sheetName val="Mast_Input"/>
      <sheetName val="BusLine_P&amp;L"/>
      <sheetName val="BusUnit_P&amp;L"/>
      <sheetName val="BusUnit_BS"/>
      <sheetName val="Div_P&amp;Lppjo"/>
      <sheetName val="Div_BalShtppjo"/>
      <sheetName val="Cash_Forc"/>
      <sheetName val="OH_Projects"/>
      <sheetName val="OH_Operating"/>
      <sheetName val="OH_Tenders"/>
      <sheetName val="OH_Plant"/>
      <sheetName val="Other_Inc"/>
      <sheetName val="OH_Ana"/>
      <sheetName val="Dr's_Cr's"/>
      <sheetName val="Dr's_&gt;90 dys"/>
      <sheetName val="Capex"/>
      <sheetName val="Claims"/>
      <sheetName val="Calc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tical Review"/>
      <sheetName val="Reclass"/>
      <sheetName val="Cashflow"/>
      <sheetName val="BS"/>
      <sheetName val="PL"/>
      <sheetName val="Equity"/>
      <sheetName val="Cash"/>
      <sheetName val="AR"/>
      <sheetName val="Other AR"/>
      <sheetName val="Inventory"/>
      <sheetName val="Prepaid Tax"/>
      <sheetName val="Othercurrentasset"/>
      <sheetName val="PP&amp;E"/>
      <sheetName val="PP&amp;E (2)"/>
      <sheetName val="Othernoncurrentasset"/>
      <sheetName val="Trade payable"/>
      <sheetName val="Otherpayable"/>
      <sheetName val="Accrued"/>
      <sheetName val="Tax"/>
      <sheetName val="Sales"/>
      <sheetName val="COGS"/>
      <sheetName val="Opex"/>
      <sheetName val="Non Opex"/>
      <sheetName val="Adjustment"/>
      <sheetName val="Client's late adjust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4990.4A AAA"/>
      <sheetName val="4990.4B FR+TRR"/>
      <sheetName val="4990.4C Credit Quality grades"/>
      <sheetName val="UOB"/>
      <sheetName val="DBS Bank "/>
      <sheetName val="Corner Bank"/>
    </sheetNames>
    <sheetDataSet>
      <sheetData sheetId="0"/>
      <sheetData sheetId="1">
        <row r="40">
          <cell r="F40" t="str">
            <v>NA</v>
          </cell>
        </row>
        <row r="41">
          <cell r="F41" t="str">
            <v>NA</v>
          </cell>
        </row>
        <row r="42">
          <cell r="F42" t="str">
            <v>NA</v>
          </cell>
        </row>
        <row r="43">
          <cell r="F43" t="str">
            <v>NA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"/>
      <sheetName val="B"/>
      <sheetName val="C"/>
      <sheetName val="E (RUPIAH)"/>
      <sheetName val="E (USD)"/>
      <sheetName val="CASHFLOW"/>
      <sheetName val="FIXED ASSETS NOTE"/>
      <sheetName val="WIP-DEFERRED INCOME"/>
      <sheetName val="TAX DISCLOSURE"/>
      <sheetName val="DEFERRED TAX CALCULATION"/>
      <sheetName val="SUMMARY DEFF TAX  - USD"/>
      <sheetName val="TAX PROVISION MOVEMENT"/>
      <sheetName val="TAX PROVISION 2002"/>
      <sheetName val="TAX REFUND RECONCILiATION"/>
      <sheetName val="TAX MOVEMENT DETAIL"/>
      <sheetName val="Mod1"/>
      <sheetName val="Mod2"/>
      <sheetName val="CO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P&amp;L"/>
      <sheetName val="12mth_PL"/>
      <sheetName val="BS"/>
      <sheetName val="#10000 Trust"/>
      <sheetName val="Account Payables"/>
      <sheetName val="Provision for Income Tax"/>
      <sheetName val="#22040_Accruals"/>
      <sheetName val="#30000_HeadOffice"/>
      <sheetName val="FA Register"/>
      <sheetName val="C.Equip"/>
      <sheetName val="GL Listi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-TE (QGPH)"/>
      <sheetName val="10.PN-RK (QGPH)"/>
      <sheetName val="Contingent Liabilities-QMPL-31 "/>
    </sheetNames>
    <definedNames>
      <definedName name="__bs07" refersTo="#REF!"/>
      <definedName name="__bs11" refersTo="#REF!"/>
      <definedName name="__bs12" refersTo="#REF!"/>
      <definedName name="_bs07" refersTo="#REF!"/>
      <definedName name="_bs11" refersTo="#REF!"/>
      <definedName name="_bs12" refersTo="#REF!"/>
      <definedName name="Module1.Print_Cash" refersTo="#REF!"/>
      <definedName name="Print_PBLS" refersTo="#REF!"/>
      <definedName name="prntall" refersTo="#REF!"/>
      <definedName name="prntallrev" refersTo="#REF!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1"/>
      <sheetName val="FORM 2 - PG 1 OF 3"/>
      <sheetName val="FORM 2 - PG 2 OF3"/>
      <sheetName val="FORM 2 - PG 3 OF 3"/>
      <sheetName val="FORM 2 - PG 4 OF 4"/>
      <sheetName val="BS"/>
      <sheetName val="FA"/>
      <sheetName val="PL"/>
      <sheetName val="Detail "/>
      <sheetName val="OE"/>
      <sheetName val="#171,172"/>
      <sheetName val="#183"/>
      <sheetName val="Fixed Assets Register"/>
      <sheetName val="Furniture &amp; Fittings"/>
      <sheetName val="Medical Equip"/>
      <sheetName val="Office Equip"/>
      <sheetName val="Renovation"/>
      <sheetName val="Elect Installation"/>
      <sheetName val="Property"/>
      <sheetName val="#641,642,648,674"/>
      <sheetName val="GST Reconciliation"/>
      <sheetName val="Sheet1"/>
      <sheetName val="FORM 2 - PG 1 OF 3 (2)"/>
      <sheetName val="FORM 2 - PG 2 OF3 (2)"/>
      <sheetName val="tax liab"/>
      <sheetName val="dir account"/>
      <sheetName val="tax computation"/>
      <sheetName val="Medical Equip-RTC"/>
      <sheetName val="Medical Equip-KDC"/>
      <sheetName val="Renovation-RTC"/>
      <sheetName val="Renovation-KDC"/>
      <sheetName val="GST Reconciliation (2)"/>
      <sheetName val="Compare 00 to 99"/>
      <sheetName val="Compare 00 to 99."/>
      <sheetName val="GST Reconciliation (3)"/>
      <sheetName val="Renal 00 to 98"/>
      <sheetName val="Renal 00 to 98."/>
      <sheetName val="POS Differ"/>
      <sheetName val="COMP.ECC"/>
      <sheetName val="S.EQUIP (2)"/>
      <sheetName val="Renov "/>
      <sheetName val="Furnit"/>
      <sheetName val="Computer"/>
      <sheetName val="Allocation"/>
      <sheetName val="FA REGISTER"/>
      <sheetName val="Amt due to dir"/>
      <sheetName val="P-pymt YE 12.01"/>
      <sheetName val="Deposit"/>
      <sheetName val="T.Debtor (3)"/>
      <sheetName val="O.Creditors "/>
      <sheetName val="Stock"/>
      <sheetName val="ACCRUAL"/>
      <sheetName val="BANK RECON - PG 1 of 2"/>
      <sheetName val="BANK RECON - PG 2 of 2"/>
      <sheetName val="BANK RECON-PG 1 of 2 (2)"/>
      <sheetName val="BANK RECON -PG 2 of 2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>
        <row r="1">
          <cell r="A1" t="str">
            <v>RENAL THERAPY CENTRE PTE LTD</v>
          </cell>
        </row>
        <row r="2">
          <cell r="A2" t="str">
            <v>(Incorporated in Singapore)</v>
          </cell>
        </row>
        <row r="3">
          <cell r="A3" t="str">
            <v>FIXED ASSETS REGISTER AS AT 31 JANUARY 2003</v>
          </cell>
        </row>
        <row r="4">
          <cell r="A4" t="str">
            <v>Offices Equipment  - 20%</v>
          </cell>
        </row>
        <row r="5">
          <cell r="A5" t="str">
            <v>OPERATING EXPENSES FOR 1997,1998 AND 1999</v>
          </cell>
        </row>
        <row r="7">
          <cell r="A7" t="str">
            <v>PURCHASE</v>
          </cell>
          <cell r="B7">
            <v>1997</v>
          </cell>
        </row>
        <row r="8">
          <cell r="A8" t="str">
            <v>DATE</v>
          </cell>
          <cell r="B8" t="str">
            <v>$</v>
          </cell>
        </row>
        <row r="10">
          <cell r="A10" t="str">
            <v>19.07.00</v>
          </cell>
          <cell r="B10" t="str">
            <v xml:space="preserve">Parisilk </v>
          </cell>
        </row>
        <row r="11">
          <cell r="A11" t="str">
            <v>Auditors' remuneration</v>
          </cell>
          <cell r="B11">
            <v>3800</v>
          </cell>
        </row>
        <row r="12">
          <cell r="A12" t="str">
            <v xml:space="preserve">Accounting </v>
          </cell>
          <cell r="B12">
            <v>6400</v>
          </cell>
        </row>
        <row r="13">
          <cell r="A13" t="str">
            <v>Advertisement &amp; promotion</v>
          </cell>
          <cell r="B13">
            <v>561</v>
          </cell>
        </row>
        <row r="14">
          <cell r="A14" t="str">
            <v>Bad debts - trade</v>
          </cell>
          <cell r="B14">
            <v>131</v>
          </cell>
        </row>
        <row r="15">
          <cell r="A15" t="str">
            <v>Bank charges</v>
          </cell>
          <cell r="B15">
            <v>30</v>
          </cell>
        </row>
        <row r="16">
          <cell r="A16" t="str">
            <v>Credit cards transaction fees</v>
          </cell>
          <cell r="B16">
            <v>6234</v>
          </cell>
        </row>
        <row r="17">
          <cell r="A17" t="str">
            <v>Depreciation</v>
          </cell>
          <cell r="B17">
            <v>61250</v>
          </cell>
        </row>
        <row r="18">
          <cell r="A18" t="str">
            <v>Directors' remuneration</v>
          </cell>
          <cell r="B18">
            <v>96140</v>
          </cell>
        </row>
        <row r="19">
          <cell r="A19" t="str">
            <v>Director Fee</v>
          </cell>
          <cell r="B19">
            <v>0</v>
          </cell>
        </row>
        <row r="20">
          <cell r="A20" t="str">
            <v>Entertainment</v>
          </cell>
          <cell r="B20">
            <v>2347</v>
          </cell>
        </row>
        <row r="21">
          <cell r="A21" t="str">
            <v>General Expenses</v>
          </cell>
          <cell r="B21">
            <v>0</v>
          </cell>
        </row>
        <row r="22">
          <cell r="A22" t="str">
            <v xml:space="preserve">Insurance </v>
          </cell>
          <cell r="B22">
            <v>1407</v>
          </cell>
        </row>
        <row r="23">
          <cell r="A23" t="str">
            <v>Interest expense</v>
          </cell>
          <cell r="B23">
            <v>294</v>
          </cell>
        </row>
        <row r="24">
          <cell r="A24" t="str">
            <v>Legal fees</v>
          </cell>
          <cell r="B24">
            <v>1666</v>
          </cell>
        </row>
        <row r="25">
          <cell r="A25" t="str">
            <v>Licence fees</v>
          </cell>
          <cell r="B25">
            <v>3200</v>
          </cell>
        </row>
        <row r="26">
          <cell r="A26" t="str">
            <v>Medical Fee</v>
          </cell>
          <cell r="B26">
            <v>0</v>
          </cell>
        </row>
        <row r="27">
          <cell r="A27" t="str">
            <v>Medisave transaction charges</v>
          </cell>
          <cell r="B27">
            <v>1026</v>
          </cell>
        </row>
        <row r="28">
          <cell r="A28" t="str">
            <v>NETs transaction fees</v>
          </cell>
          <cell r="B28">
            <v>2879</v>
          </cell>
        </row>
        <row r="29">
          <cell r="A29" t="str">
            <v>Newspaper &amp; Periodicals</v>
          </cell>
          <cell r="B29">
            <v>0</v>
          </cell>
        </row>
        <row r="30">
          <cell r="A30" t="str">
            <v>Postages &amp; courier</v>
          </cell>
          <cell r="B30">
            <v>144</v>
          </cell>
        </row>
        <row r="31">
          <cell r="A31" t="str">
            <v>Printing &amp; stationery</v>
          </cell>
          <cell r="B31">
            <v>4283</v>
          </cell>
        </row>
        <row r="32">
          <cell r="A32" t="str">
            <v>Refreshment</v>
          </cell>
          <cell r="B32">
            <v>362</v>
          </cell>
        </row>
        <row r="33">
          <cell r="A33" t="str">
            <v>Rental - office</v>
          </cell>
          <cell r="B33">
            <v>88000</v>
          </cell>
        </row>
        <row r="34">
          <cell r="A34" t="str">
            <v xml:space="preserve">       - motor vehicles</v>
          </cell>
          <cell r="B34">
            <v>2390</v>
          </cell>
        </row>
        <row r="35">
          <cell r="A35" t="str">
            <v xml:space="preserve">       - others</v>
          </cell>
          <cell r="B35">
            <v>840</v>
          </cell>
        </row>
        <row r="36">
          <cell r="A36" t="str">
            <v>Secretarial fees</v>
          </cell>
          <cell r="B36">
            <v>1000</v>
          </cell>
        </row>
        <row r="37">
          <cell r="A37" t="str">
            <v>Staff - benefits</v>
          </cell>
          <cell r="B37">
            <v>120</v>
          </cell>
        </row>
        <row r="38">
          <cell r="A38" t="str">
            <v>Staff - recruitment</v>
          </cell>
          <cell r="B38">
            <v>0</v>
          </cell>
        </row>
        <row r="39">
          <cell r="A39" t="str">
            <v>Staff - training</v>
          </cell>
          <cell r="B39">
            <v>10</v>
          </cell>
        </row>
        <row r="40">
          <cell r="A40" t="str">
            <v>Staff - uniforms</v>
          </cell>
          <cell r="B40">
            <v>2198</v>
          </cell>
        </row>
        <row r="41">
          <cell r="A41" t="str">
            <v>Stamp fee</v>
          </cell>
          <cell r="B41">
            <v>2</v>
          </cell>
        </row>
        <row r="42">
          <cell r="A42" t="str">
            <v>(Gain)/Loss on disposal of assets</v>
          </cell>
          <cell r="B42">
            <v>0</v>
          </cell>
        </row>
        <row r="43">
          <cell r="A43" t="str">
            <v>Telephone, telex &amp; fax</v>
          </cell>
          <cell r="B43">
            <v>2196</v>
          </cell>
        </row>
        <row r="44">
          <cell r="A44" t="str">
            <v>Travelling</v>
          </cell>
          <cell r="B44">
            <v>0</v>
          </cell>
        </row>
        <row r="45">
          <cell r="A45" t="str">
            <v>Transport</v>
          </cell>
          <cell r="B45">
            <v>458</v>
          </cell>
        </row>
        <row r="46">
          <cell r="A46" t="str">
            <v>Upkeep of office</v>
          </cell>
          <cell r="B46">
            <v>7670</v>
          </cell>
        </row>
        <row r="47">
          <cell r="A47" t="str">
            <v>Upkeep of office equipment</v>
          </cell>
          <cell r="B47">
            <v>7721</v>
          </cell>
        </row>
        <row r="48">
          <cell r="A48" t="str">
            <v>Upkeep of medical equipment</v>
          </cell>
          <cell r="B48">
            <v>142</v>
          </cell>
        </row>
        <row r="49">
          <cell r="A49" t="str">
            <v>Utilities</v>
          </cell>
          <cell r="B49">
            <v>27648</v>
          </cell>
        </row>
        <row r="52">
          <cell r="B52">
            <v>332549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>
        <row r="1">
          <cell r="A1" t="str">
            <v>RENAL THERAPY CENTRE PTE LTD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">
          <cell r="A1" t="str">
            <v>RENAL THERAPY CENTRE PTE LTD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P&amp;L"/>
      <sheetName val="BalSht"/>
      <sheetName val="Cash Forc"/>
      <sheetName val="Capex"/>
      <sheetName val="Rec's &amp; Paybls"/>
      <sheetName val="Claims"/>
      <sheetName val="Rec's"/>
      <sheetName val="Budget"/>
      <sheetName val="Module1"/>
      <sheetName val="BS05"/>
    </sheetNames>
    <sheetDataSet>
      <sheetData sheetId="0" refreshError="1">
        <row r="4">
          <cell r="U4">
            <v>1</v>
          </cell>
          <cell r="V4" t="str">
            <v>CLOUGH WA</v>
          </cell>
          <cell r="X4" t="str">
            <v>1 MONTH TO JULY 1996</v>
          </cell>
          <cell r="AA4" t="str">
            <v>AUD</v>
          </cell>
        </row>
        <row r="5">
          <cell r="U5">
            <v>2</v>
          </cell>
          <cell r="V5" t="str">
            <v>OFFSHORE</v>
          </cell>
          <cell r="X5" t="str">
            <v>2 MONTHS TO AUGUST 1996</v>
          </cell>
          <cell r="AA5" t="str">
            <v>USD</v>
          </cell>
        </row>
        <row r="6">
          <cell r="U6">
            <v>3</v>
          </cell>
          <cell r="V6" t="str">
            <v>INTERNATIONAL</v>
          </cell>
          <cell r="X6" t="str">
            <v>3 MONTHS TO SEPTEMBER 1996</v>
          </cell>
          <cell r="AA6" t="str">
            <v>BAHT</v>
          </cell>
        </row>
        <row r="7">
          <cell r="U7">
            <v>4</v>
          </cell>
          <cell r="V7" t="str">
            <v>EAST AUSTRALIA SOUTH</v>
          </cell>
          <cell r="X7" t="str">
            <v>4 MONTHS TO OCTOBER 1996</v>
          </cell>
          <cell r="AA7" t="str">
            <v>SGD</v>
          </cell>
        </row>
        <row r="8">
          <cell r="U8">
            <v>5</v>
          </cell>
          <cell r="V8" t="str">
            <v>EAST AUSTRALIA NORTH</v>
          </cell>
          <cell r="X8" t="str">
            <v>5 MONTHS TO NOVEMBER 1996</v>
          </cell>
          <cell r="AA8" t="str">
            <v>PKR</v>
          </cell>
        </row>
        <row r="9">
          <cell r="U9">
            <v>6</v>
          </cell>
          <cell r="V9" t="str">
            <v>THAILAND</v>
          </cell>
          <cell r="X9" t="str">
            <v>6 MONTHS TO DECEMBER 1996</v>
          </cell>
          <cell r="AA9" t="str">
            <v>SLR</v>
          </cell>
        </row>
        <row r="10">
          <cell r="U10">
            <v>7</v>
          </cell>
          <cell r="V10" t="str">
            <v>PROJECT SUPPORT</v>
          </cell>
          <cell r="X10" t="str">
            <v>7 MONTHS TO JANUARY 1997</v>
          </cell>
        </row>
        <row r="11">
          <cell r="U11">
            <v>8</v>
          </cell>
          <cell r="V11" t="str">
            <v>CEL CORPORATE</v>
          </cell>
          <cell r="X11" t="str">
            <v>8 MONTHS TO FEBRUARY 1997</v>
          </cell>
        </row>
        <row r="12">
          <cell r="U12">
            <v>9</v>
          </cell>
          <cell r="V12" t="str">
            <v>INDONESIA</v>
          </cell>
          <cell r="X12" t="str">
            <v>9 MONTHS TO MARCH 1997</v>
          </cell>
        </row>
        <row r="13">
          <cell r="U13">
            <v>10</v>
          </cell>
          <cell r="V13" t="str">
            <v>RESOURCES</v>
          </cell>
          <cell r="X13" t="str">
            <v>10 MONTHS TO APRIL 1997</v>
          </cell>
        </row>
        <row r="14">
          <cell r="U14">
            <v>11</v>
          </cell>
          <cell r="V14" t="str">
            <v>PROPERTY - LANDROW</v>
          </cell>
          <cell r="X14" t="str">
            <v>11 MONTHS TO MAY 1997</v>
          </cell>
        </row>
        <row r="15">
          <cell r="U15">
            <v>12</v>
          </cell>
          <cell r="V15" t="str">
            <v>BUILDING</v>
          </cell>
          <cell r="X15" t="str">
            <v>12 MONTHS TO JUNE 1997</v>
          </cell>
        </row>
        <row r="16">
          <cell r="U16">
            <v>13</v>
          </cell>
          <cell r="V16" t="str">
            <v>OTHER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 Tracking &amp; Tender"/>
      <sheetName val="PQ  REG. INT"/>
      <sheetName val="1999"/>
      <sheetName val="1997-1998"/>
      <sheetName val="1996-1997"/>
      <sheetName val="1995"/>
      <sheetName val="1994"/>
      <sheetName val="1993"/>
      <sheetName val="1992"/>
      <sheetName val="199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Prior_Yr"/>
      <sheetName val="Mast_Input"/>
      <sheetName val="DuPont"/>
      <sheetName val="KFPI's"/>
      <sheetName val="BusLine_P&amp;L"/>
      <sheetName val="BusUnit_P&amp;L"/>
      <sheetName val="BusUnit_BS"/>
      <sheetName val="Div_P&amp;L"/>
      <sheetName val="Div_BalSht"/>
      <sheetName val="Cash_Forc"/>
      <sheetName val="OH_Projects"/>
      <sheetName val="OH_Operating"/>
      <sheetName val="OH_Tenders"/>
      <sheetName val="OH_Plant"/>
      <sheetName val="Other_Inc"/>
      <sheetName val="OH_Ana"/>
      <sheetName val="Dr's_Cr's"/>
      <sheetName val="Capex"/>
      <sheetName val="Claims"/>
      <sheetName val="Reconciliations"/>
      <sheetName val="Calc"/>
    </sheetNames>
    <sheetDataSet>
      <sheetData sheetId="0" refreshError="1">
        <row r="17">
          <cell r="B17" t="str">
            <v>CONSOLIDATED</v>
          </cell>
        </row>
        <row r="21">
          <cell r="E21" t="str">
            <v>USD</v>
          </cell>
        </row>
        <row r="23">
          <cell r="E23" t="str">
            <v>100%</v>
          </cell>
        </row>
        <row r="27">
          <cell r="E27">
            <v>37135</v>
          </cell>
        </row>
      </sheetData>
      <sheetData sheetId="1" refreshError="1">
        <row r="6">
          <cell r="D6">
            <v>1</v>
          </cell>
          <cell r="N6">
            <v>31</v>
          </cell>
        </row>
        <row r="7">
          <cell r="D7">
            <v>2</v>
          </cell>
          <cell r="N7">
            <v>62</v>
          </cell>
        </row>
        <row r="8">
          <cell r="D8">
            <v>3</v>
          </cell>
          <cell r="N8">
            <v>92</v>
          </cell>
        </row>
        <row r="9">
          <cell r="D9">
            <v>4</v>
          </cell>
          <cell r="N9">
            <v>123</v>
          </cell>
        </row>
        <row r="10">
          <cell r="D10">
            <v>5</v>
          </cell>
          <cell r="N10">
            <v>153</v>
          </cell>
        </row>
        <row r="11">
          <cell r="D11">
            <v>6</v>
          </cell>
          <cell r="N11">
            <v>184</v>
          </cell>
        </row>
        <row r="12">
          <cell r="D12">
            <v>7</v>
          </cell>
          <cell r="N12">
            <v>215</v>
          </cell>
        </row>
        <row r="13">
          <cell r="D13">
            <v>8</v>
          </cell>
          <cell r="N13">
            <v>243</v>
          </cell>
        </row>
        <row r="14">
          <cell r="D14">
            <v>9</v>
          </cell>
          <cell r="N14">
            <v>274</v>
          </cell>
        </row>
        <row r="15">
          <cell r="D15">
            <v>10</v>
          </cell>
          <cell r="N15">
            <v>304</v>
          </cell>
        </row>
        <row r="16">
          <cell r="D16">
            <v>11</v>
          </cell>
          <cell r="N16">
            <v>335</v>
          </cell>
        </row>
        <row r="17">
          <cell r="D17">
            <v>12</v>
          </cell>
          <cell r="N17">
            <v>365</v>
          </cell>
        </row>
        <row r="18">
          <cell r="D18">
            <v>13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Key Indicat"/>
      <sheetName val="Div_P&amp;L"/>
      <sheetName val="EBIT Analysis"/>
      <sheetName val="Div_BalSht"/>
      <sheetName val="Other_Inc"/>
      <sheetName val="Dr's"/>
      <sheetName val="Cr's"/>
      <sheetName val="Capex"/>
      <sheetName val="Claims"/>
      <sheetName val="Bus_Unit"/>
      <sheetName val="Budget"/>
      <sheetName val="Up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4">
          <cell r="C14" t="str">
            <v>USD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w:4998.%20%203" TargetMode="External"/><Relationship Id="rId13" Type="http://schemas.openxmlformats.org/officeDocument/2006/relationships/comments" Target="../comments2.xml"/><Relationship Id="rId3" Type="http://schemas.openxmlformats.org/officeDocument/2006/relationships/hyperlink" Target="cw:4990.%20%203" TargetMode="External"/><Relationship Id="rId7" Type="http://schemas.openxmlformats.org/officeDocument/2006/relationships/hyperlink" Target="cw:4990.%20%203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cw:4990.%20%203" TargetMode="External"/><Relationship Id="rId1" Type="http://schemas.openxmlformats.org/officeDocument/2006/relationships/hyperlink" Target="cw:4990.%20%203" TargetMode="External"/><Relationship Id="rId6" Type="http://schemas.openxmlformats.org/officeDocument/2006/relationships/hyperlink" Target="cw:4990.%20%203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cw:4998.%20%203" TargetMode="External"/><Relationship Id="rId10" Type="http://schemas.openxmlformats.org/officeDocument/2006/relationships/customProperty" Target="../customProperty2.bin"/><Relationship Id="rId4" Type="http://schemas.openxmlformats.org/officeDocument/2006/relationships/hyperlink" Target="cw:920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5"/>
  <sheetViews>
    <sheetView tabSelected="1" zoomScale="70" zoomScaleNormal="70" workbookViewId="0">
      <selection activeCell="E22" sqref="E22"/>
    </sheetView>
  </sheetViews>
  <sheetFormatPr defaultColWidth="9.140625" defaultRowHeight="12.75" x14ac:dyDescent="0.2"/>
  <cols>
    <col min="1" max="1" width="8.5703125" style="2" customWidth="1"/>
    <col min="2" max="2" width="92.140625" style="2" customWidth="1"/>
    <col min="3" max="3" width="4.85546875" style="2" customWidth="1"/>
    <col min="4" max="4" width="16.5703125" style="2" customWidth="1"/>
    <col min="5" max="5" width="15" style="2" customWidth="1"/>
    <col min="6" max="6" width="16.5703125" style="22" customWidth="1"/>
    <col min="7" max="7" width="3.140625" style="22" customWidth="1"/>
    <col min="8" max="8" width="18.42578125" style="22" customWidth="1"/>
    <col min="9" max="9" width="12.85546875" style="2" customWidth="1"/>
    <col min="10" max="10" width="42" style="2" customWidth="1"/>
    <col min="11" max="11" width="9.140625" style="2"/>
    <col min="12" max="12" width="4.85546875" style="2" customWidth="1"/>
    <col min="13" max="16384" width="9.140625" style="2"/>
  </cols>
  <sheetData>
    <row r="1" spans="1:10" x14ac:dyDescent="0.2">
      <c r="A1" s="5" t="s">
        <v>2</v>
      </c>
      <c r="B1" s="6"/>
      <c r="C1" s="6"/>
    </row>
    <row r="2" spans="1:10" ht="13.5" thickBot="1" x14ac:dyDescent="0.25">
      <c r="A2" s="88"/>
      <c r="B2" s="88"/>
      <c r="C2" s="88"/>
    </row>
    <row r="3" spans="1:10" ht="13.5" thickBot="1" x14ac:dyDescent="0.25">
      <c r="A3" s="88"/>
      <c r="B3" s="88"/>
      <c r="C3" s="88"/>
      <c r="D3" s="89" t="s">
        <v>126</v>
      </c>
      <c r="E3" s="89"/>
      <c r="F3" s="90">
        <v>44742</v>
      </c>
      <c r="G3" s="91"/>
      <c r="H3" s="91"/>
      <c r="I3" s="92"/>
    </row>
    <row r="4" spans="1:10" x14ac:dyDescent="0.2">
      <c r="A4" s="88"/>
      <c r="B4" s="88"/>
      <c r="C4" s="88"/>
      <c r="D4" s="10"/>
      <c r="E4" s="10"/>
      <c r="F4" s="91"/>
      <c r="G4" s="91"/>
      <c r="H4" s="91"/>
      <c r="I4" s="92"/>
    </row>
    <row r="5" spans="1:10" x14ac:dyDescent="0.2">
      <c r="A5" s="17" t="s">
        <v>127</v>
      </c>
      <c r="D5" s="89" t="s">
        <v>128</v>
      </c>
      <c r="E5" s="89"/>
      <c r="F5" s="89"/>
      <c r="G5" s="10"/>
      <c r="H5" s="10"/>
    </row>
    <row r="6" spans="1:10" x14ac:dyDescent="0.2">
      <c r="D6" s="93">
        <f>E6-31</f>
        <v>44680</v>
      </c>
      <c r="E6" s="93">
        <f>F6-31</f>
        <v>44711</v>
      </c>
      <c r="F6" s="93">
        <f>F3</f>
        <v>44742</v>
      </c>
      <c r="G6" s="93"/>
      <c r="H6" s="93"/>
      <c r="I6" s="10" t="s">
        <v>129</v>
      </c>
    </row>
    <row r="7" spans="1:10" x14ac:dyDescent="0.2">
      <c r="D7" s="94" t="s">
        <v>5</v>
      </c>
      <c r="E7" s="94" t="s">
        <v>5</v>
      </c>
      <c r="F7" s="94" t="s">
        <v>5</v>
      </c>
      <c r="G7" s="94"/>
      <c r="H7" s="94"/>
      <c r="I7" s="94" t="s">
        <v>5</v>
      </c>
    </row>
    <row r="8" spans="1:10" ht="13.5" thickBot="1" x14ac:dyDescent="0.25">
      <c r="D8" s="95"/>
      <c r="E8" s="95"/>
      <c r="F8" s="96"/>
      <c r="G8" s="97"/>
      <c r="H8" s="97"/>
      <c r="I8" s="10"/>
    </row>
    <row r="9" spans="1:10" ht="13.5" thickBot="1" x14ac:dyDescent="0.25">
      <c r="A9" s="2" t="s">
        <v>130</v>
      </c>
      <c r="B9" s="2" t="s">
        <v>131</v>
      </c>
      <c r="C9" s="98"/>
      <c r="D9" s="16">
        <v>0</v>
      </c>
      <c r="E9" s="16">
        <v>0</v>
      </c>
      <c r="F9" s="16">
        <v>0</v>
      </c>
      <c r="G9" s="99" t="s">
        <v>132</v>
      </c>
      <c r="H9" s="100"/>
      <c r="I9" s="101"/>
    </row>
    <row r="10" spans="1:10" ht="13.5" thickBot="1" x14ac:dyDescent="0.25">
      <c r="D10" s="13"/>
      <c r="E10" s="13"/>
      <c r="F10" s="13"/>
      <c r="G10" s="13"/>
      <c r="H10" s="13"/>
    </row>
    <row r="11" spans="1:10" ht="13.5" thickBot="1" x14ac:dyDescent="0.25">
      <c r="A11" s="2" t="s">
        <v>133</v>
      </c>
      <c r="B11" s="2" t="s">
        <v>134</v>
      </c>
      <c r="D11" s="16">
        <v>0</v>
      </c>
      <c r="E11" s="16">
        <v>0</v>
      </c>
      <c r="F11" s="16">
        <v>0</v>
      </c>
      <c r="G11" s="102"/>
      <c r="H11" s="102"/>
      <c r="I11" s="55"/>
      <c r="J11" s="2" t="s">
        <v>135</v>
      </c>
    </row>
    <row r="12" spans="1:10" ht="13.5" thickBot="1" x14ac:dyDescent="0.25">
      <c r="D12" s="13"/>
      <c r="E12" s="13"/>
      <c r="F12" s="13"/>
      <c r="G12" s="13"/>
      <c r="H12" s="13"/>
    </row>
    <row r="13" spans="1:10" ht="13.5" thickBot="1" x14ac:dyDescent="0.25">
      <c r="A13" s="2" t="s">
        <v>136</v>
      </c>
      <c r="B13" s="35" t="s">
        <v>137</v>
      </c>
      <c r="C13" s="103"/>
      <c r="D13" s="104">
        <v>0</v>
      </c>
      <c r="E13" s="104">
        <v>0</v>
      </c>
      <c r="F13" s="105">
        <v>0</v>
      </c>
      <c r="G13" s="106"/>
      <c r="H13" s="100"/>
      <c r="I13" s="55"/>
    </row>
    <row r="14" spans="1:10" ht="27" customHeight="1" thickBot="1" x14ac:dyDescent="0.25">
      <c r="A14" s="32" t="s">
        <v>29</v>
      </c>
      <c r="B14" s="35" t="s">
        <v>138</v>
      </c>
      <c r="C14" s="103"/>
      <c r="D14" s="107">
        <v>0</v>
      </c>
      <c r="E14" s="107">
        <v>0</v>
      </c>
      <c r="F14" s="108">
        <v>0</v>
      </c>
      <c r="G14" s="106"/>
      <c r="H14" s="100"/>
      <c r="I14" s="101"/>
    </row>
    <row r="15" spans="1:10" ht="13.5" thickBot="1" x14ac:dyDescent="0.25">
      <c r="A15" s="32" t="s">
        <v>31</v>
      </c>
      <c r="B15" s="35" t="s">
        <v>139</v>
      </c>
      <c r="C15" s="35"/>
      <c r="D15" s="109"/>
      <c r="E15" s="109"/>
      <c r="F15" s="109"/>
      <c r="G15" s="110"/>
      <c r="H15" s="110"/>
      <c r="I15" s="55"/>
    </row>
    <row r="16" spans="1:10" ht="13.5" thickBot="1" x14ac:dyDescent="0.25">
      <c r="A16" s="32"/>
      <c r="B16" s="111" t="s">
        <v>140</v>
      </c>
      <c r="C16" s="31"/>
      <c r="D16" s="112">
        <v>0</v>
      </c>
      <c r="E16" s="112">
        <v>0</v>
      </c>
      <c r="F16" s="112">
        <v>0</v>
      </c>
      <c r="G16" s="102"/>
      <c r="H16" s="100"/>
      <c r="I16" s="101"/>
    </row>
    <row r="17" spans="1:10" ht="13.5" thickBot="1" x14ac:dyDescent="0.25">
      <c r="A17" s="32" t="s">
        <v>33</v>
      </c>
      <c r="B17" s="35" t="s">
        <v>141</v>
      </c>
      <c r="C17" s="35"/>
      <c r="D17" s="109"/>
      <c r="E17" s="109"/>
      <c r="F17" s="109"/>
      <c r="G17" s="110"/>
      <c r="H17" s="110"/>
      <c r="I17" s="55"/>
    </row>
    <row r="18" spans="1:10" ht="25.5" x14ac:dyDescent="0.2">
      <c r="A18" s="32" t="s">
        <v>35</v>
      </c>
      <c r="B18" s="35" t="s">
        <v>142</v>
      </c>
      <c r="C18" s="103"/>
      <c r="D18" s="113">
        <v>0</v>
      </c>
      <c r="E18" s="113">
        <v>0</v>
      </c>
      <c r="F18" s="113">
        <v>0</v>
      </c>
      <c r="G18" s="106"/>
      <c r="H18" s="106"/>
      <c r="I18" s="55"/>
      <c r="J18" s="114" t="s">
        <v>143</v>
      </c>
    </row>
    <row r="19" spans="1:10" ht="39.75" customHeight="1" thickBot="1" x14ac:dyDescent="0.25">
      <c r="A19" s="32" t="s">
        <v>37</v>
      </c>
      <c r="B19" s="35" t="s">
        <v>144</v>
      </c>
      <c r="C19" s="103"/>
      <c r="D19" s="115"/>
      <c r="E19" s="115"/>
      <c r="F19" s="115"/>
      <c r="G19" s="106"/>
      <c r="H19" s="116"/>
      <c r="I19" s="101"/>
      <c r="J19" s="114" t="s">
        <v>143</v>
      </c>
    </row>
    <row r="20" spans="1:10" x14ac:dyDescent="0.2">
      <c r="B20" s="35"/>
      <c r="C20" s="35"/>
      <c r="D20" s="35"/>
      <c r="E20" s="35"/>
    </row>
    <row r="21" spans="1:10" ht="25.5" x14ac:dyDescent="0.2">
      <c r="D21" s="24">
        <f>SUM(D9:D20)</f>
        <v>0</v>
      </c>
      <c r="E21" s="24">
        <f>SUM(E9:E20)</f>
        <v>0</v>
      </c>
      <c r="F21" s="24">
        <f>SUM(F9:F20)</f>
        <v>0</v>
      </c>
      <c r="G21" s="13"/>
      <c r="H21" s="117"/>
      <c r="I21" s="118">
        <f>AVERAGE(D21:F21)</f>
        <v>0</v>
      </c>
      <c r="J21" s="119" t="s">
        <v>145</v>
      </c>
    </row>
    <row r="22" spans="1:10" x14ac:dyDescent="0.2">
      <c r="D22" s="13"/>
      <c r="E22" s="120" t="s">
        <v>146</v>
      </c>
      <c r="F22" s="121"/>
      <c r="G22" s="3"/>
      <c r="H22" s="100"/>
      <c r="I22" s="122">
        <v>0</v>
      </c>
      <c r="J22" s="119"/>
    </row>
    <row r="23" spans="1:10" ht="13.5" thickBot="1" x14ac:dyDescent="0.25">
      <c r="D23" s="13"/>
      <c r="E23" s="120" t="s">
        <v>86</v>
      </c>
      <c r="F23" s="2"/>
      <c r="G23" s="2"/>
      <c r="H23" s="2"/>
      <c r="I23" s="123">
        <f>I21-I22</f>
        <v>0</v>
      </c>
      <c r="J23" s="124"/>
    </row>
    <row r="24" spans="1:10" ht="13.5" thickTop="1" x14ac:dyDescent="0.2"/>
    <row r="25" spans="1:10" x14ac:dyDescent="0.2">
      <c r="D25" s="77" t="s">
        <v>147</v>
      </c>
    </row>
    <row r="26" spans="1:10" x14ac:dyDescent="0.2">
      <c r="B26" s="28" t="s">
        <v>60</v>
      </c>
      <c r="C26" s="28"/>
      <c r="D26" s="2" t="s">
        <v>148</v>
      </c>
      <c r="I26" s="125">
        <v>0</v>
      </c>
      <c r="J26" s="17" t="s">
        <v>66</v>
      </c>
    </row>
    <row r="27" spans="1:10" x14ac:dyDescent="0.2">
      <c r="B27" s="28" t="s">
        <v>29</v>
      </c>
      <c r="C27" s="28"/>
      <c r="D27" s="2" t="s">
        <v>149</v>
      </c>
      <c r="I27" s="13">
        <v>10000000</v>
      </c>
    </row>
    <row r="28" spans="1:10" x14ac:dyDescent="0.2">
      <c r="B28" s="28"/>
      <c r="C28" s="28"/>
      <c r="I28" s="13"/>
    </row>
    <row r="29" spans="1:10" x14ac:dyDescent="0.2">
      <c r="B29" s="28"/>
      <c r="C29" s="28"/>
      <c r="D29" s="17" t="s">
        <v>150</v>
      </c>
      <c r="H29" s="100"/>
      <c r="I29" s="126">
        <f>MIN(I26,I27)</f>
        <v>0</v>
      </c>
    </row>
    <row r="30" spans="1:10" ht="13.5" thickBot="1" x14ac:dyDescent="0.25">
      <c r="B30" s="28"/>
      <c r="C30" s="28"/>
      <c r="I30" s="13"/>
    </row>
    <row r="31" spans="1:10" ht="13.5" thickBot="1" x14ac:dyDescent="0.25">
      <c r="D31" s="3" t="s">
        <v>151</v>
      </c>
      <c r="E31" s="3"/>
      <c r="F31" s="127"/>
      <c r="I31" s="128" t="str">
        <f>IF((I21&lt;I26)*(I21&lt;I27),"No","Yes")</f>
        <v>Yes</v>
      </c>
      <c r="J31" s="129" t="str">
        <f>IF(I31="No", "TR = ORR + other RR", "TR = ORR + CRR + PRR + LER  + other RR")</f>
        <v>TR = ORR + CRR + PRR + LER  + other RR</v>
      </c>
    </row>
    <row r="32" spans="1:10" x14ac:dyDescent="0.2">
      <c r="D32" s="130"/>
      <c r="I32" s="131"/>
    </row>
    <row r="33" spans="1:9" x14ac:dyDescent="0.2">
      <c r="D33" s="130"/>
      <c r="I33" s="131"/>
    </row>
    <row r="34" spans="1:9" x14ac:dyDescent="0.2">
      <c r="D34" s="130"/>
      <c r="I34" s="131"/>
    </row>
    <row r="35" spans="1:9" x14ac:dyDescent="0.2">
      <c r="D35" s="130"/>
      <c r="I35" s="131"/>
    </row>
    <row r="37" spans="1:9" x14ac:dyDescent="0.2">
      <c r="A37" s="2" t="s">
        <v>152</v>
      </c>
    </row>
    <row r="38" spans="1:9" ht="13.5" thickBot="1" x14ac:dyDescent="0.25">
      <c r="A38" s="2" t="s">
        <v>153</v>
      </c>
    </row>
    <row r="39" spans="1:9" x14ac:dyDescent="0.2">
      <c r="A39" s="2" t="s">
        <v>154</v>
      </c>
      <c r="B39" s="2" t="s">
        <v>155</v>
      </c>
      <c r="E39" s="132" t="s">
        <v>76</v>
      </c>
    </row>
    <row r="40" spans="1:9" x14ac:dyDescent="0.2">
      <c r="A40" s="133" t="s">
        <v>156</v>
      </c>
      <c r="B40" s="134" t="s">
        <v>157</v>
      </c>
      <c r="C40" s="134"/>
      <c r="D40" s="135" t="s">
        <v>158</v>
      </c>
      <c r="E40" s="136" t="str">
        <f>IF(I31="Yes","Yes","NA")</f>
        <v>Yes</v>
      </c>
      <c r="F40" s="22" t="s">
        <v>159</v>
      </c>
    </row>
    <row r="41" spans="1:9" x14ac:dyDescent="0.2">
      <c r="A41" s="137" t="s">
        <v>160</v>
      </c>
      <c r="B41" s="49" t="s">
        <v>161</v>
      </c>
      <c r="C41" s="49"/>
      <c r="D41" s="138" t="s">
        <v>162</v>
      </c>
      <c r="E41" s="136" t="str">
        <f>IF(I31="Yes","Yes","NA")</f>
        <v>Yes</v>
      </c>
    </row>
    <row r="42" spans="1:9" x14ac:dyDescent="0.2">
      <c r="A42" s="137" t="s">
        <v>163</v>
      </c>
      <c r="B42" s="49" t="s">
        <v>164</v>
      </c>
      <c r="C42" s="49"/>
      <c r="D42" s="138" t="s">
        <v>165</v>
      </c>
      <c r="E42" s="136" t="str">
        <f>IF(I31="Yes","Yes","NA")</f>
        <v>Yes</v>
      </c>
    </row>
    <row r="43" spans="1:9" ht="13.5" thickBot="1" x14ac:dyDescent="0.25">
      <c r="A43" s="139" t="s">
        <v>166</v>
      </c>
      <c r="B43" s="140" t="s">
        <v>167</v>
      </c>
      <c r="C43" s="140"/>
      <c r="D43" s="141" t="s">
        <v>168</v>
      </c>
      <c r="E43" s="142" t="str">
        <f>IF(I31="Yes","Yes","NA")</f>
        <v>Yes</v>
      </c>
    </row>
    <row r="44" spans="1:9" x14ac:dyDescent="0.2">
      <c r="A44" s="2" t="s">
        <v>169</v>
      </c>
      <c r="B44" s="2" t="s">
        <v>170</v>
      </c>
    </row>
    <row r="48" spans="1:9" x14ac:dyDescent="0.2">
      <c r="A48" s="8" t="s">
        <v>171</v>
      </c>
    </row>
    <row r="49" spans="1:4" x14ac:dyDescent="0.2">
      <c r="A49" s="143"/>
    </row>
    <row r="50" spans="1:4" x14ac:dyDescent="0.2">
      <c r="A50" s="143" t="s">
        <v>172</v>
      </c>
      <c r="B50" s="2" t="s">
        <v>173</v>
      </c>
    </row>
    <row r="51" spans="1:4" x14ac:dyDescent="0.2">
      <c r="A51" s="143"/>
      <c r="B51" s="144"/>
      <c r="C51" s="144"/>
      <c r="D51" s="144"/>
    </row>
    <row r="52" spans="1:4" x14ac:dyDescent="0.2">
      <c r="A52" s="143"/>
    </row>
    <row r="53" spans="1:4" x14ac:dyDescent="0.2">
      <c r="A53" s="11" t="s">
        <v>119</v>
      </c>
    </row>
    <row r="54" spans="1:4" x14ac:dyDescent="0.2">
      <c r="A54" s="145" t="s">
        <v>174</v>
      </c>
      <c r="B54" s="2" t="s">
        <v>175</v>
      </c>
      <c r="C54" s="146"/>
    </row>
    <row r="55" spans="1:4" x14ac:dyDescent="0.2">
      <c r="A55" s="145"/>
    </row>
  </sheetData>
  <mergeCells count="8">
    <mergeCell ref="B51:D51"/>
    <mergeCell ref="D3:E3"/>
    <mergeCell ref="D5:F5"/>
    <mergeCell ref="C13:C14"/>
    <mergeCell ref="C18:C19"/>
    <mergeCell ref="D18:D19"/>
    <mergeCell ref="E18:E19"/>
    <mergeCell ref="F18:F19"/>
  </mergeCells>
  <pageMargins left="0.7" right="0.7" top="0.75" bottom="0.75" header="0.3" footer="0.3"/>
  <customProperties>
    <customPr name="OrphanNamesChecke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14"/>
  <sheetViews>
    <sheetView topLeftCell="A73" zoomScale="74" zoomScaleNormal="80" zoomScaleSheetLayoutView="85" workbookViewId="0">
      <pane xSplit="2" topLeftCell="C1" activePane="topRight" state="frozen"/>
      <selection activeCell="C36" sqref="C36"/>
      <selection pane="topRight" activeCell="B130" sqref="B130"/>
    </sheetView>
  </sheetViews>
  <sheetFormatPr defaultColWidth="9.140625" defaultRowHeight="12.75" x14ac:dyDescent="0.2"/>
  <cols>
    <col min="1" max="1" width="10.85546875" style="2" customWidth="1"/>
    <col min="2" max="2" width="92.140625" style="2" customWidth="1"/>
    <col min="3" max="3" width="11.42578125" style="2" customWidth="1"/>
    <col min="4" max="4" width="12" style="2" customWidth="1"/>
    <col min="5" max="5" width="11.42578125" style="2" customWidth="1"/>
    <col min="6" max="7" width="10.140625" style="2" customWidth="1"/>
    <col min="8" max="8" width="14.42578125" style="2" customWidth="1"/>
    <col min="9" max="9" width="14.140625" style="2" bestFit="1" customWidth="1"/>
    <col min="10" max="10" width="20.5703125" style="2" bestFit="1" customWidth="1"/>
    <col min="11" max="11" width="9.85546875" style="2" bestFit="1" customWidth="1"/>
    <col min="12" max="12" width="12.5703125" style="2" customWidth="1"/>
    <col min="13" max="13" width="11.140625" style="2" customWidth="1"/>
    <col min="14" max="14" width="11" style="2" customWidth="1"/>
    <col min="15" max="16384" width="9.140625" style="2"/>
  </cols>
  <sheetData>
    <row r="1" spans="1:10" x14ac:dyDescent="0.2">
      <c r="A1" s="1" t="s">
        <v>0</v>
      </c>
      <c r="C1" s="3" t="s">
        <v>1</v>
      </c>
      <c r="J1" s="4"/>
    </row>
    <row r="2" spans="1:10" x14ac:dyDescent="0.2">
      <c r="A2" s="5" t="s">
        <v>2</v>
      </c>
      <c r="B2" s="6"/>
      <c r="C2" s="6"/>
      <c r="D2" s="6"/>
      <c r="E2" s="6"/>
      <c r="F2" s="6"/>
      <c r="G2" s="6"/>
    </row>
    <row r="3" spans="1:10" ht="13.5" thickBot="1" x14ac:dyDescent="0.25">
      <c r="A3" s="5"/>
      <c r="B3" s="6"/>
      <c r="C3" s="6"/>
      <c r="D3" s="6"/>
      <c r="E3" s="6"/>
      <c r="F3" s="6"/>
      <c r="G3" s="6"/>
    </row>
    <row r="4" spans="1:10" ht="13.5" thickBot="1" x14ac:dyDescent="0.25">
      <c r="A4" s="7" t="s">
        <v>3</v>
      </c>
      <c r="C4" s="8" t="s">
        <v>4</v>
      </c>
      <c r="D4" s="9">
        <v>44742</v>
      </c>
      <c r="I4" s="10" t="s">
        <v>5</v>
      </c>
    </row>
    <row r="5" spans="1:10" x14ac:dyDescent="0.2">
      <c r="A5" s="7"/>
      <c r="B5" s="11"/>
      <c r="C5" s="11"/>
      <c r="D5" s="11"/>
      <c r="E5" s="11"/>
      <c r="F5" s="11"/>
      <c r="G5" s="11"/>
    </row>
    <row r="6" spans="1:10" ht="13.5" thickBot="1" x14ac:dyDescent="0.25">
      <c r="A6" s="7" t="s">
        <v>6</v>
      </c>
      <c r="B6" s="11"/>
      <c r="C6" s="11"/>
      <c r="D6" s="11"/>
      <c r="E6" s="11"/>
      <c r="F6" s="11"/>
      <c r="G6" s="11"/>
    </row>
    <row r="7" spans="1:10" ht="15.75" customHeight="1" thickBot="1" x14ac:dyDescent="0.25">
      <c r="A7" s="11" t="s">
        <v>7</v>
      </c>
      <c r="B7" s="11"/>
      <c r="C7" s="11"/>
      <c r="D7" s="11"/>
      <c r="E7" s="11"/>
      <c r="F7" s="11"/>
      <c r="H7" s="12" t="s">
        <v>8</v>
      </c>
      <c r="I7" s="13"/>
    </row>
    <row r="8" spans="1:10" ht="13.5" thickBot="1" x14ac:dyDescent="0.25">
      <c r="A8" s="14" t="s">
        <v>9</v>
      </c>
      <c r="B8" s="11" t="s">
        <v>10</v>
      </c>
      <c r="C8" s="11"/>
      <c r="D8" s="11"/>
      <c r="E8" s="11"/>
      <c r="F8" s="11"/>
      <c r="H8" s="15" t="s">
        <v>11</v>
      </c>
      <c r="I8" s="16"/>
      <c r="J8" s="17"/>
    </row>
    <row r="9" spans="1:10" ht="13.5" thickBot="1" x14ac:dyDescent="0.25">
      <c r="A9" s="14" t="s">
        <v>9</v>
      </c>
      <c r="B9" s="11" t="s">
        <v>12</v>
      </c>
      <c r="C9" s="11"/>
      <c r="D9" s="11"/>
      <c r="E9" s="11"/>
      <c r="F9" s="11"/>
      <c r="G9" s="11"/>
      <c r="I9" s="18">
        <v>0</v>
      </c>
      <c r="J9" s="2" t="s">
        <v>13</v>
      </c>
    </row>
    <row r="10" spans="1:10" ht="13.5" thickBot="1" x14ac:dyDescent="0.25">
      <c r="A10" s="7" t="s">
        <v>9</v>
      </c>
      <c r="B10" s="11" t="s">
        <v>14</v>
      </c>
      <c r="C10" s="11"/>
      <c r="D10" s="11"/>
      <c r="E10" s="11"/>
      <c r="F10" s="11"/>
      <c r="G10" s="11"/>
      <c r="I10" s="18">
        <v>0</v>
      </c>
    </row>
    <row r="11" spans="1:10" x14ac:dyDescent="0.2">
      <c r="A11" s="7"/>
      <c r="B11" s="11"/>
      <c r="C11" s="11"/>
      <c r="D11" s="11"/>
      <c r="E11" s="11"/>
      <c r="F11" s="11"/>
      <c r="G11" s="11"/>
    </row>
    <row r="12" spans="1:10" x14ac:dyDescent="0.2">
      <c r="A12" s="11" t="s">
        <v>15</v>
      </c>
      <c r="B12" s="11"/>
      <c r="C12" s="11"/>
      <c r="D12" s="11"/>
      <c r="E12" s="11"/>
      <c r="F12" s="11"/>
      <c r="G12" s="15" t="s">
        <v>16</v>
      </c>
      <c r="H12" s="15" t="s">
        <v>11</v>
      </c>
      <c r="I12" s="19"/>
      <c r="J12" s="20" t="s">
        <v>17</v>
      </c>
    </row>
    <row r="13" spans="1:10" ht="13.5" thickBot="1" x14ac:dyDescent="0.25">
      <c r="A13" s="11"/>
      <c r="B13" s="11"/>
      <c r="C13" s="11"/>
      <c r="D13" s="11"/>
      <c r="E13" s="11"/>
      <c r="F13" s="11"/>
      <c r="G13" s="11"/>
    </row>
    <row r="14" spans="1:10" ht="13.5" thickBot="1" x14ac:dyDescent="0.25">
      <c r="A14" s="11" t="s">
        <v>18</v>
      </c>
      <c r="B14" s="11" t="s">
        <v>19</v>
      </c>
      <c r="C14" s="11"/>
      <c r="D14" s="11"/>
      <c r="E14" s="11"/>
      <c r="F14" s="11"/>
      <c r="G14" s="11"/>
      <c r="H14" s="15" t="s">
        <v>11</v>
      </c>
      <c r="I14" s="16"/>
      <c r="J14" s="17"/>
    </row>
    <row r="15" spans="1:10" ht="13.5" thickBot="1" x14ac:dyDescent="0.25">
      <c r="A15" s="11" t="s">
        <v>18</v>
      </c>
      <c r="B15" s="11" t="s">
        <v>20</v>
      </c>
      <c r="C15" s="11"/>
      <c r="D15" s="11"/>
      <c r="E15" s="11"/>
      <c r="F15" s="11"/>
      <c r="G15" s="11"/>
      <c r="H15" s="15" t="s">
        <v>11</v>
      </c>
      <c r="I15" s="18">
        <v>0</v>
      </c>
    </row>
    <row r="16" spans="1:10" ht="13.5" thickBot="1" x14ac:dyDescent="0.25">
      <c r="A16" s="14"/>
      <c r="B16" s="11"/>
      <c r="C16" s="11"/>
      <c r="D16" s="11"/>
      <c r="E16" s="11"/>
      <c r="F16" s="11"/>
      <c r="G16" s="11"/>
      <c r="I16" s="13"/>
    </row>
    <row r="17" spans="1:10" ht="13.5" thickBot="1" x14ac:dyDescent="0.25">
      <c r="A17" s="11" t="s">
        <v>21</v>
      </c>
      <c r="B17" s="11"/>
      <c r="C17" s="11"/>
      <c r="D17" s="11"/>
      <c r="E17" s="11"/>
      <c r="F17" s="11"/>
      <c r="G17" s="11"/>
      <c r="I17" s="21">
        <v>0</v>
      </c>
    </row>
    <row r="18" spans="1:10" x14ac:dyDescent="0.2">
      <c r="A18" s="7"/>
      <c r="B18" s="11"/>
      <c r="C18" s="11"/>
      <c r="D18" s="11"/>
      <c r="E18" s="11"/>
      <c r="F18" s="11"/>
      <c r="G18" s="11"/>
      <c r="I18" s="22"/>
    </row>
    <row r="19" spans="1:10" x14ac:dyDescent="0.2">
      <c r="A19" s="7" t="s">
        <v>22</v>
      </c>
      <c r="B19" s="11"/>
      <c r="C19" s="11"/>
      <c r="D19" s="11"/>
      <c r="E19" s="11"/>
      <c r="F19" s="11"/>
      <c r="G19" s="11"/>
      <c r="H19" s="23" t="s">
        <v>23</v>
      </c>
      <c r="I19" s="24">
        <f>SUM(I8:I17)</f>
        <v>0</v>
      </c>
      <c r="J19" s="3" t="s">
        <v>24</v>
      </c>
    </row>
    <row r="20" spans="1:10" x14ac:dyDescent="0.2">
      <c r="A20" s="7"/>
      <c r="B20" s="11"/>
      <c r="C20" s="11"/>
      <c r="D20" s="11"/>
      <c r="E20" s="11"/>
      <c r="F20" s="11"/>
      <c r="G20" s="11"/>
      <c r="I20" s="22"/>
    </row>
    <row r="21" spans="1:10" ht="13.5" thickBot="1" x14ac:dyDescent="0.25">
      <c r="A21" s="7" t="s">
        <v>25</v>
      </c>
      <c r="B21" s="11"/>
      <c r="C21" s="11"/>
      <c r="D21" s="11"/>
      <c r="E21" s="11"/>
      <c r="F21" s="11"/>
      <c r="G21" s="11"/>
      <c r="I21" s="22"/>
    </row>
    <row r="22" spans="1:10" ht="13.5" thickBot="1" x14ac:dyDescent="0.25">
      <c r="A22" s="11" t="s">
        <v>26</v>
      </c>
      <c r="B22" s="25" t="s">
        <v>27</v>
      </c>
      <c r="C22" s="26"/>
      <c r="D22" s="27" t="s">
        <v>28</v>
      </c>
      <c r="E22" s="11"/>
      <c r="F22" s="11"/>
      <c r="G22" s="11"/>
      <c r="I22" s="21">
        <v>0</v>
      </c>
    </row>
    <row r="23" spans="1:10" ht="13.5" thickBot="1" x14ac:dyDescent="0.25">
      <c r="A23" s="28" t="s">
        <v>29</v>
      </c>
      <c r="B23" s="29" t="s">
        <v>30</v>
      </c>
      <c r="C23" s="11"/>
      <c r="D23" s="11"/>
      <c r="E23" s="11"/>
      <c r="F23" s="11"/>
      <c r="G23" s="11"/>
      <c r="I23" s="21">
        <v>0</v>
      </c>
    </row>
    <row r="24" spans="1:10" ht="13.5" thickBot="1" x14ac:dyDescent="0.25">
      <c r="A24" s="28" t="s">
        <v>31</v>
      </c>
      <c r="B24" s="30" t="s">
        <v>32</v>
      </c>
      <c r="C24" s="11"/>
      <c r="D24" s="11"/>
      <c r="E24" s="11"/>
      <c r="F24" s="11"/>
      <c r="G24" s="11"/>
      <c r="I24" s="21">
        <v>0</v>
      </c>
      <c r="J24" s="2" t="s">
        <v>13</v>
      </c>
    </row>
    <row r="25" spans="1:10" ht="13.5" thickBot="1" x14ac:dyDescent="0.25">
      <c r="A25" s="28" t="s">
        <v>33</v>
      </c>
      <c r="B25" s="11" t="s">
        <v>34</v>
      </c>
      <c r="C25" s="11"/>
      <c r="D25" s="11"/>
      <c r="E25" s="11"/>
      <c r="F25" s="11"/>
      <c r="G25" s="11"/>
      <c r="I25" s="21">
        <v>0</v>
      </c>
    </row>
    <row r="26" spans="1:10" ht="13.5" thickBot="1" x14ac:dyDescent="0.25">
      <c r="A26" s="28" t="s">
        <v>35</v>
      </c>
      <c r="B26" s="11" t="s">
        <v>36</v>
      </c>
      <c r="C26" s="11"/>
      <c r="D26" s="11"/>
      <c r="E26" s="11"/>
      <c r="F26" s="11"/>
      <c r="G26" s="11"/>
      <c r="H26" s="31"/>
      <c r="I26" s="21">
        <v>0</v>
      </c>
    </row>
    <row r="27" spans="1:10" ht="13.5" thickBot="1" x14ac:dyDescent="0.25">
      <c r="A27" s="28" t="s">
        <v>37</v>
      </c>
      <c r="B27" s="11" t="s">
        <v>38</v>
      </c>
      <c r="C27" s="11"/>
      <c r="D27" s="11"/>
      <c r="E27" s="11"/>
      <c r="F27" s="11"/>
      <c r="G27" s="11"/>
      <c r="H27" s="15" t="s">
        <v>11</v>
      </c>
      <c r="I27" s="21"/>
    </row>
    <row r="28" spans="1:10" ht="13.5" thickBot="1" x14ac:dyDescent="0.25">
      <c r="A28" s="28" t="s">
        <v>39</v>
      </c>
      <c r="B28" s="11" t="s">
        <v>40</v>
      </c>
      <c r="C28" s="11"/>
      <c r="D28" s="11"/>
      <c r="E28" s="11"/>
      <c r="F28" s="11"/>
      <c r="G28" s="11"/>
      <c r="I28" s="21">
        <v>0</v>
      </c>
    </row>
    <row r="29" spans="1:10" ht="13.5" thickBot="1" x14ac:dyDescent="0.25">
      <c r="A29" s="11" t="s">
        <v>41</v>
      </c>
      <c r="B29" s="11" t="s">
        <v>42</v>
      </c>
      <c r="C29" s="11"/>
      <c r="D29" s="11"/>
      <c r="E29" s="11"/>
      <c r="F29" s="11"/>
      <c r="G29" s="11"/>
      <c r="I29" s="21">
        <v>0</v>
      </c>
    </row>
    <row r="30" spans="1:10" ht="13.5" thickBot="1" x14ac:dyDescent="0.25">
      <c r="A30" s="32" t="s">
        <v>43</v>
      </c>
      <c r="B30" s="11" t="s">
        <v>44</v>
      </c>
      <c r="C30" s="11"/>
      <c r="D30" s="27" t="s">
        <v>45</v>
      </c>
      <c r="E30" s="11"/>
      <c r="F30" s="11"/>
      <c r="G30" s="11"/>
      <c r="I30" s="21">
        <v>0</v>
      </c>
    </row>
    <row r="31" spans="1:10" ht="13.5" thickBot="1" x14ac:dyDescent="0.25">
      <c r="A31" s="32" t="s">
        <v>46</v>
      </c>
      <c r="B31" s="11" t="s">
        <v>47</v>
      </c>
      <c r="C31" s="11"/>
      <c r="D31" s="11"/>
      <c r="E31" s="11"/>
      <c r="F31" s="11"/>
      <c r="G31" s="11"/>
      <c r="H31" s="33"/>
      <c r="I31" s="34"/>
    </row>
    <row r="32" spans="1:10" ht="13.5" thickBot="1" x14ac:dyDescent="0.25">
      <c r="A32" s="32" t="s">
        <v>48</v>
      </c>
      <c r="B32" s="11" t="s">
        <v>49</v>
      </c>
      <c r="C32" s="11"/>
      <c r="D32" s="11"/>
      <c r="E32" s="11"/>
      <c r="F32" s="11"/>
      <c r="G32" s="11"/>
      <c r="I32" s="21">
        <v>0</v>
      </c>
      <c r="J32" s="2" t="s">
        <v>50</v>
      </c>
    </row>
    <row r="33" spans="1:10" ht="13.5" thickBot="1" x14ac:dyDescent="0.25">
      <c r="A33" s="32" t="s">
        <v>51</v>
      </c>
      <c r="B33" s="11" t="s">
        <v>52</v>
      </c>
      <c r="C33" s="11"/>
      <c r="D33" s="26"/>
      <c r="E33" s="11"/>
      <c r="F33" s="11"/>
      <c r="G33" s="11"/>
      <c r="I33" s="21">
        <v>0</v>
      </c>
      <c r="J33" s="2" t="s">
        <v>53</v>
      </c>
    </row>
    <row r="34" spans="1:10" ht="39" thickBot="1" x14ac:dyDescent="0.25">
      <c r="A34" s="32" t="s">
        <v>54</v>
      </c>
      <c r="B34" s="35" t="s">
        <v>55</v>
      </c>
      <c r="C34" s="35"/>
      <c r="D34" s="35"/>
      <c r="E34" s="35"/>
      <c r="F34" s="35"/>
      <c r="G34" s="35"/>
      <c r="H34" s="35"/>
      <c r="I34" s="21">
        <v>0</v>
      </c>
    </row>
    <row r="35" spans="1:10" ht="13.5" thickBot="1" x14ac:dyDescent="0.25">
      <c r="A35" s="32" t="s">
        <v>56</v>
      </c>
      <c r="B35" s="11" t="s">
        <v>57</v>
      </c>
      <c r="C35" s="11"/>
      <c r="D35" s="11"/>
      <c r="E35" s="11"/>
      <c r="F35" s="11"/>
      <c r="G35" s="11"/>
      <c r="I35" s="21">
        <v>0</v>
      </c>
    </row>
    <row r="36" spans="1:10" ht="13.5" thickBot="1" x14ac:dyDescent="0.25">
      <c r="A36" s="32" t="s">
        <v>58</v>
      </c>
      <c r="B36" s="11" t="s">
        <v>59</v>
      </c>
      <c r="C36" s="11"/>
      <c r="D36" s="11"/>
      <c r="E36" s="11"/>
      <c r="F36" s="11"/>
      <c r="G36" s="11"/>
      <c r="I36" s="21">
        <v>0</v>
      </c>
    </row>
    <row r="37" spans="1:10" ht="13.5" thickBot="1" x14ac:dyDescent="0.25">
      <c r="A37" s="32" t="s">
        <v>60</v>
      </c>
      <c r="B37" s="11" t="s">
        <v>61</v>
      </c>
      <c r="C37" s="11"/>
      <c r="D37" s="11"/>
      <c r="E37" s="11"/>
      <c r="F37" s="11"/>
      <c r="G37" s="11"/>
      <c r="I37" s="21">
        <v>0</v>
      </c>
    </row>
    <row r="38" spans="1:10" ht="13.5" thickBot="1" x14ac:dyDescent="0.25">
      <c r="A38" s="32" t="s">
        <v>62</v>
      </c>
      <c r="B38" s="11" t="s">
        <v>63</v>
      </c>
      <c r="C38" s="11"/>
      <c r="D38" s="11"/>
      <c r="E38" s="11"/>
      <c r="F38" s="11"/>
      <c r="G38" s="11"/>
      <c r="I38" s="21"/>
    </row>
    <row r="39" spans="1:10" x14ac:dyDescent="0.2">
      <c r="A39" s="11"/>
      <c r="B39" s="11"/>
      <c r="C39" s="11"/>
      <c r="D39" s="11"/>
      <c r="E39" s="11"/>
      <c r="F39" s="11"/>
      <c r="G39" s="11"/>
      <c r="I39" s="13"/>
    </row>
    <row r="40" spans="1:10" x14ac:dyDescent="0.2">
      <c r="A40" s="7" t="s">
        <v>64</v>
      </c>
      <c r="B40" s="11"/>
      <c r="C40" s="11"/>
      <c r="D40" s="11"/>
      <c r="E40" s="11"/>
      <c r="F40" s="11"/>
      <c r="G40" s="11"/>
      <c r="H40" s="23" t="s">
        <v>65</v>
      </c>
      <c r="I40" s="24">
        <f>SUM(I19:I39)</f>
        <v>0</v>
      </c>
      <c r="J40" s="17" t="s">
        <v>66</v>
      </c>
    </row>
    <row r="41" spans="1:10" x14ac:dyDescent="0.2">
      <c r="A41" s="7"/>
      <c r="B41" s="11"/>
      <c r="C41" s="11"/>
      <c r="D41" s="11"/>
      <c r="E41" s="11"/>
      <c r="F41" s="11"/>
      <c r="G41" s="11"/>
      <c r="I41" s="22"/>
    </row>
    <row r="42" spans="1:10" x14ac:dyDescent="0.2">
      <c r="A42" s="7" t="s">
        <v>67</v>
      </c>
      <c r="B42" s="11"/>
      <c r="C42" s="11"/>
      <c r="D42" s="11"/>
      <c r="E42" s="11"/>
      <c r="F42" s="11"/>
      <c r="G42" s="11"/>
      <c r="I42" s="10"/>
    </row>
    <row r="43" spans="1:10" x14ac:dyDescent="0.2">
      <c r="A43" s="7"/>
      <c r="B43" s="11"/>
      <c r="C43" s="11"/>
      <c r="D43" s="11"/>
      <c r="E43" s="11"/>
      <c r="F43" s="11"/>
      <c r="G43" s="11"/>
      <c r="I43" s="10"/>
    </row>
    <row r="44" spans="1:10" x14ac:dyDescent="0.2">
      <c r="A44" s="26" t="s">
        <v>68</v>
      </c>
      <c r="B44" s="11"/>
      <c r="C44" s="11"/>
      <c r="D44" s="11"/>
      <c r="E44" s="11"/>
      <c r="F44" s="11"/>
      <c r="G44" s="11"/>
      <c r="I44" s="10" t="s">
        <v>5</v>
      </c>
    </row>
    <row r="45" spans="1:10" x14ac:dyDescent="0.2">
      <c r="A45" s="36" t="s">
        <v>69</v>
      </c>
      <c r="B45" s="11"/>
      <c r="C45" s="11"/>
      <c r="D45" s="11"/>
      <c r="E45" s="11"/>
      <c r="F45" s="11"/>
      <c r="G45" s="11"/>
      <c r="I45" s="10"/>
    </row>
    <row r="46" spans="1:10" x14ac:dyDescent="0.2">
      <c r="A46" s="7"/>
      <c r="B46" s="11"/>
      <c r="C46" s="11"/>
      <c r="D46" s="11"/>
      <c r="E46" s="11"/>
      <c r="F46" s="11"/>
      <c r="G46" s="11"/>
    </row>
    <row r="47" spans="1:10" x14ac:dyDescent="0.2">
      <c r="A47" s="7" t="s">
        <v>70</v>
      </c>
      <c r="B47" s="11"/>
      <c r="C47" s="11"/>
      <c r="D47" s="11"/>
      <c r="E47" s="11"/>
      <c r="F47" s="11"/>
      <c r="G47" s="11"/>
    </row>
    <row r="48" spans="1:10" ht="13.5" thickBot="1" x14ac:dyDescent="0.25">
      <c r="A48" s="14" t="s">
        <v>9</v>
      </c>
      <c r="B48" s="11" t="s">
        <v>71</v>
      </c>
      <c r="C48" s="10"/>
      <c r="D48" s="10"/>
      <c r="E48" s="10"/>
      <c r="H48" s="31"/>
      <c r="I48" s="37"/>
      <c r="J48" s="3" t="s">
        <v>72</v>
      </c>
    </row>
    <row r="49" spans="1:10" ht="13.5" thickTop="1" x14ac:dyDescent="0.2">
      <c r="A49" s="14"/>
      <c r="B49" s="80" t="s">
        <v>73</v>
      </c>
      <c r="C49" s="38"/>
      <c r="D49" s="38"/>
      <c r="E49" s="38"/>
      <c r="F49" s="39"/>
      <c r="G49" s="39"/>
      <c r="H49" s="17"/>
      <c r="I49" s="13"/>
      <c r="J49" s="1"/>
    </row>
    <row r="50" spans="1:10" ht="13.5" thickBot="1" x14ac:dyDescent="0.25">
      <c r="A50" s="14"/>
      <c r="B50" s="80"/>
      <c r="C50" s="38"/>
      <c r="D50" s="38"/>
      <c r="E50" s="38"/>
      <c r="F50" s="40"/>
      <c r="G50" s="41"/>
      <c r="H50" s="17" t="s">
        <v>74</v>
      </c>
      <c r="I50" s="13"/>
      <c r="J50" s="1"/>
    </row>
    <row r="51" spans="1:10" x14ac:dyDescent="0.2">
      <c r="A51" s="14"/>
      <c r="B51" s="80"/>
      <c r="C51" s="42"/>
      <c r="D51" s="42"/>
      <c r="E51" s="42"/>
      <c r="F51" s="42"/>
      <c r="G51" s="42"/>
      <c r="I51" s="13"/>
    </row>
    <row r="52" spans="1:10" x14ac:dyDescent="0.2">
      <c r="A52" s="14"/>
      <c r="B52" s="11"/>
      <c r="C52" s="11"/>
      <c r="D52" s="11"/>
      <c r="E52" s="11"/>
      <c r="F52" s="11"/>
      <c r="G52" s="11"/>
      <c r="I52" s="13"/>
    </row>
    <row r="53" spans="1:10" ht="13.5" thickBot="1" x14ac:dyDescent="0.25">
      <c r="A53" s="14"/>
      <c r="B53" s="11" t="s">
        <v>75</v>
      </c>
      <c r="C53" s="11"/>
      <c r="D53" s="11"/>
      <c r="E53" s="11"/>
      <c r="F53" s="43">
        <v>100000</v>
      </c>
      <c r="G53" s="44"/>
      <c r="I53" s="13"/>
    </row>
    <row r="54" spans="1:10" x14ac:dyDescent="0.2">
      <c r="A54" s="14"/>
      <c r="B54" s="11"/>
      <c r="C54" s="11"/>
      <c r="D54" s="11"/>
      <c r="E54" s="11"/>
      <c r="F54" s="45"/>
      <c r="G54" s="45"/>
      <c r="I54" s="13"/>
    </row>
    <row r="55" spans="1:10" x14ac:dyDescent="0.2">
      <c r="A55" s="7"/>
      <c r="B55" s="11"/>
      <c r="C55" s="46"/>
      <c r="D55" s="11"/>
      <c r="E55" s="11"/>
      <c r="F55" s="11"/>
      <c r="G55" s="11"/>
      <c r="H55" s="10" t="s">
        <v>76</v>
      </c>
    </row>
    <row r="56" spans="1:10" x14ac:dyDescent="0.2">
      <c r="A56" s="7" t="s">
        <v>77</v>
      </c>
      <c r="B56" s="11"/>
      <c r="C56" s="46"/>
      <c r="D56" s="11"/>
      <c r="E56" s="11"/>
      <c r="F56" s="28"/>
      <c r="G56" s="28"/>
      <c r="H56" s="47" t="str">
        <f>'[16]4990.4A AAA'!F40</f>
        <v>NA</v>
      </c>
      <c r="I56" s="48">
        <v>0</v>
      </c>
    </row>
    <row r="57" spans="1:10" x14ac:dyDescent="0.2">
      <c r="A57" s="7"/>
      <c r="B57" s="11"/>
      <c r="C57" s="46"/>
      <c r="D57" s="11"/>
      <c r="E57" s="11"/>
      <c r="F57" s="11"/>
      <c r="G57" s="11"/>
      <c r="H57" s="49"/>
      <c r="I57" s="49"/>
    </row>
    <row r="58" spans="1:10" x14ac:dyDescent="0.2">
      <c r="A58" s="7" t="s">
        <v>78</v>
      </c>
      <c r="B58" s="11"/>
      <c r="C58" s="46"/>
      <c r="D58" s="11"/>
      <c r="E58" s="11"/>
      <c r="F58" s="28"/>
      <c r="G58" s="28"/>
      <c r="H58" s="47" t="str">
        <f>'[16]4990.4A AAA'!F41</f>
        <v>NA</v>
      </c>
      <c r="I58" s="48">
        <v>0</v>
      </c>
    </row>
    <row r="59" spans="1:10" x14ac:dyDescent="0.2">
      <c r="A59" s="7"/>
      <c r="B59" s="11"/>
      <c r="C59" s="46"/>
      <c r="D59" s="11"/>
      <c r="E59" s="11"/>
      <c r="F59" s="11"/>
      <c r="G59" s="11"/>
      <c r="H59" s="49"/>
      <c r="I59" s="49"/>
    </row>
    <row r="60" spans="1:10" x14ac:dyDescent="0.2">
      <c r="A60" s="7" t="s">
        <v>79</v>
      </c>
      <c r="B60" s="11"/>
      <c r="C60" s="46"/>
      <c r="D60" s="11"/>
      <c r="E60" s="11"/>
      <c r="F60" s="28"/>
      <c r="G60" s="28"/>
      <c r="H60" s="47" t="str">
        <f>'[16]4990.4A AAA'!F42</f>
        <v>NA</v>
      </c>
      <c r="I60" s="48">
        <v>0</v>
      </c>
    </row>
    <row r="61" spans="1:10" x14ac:dyDescent="0.2">
      <c r="A61" s="7"/>
      <c r="B61" s="11"/>
      <c r="C61" s="46"/>
      <c r="D61" s="11"/>
      <c r="E61" s="11"/>
      <c r="F61" s="11"/>
      <c r="G61" s="11"/>
      <c r="H61" s="49"/>
      <c r="I61" s="49"/>
    </row>
    <row r="62" spans="1:10" x14ac:dyDescent="0.2">
      <c r="A62" s="7" t="s">
        <v>80</v>
      </c>
      <c r="B62" s="11"/>
      <c r="C62" s="46"/>
      <c r="D62" s="11"/>
      <c r="E62" s="11"/>
      <c r="F62" s="28"/>
      <c r="G62" s="28"/>
      <c r="H62" s="47" t="str">
        <f>'[16]4990.4A AAA'!F43</f>
        <v>NA</v>
      </c>
      <c r="I62" s="48">
        <v>0</v>
      </c>
    </row>
    <row r="63" spans="1:10" ht="13.5" thickBot="1" x14ac:dyDescent="0.25">
      <c r="A63" s="7"/>
      <c r="B63" s="11"/>
      <c r="C63" s="11"/>
      <c r="D63" s="11"/>
      <c r="E63" s="11"/>
      <c r="F63" s="11"/>
      <c r="G63" s="11"/>
      <c r="H63" s="49"/>
    </row>
    <row r="64" spans="1:10" ht="13.5" thickBot="1" x14ac:dyDescent="0.25">
      <c r="A64" s="1" t="s">
        <v>81</v>
      </c>
      <c r="B64" s="11"/>
      <c r="C64" s="11"/>
      <c r="D64" s="11"/>
      <c r="E64" s="11"/>
      <c r="F64" s="11"/>
      <c r="G64" s="11"/>
      <c r="I64" s="16">
        <v>0</v>
      </c>
      <c r="J64" s="3" t="s">
        <v>82</v>
      </c>
    </row>
    <row r="65" spans="1:17" x14ac:dyDescent="0.2">
      <c r="A65" s="7"/>
      <c r="B65" s="11"/>
      <c r="C65" s="46"/>
      <c r="D65" s="11"/>
      <c r="E65" s="11"/>
      <c r="F65" s="11"/>
      <c r="G65" s="11"/>
    </row>
    <row r="66" spans="1:17" x14ac:dyDescent="0.2">
      <c r="A66" s="7" t="s">
        <v>83</v>
      </c>
      <c r="B66" s="11"/>
      <c r="C66" s="11"/>
      <c r="D66" s="11"/>
      <c r="E66" s="11"/>
      <c r="F66" s="11"/>
      <c r="G66" s="11"/>
      <c r="H66" s="23" t="s">
        <v>84</v>
      </c>
      <c r="I66" s="50">
        <f>I48+I64</f>
        <v>0</v>
      </c>
      <c r="J66" s="51"/>
    </row>
    <row r="67" spans="1:17" x14ac:dyDescent="0.2">
      <c r="A67" s="7"/>
      <c r="B67" s="11"/>
      <c r="C67" s="11"/>
      <c r="D67" s="11"/>
      <c r="E67" s="11"/>
      <c r="F67" s="52" t="s">
        <v>85</v>
      </c>
      <c r="G67" s="52"/>
      <c r="H67" s="33"/>
      <c r="I67" s="50"/>
      <c r="J67" s="51"/>
    </row>
    <row r="68" spans="1:17" ht="13.5" thickBot="1" x14ac:dyDescent="0.25">
      <c r="A68" s="7"/>
      <c r="B68" s="11"/>
      <c r="C68" s="11"/>
      <c r="D68" s="11"/>
      <c r="E68" s="11"/>
      <c r="F68" s="52" t="s">
        <v>86</v>
      </c>
      <c r="G68" s="52"/>
      <c r="H68" s="23"/>
      <c r="I68" s="53"/>
      <c r="J68" s="81" t="s">
        <v>87</v>
      </c>
      <c r="K68" s="81"/>
      <c r="L68" s="81"/>
      <c r="M68" s="81"/>
      <c r="N68" s="81"/>
      <c r="O68" s="81"/>
      <c r="P68" s="81"/>
      <c r="Q68" s="81"/>
    </row>
    <row r="69" spans="1:17" ht="13.5" thickTop="1" x14ac:dyDescent="0.2">
      <c r="A69" s="7"/>
      <c r="B69" s="11"/>
      <c r="C69" s="11"/>
      <c r="D69" s="11"/>
      <c r="E69" s="11"/>
      <c r="F69" s="11"/>
      <c r="G69" s="11"/>
      <c r="I69" s="22"/>
      <c r="J69" s="81"/>
      <c r="K69" s="81"/>
      <c r="L69" s="81"/>
      <c r="M69" s="81"/>
      <c r="N69" s="81"/>
      <c r="O69" s="81"/>
      <c r="P69" s="81"/>
      <c r="Q69" s="81"/>
    </row>
    <row r="70" spans="1:17" x14ac:dyDescent="0.2">
      <c r="A70" s="7"/>
      <c r="B70" s="11"/>
      <c r="C70" s="11"/>
      <c r="D70" s="11"/>
      <c r="E70" s="11"/>
      <c r="F70" s="11"/>
      <c r="G70" s="11"/>
    </row>
    <row r="71" spans="1:17" ht="13.5" thickBot="1" x14ac:dyDescent="0.25">
      <c r="A71" s="7" t="s">
        <v>88</v>
      </c>
      <c r="B71" s="11"/>
      <c r="C71" s="11"/>
      <c r="D71" s="11"/>
      <c r="E71" s="11"/>
      <c r="F71" s="11"/>
      <c r="G71" s="11"/>
      <c r="H71" s="23" t="s">
        <v>89</v>
      </c>
      <c r="I71" s="54" t="e">
        <f>I40/I66</f>
        <v>#DIV/0!</v>
      </c>
      <c r="J71" s="3" t="s">
        <v>90</v>
      </c>
    </row>
    <row r="72" spans="1:17" ht="13.5" thickTop="1" x14ac:dyDescent="0.2">
      <c r="A72" s="7"/>
      <c r="B72" s="11"/>
      <c r="F72" s="11"/>
      <c r="G72" s="11"/>
      <c r="J72" s="3" t="s">
        <v>91</v>
      </c>
      <c r="K72" s="55"/>
    </row>
    <row r="73" spans="1:17" ht="13.5" thickBot="1" x14ac:dyDescent="0.25">
      <c r="A73" s="7"/>
      <c r="E73" s="10" t="s">
        <v>92</v>
      </c>
    </row>
    <row r="74" spans="1:17" x14ac:dyDescent="0.2">
      <c r="A74" s="7"/>
      <c r="E74" s="10"/>
      <c r="I74" s="82" t="s">
        <v>93</v>
      </c>
      <c r="J74" s="83"/>
      <c r="K74" s="83"/>
      <c r="L74" s="83"/>
      <c r="M74" s="83"/>
      <c r="N74" s="84"/>
    </row>
    <row r="75" spans="1:17" ht="13.5" thickBot="1" x14ac:dyDescent="0.25">
      <c r="A75" s="7"/>
      <c r="E75" s="10"/>
      <c r="I75" s="85"/>
      <c r="J75" s="86"/>
      <c r="K75" s="86"/>
      <c r="L75" s="86"/>
      <c r="M75" s="86"/>
      <c r="N75" s="87"/>
    </row>
    <row r="76" spans="1:17" ht="13.5" thickBot="1" x14ac:dyDescent="0.25">
      <c r="A76" s="1" t="s">
        <v>94</v>
      </c>
      <c r="C76" s="56">
        <f>D76-1</f>
        <v>2019</v>
      </c>
      <c r="D76" s="56">
        <f>E76-1</f>
        <v>2020</v>
      </c>
      <c r="E76" s="57">
        <v>2021</v>
      </c>
    </row>
    <row r="77" spans="1:17" ht="13.5" thickBot="1" x14ac:dyDescent="0.25">
      <c r="A77" s="2" t="s">
        <v>60</v>
      </c>
      <c r="B77" s="2" t="s">
        <v>95</v>
      </c>
      <c r="C77" s="58" t="s">
        <v>96</v>
      </c>
      <c r="D77" s="59" t="s">
        <v>97</v>
      </c>
      <c r="E77" s="59" t="s">
        <v>97</v>
      </c>
      <c r="F77" s="60"/>
      <c r="G77" s="60"/>
    </row>
    <row r="78" spans="1:17" ht="13.5" thickBot="1" x14ac:dyDescent="0.25">
      <c r="A78" s="7"/>
      <c r="B78" s="61" t="s">
        <v>98</v>
      </c>
      <c r="C78" s="62"/>
      <c r="D78" s="16"/>
      <c r="E78" s="62"/>
      <c r="F78" s="20" t="s">
        <v>99</v>
      </c>
      <c r="G78" s="20"/>
    </row>
    <row r="79" spans="1:17" ht="13.5" thickBot="1" x14ac:dyDescent="0.25">
      <c r="A79" s="7"/>
      <c r="B79" s="61" t="s">
        <v>100</v>
      </c>
      <c r="C79" s="16"/>
      <c r="D79" s="16"/>
      <c r="E79" s="16"/>
      <c r="F79" s="61"/>
      <c r="G79" s="61"/>
    </row>
    <row r="80" spans="1:17" ht="13.5" thickBot="1" x14ac:dyDescent="0.25">
      <c r="A80" s="7"/>
      <c r="B80" s="61" t="s">
        <v>101</v>
      </c>
      <c r="C80" s="16"/>
      <c r="D80" s="16"/>
      <c r="E80" s="16"/>
    </row>
    <row r="81" spans="1:11" ht="13.5" thickBot="1" x14ac:dyDescent="0.25">
      <c r="A81" s="7"/>
      <c r="B81" s="61" t="s">
        <v>102</v>
      </c>
      <c r="C81" s="16"/>
      <c r="D81" s="63"/>
      <c r="E81" s="64"/>
    </row>
    <row r="82" spans="1:11" ht="13.5" thickBot="1" x14ac:dyDescent="0.25">
      <c r="A82" s="7"/>
      <c r="B82" s="2" t="s">
        <v>103</v>
      </c>
      <c r="C82" s="16"/>
      <c r="D82" s="16"/>
      <c r="E82" s="16"/>
    </row>
    <row r="83" spans="1:11" ht="13.5" thickBot="1" x14ac:dyDescent="0.25">
      <c r="A83" s="7"/>
      <c r="B83" s="2" t="s">
        <v>104</v>
      </c>
      <c r="C83" s="63"/>
      <c r="D83" s="63"/>
      <c r="E83" s="64"/>
      <c r="F83" s="20" t="s">
        <v>99</v>
      </c>
      <c r="G83" s="20"/>
    </row>
    <row r="84" spans="1:11" ht="13.5" thickBot="1" x14ac:dyDescent="0.25">
      <c r="A84" s="7"/>
      <c r="B84" s="2" t="s">
        <v>105</v>
      </c>
      <c r="C84" s="65"/>
      <c r="D84" s="65"/>
      <c r="E84" s="66"/>
    </row>
    <row r="85" spans="1:11" x14ac:dyDescent="0.2">
      <c r="A85" s="7"/>
      <c r="C85" s="39"/>
      <c r="D85" s="39"/>
      <c r="E85" s="39"/>
    </row>
    <row r="86" spans="1:11" x14ac:dyDescent="0.2">
      <c r="A86" s="7"/>
      <c r="B86" s="2" t="s">
        <v>106</v>
      </c>
      <c r="C86" s="39">
        <f>SUM(C78:C85)</f>
        <v>0</v>
      </c>
      <c r="D86" s="39">
        <f>SUM(D78:D85)</f>
        <v>0</v>
      </c>
      <c r="E86" s="39">
        <f>SUM(E78:E85)</f>
        <v>0</v>
      </c>
      <c r="F86" s="17" t="s">
        <v>107</v>
      </c>
      <c r="G86" s="17"/>
      <c r="H86" s="67"/>
    </row>
    <row r="87" spans="1:11" x14ac:dyDescent="0.2">
      <c r="A87" s="7"/>
      <c r="C87" s="39"/>
      <c r="D87" s="39"/>
      <c r="E87" s="39"/>
    </row>
    <row r="88" spans="1:11" x14ac:dyDescent="0.2">
      <c r="A88" s="7"/>
      <c r="B88" s="2" t="s">
        <v>108</v>
      </c>
      <c r="D88" s="68" t="s">
        <v>109</v>
      </c>
      <c r="E88" s="69">
        <f>AVERAGE(C86,D86,E86)</f>
        <v>0</v>
      </c>
      <c r="J88" s="70"/>
    </row>
    <row r="89" spans="1:11" x14ac:dyDescent="0.2">
      <c r="A89" s="7"/>
      <c r="B89" s="2" t="s">
        <v>110</v>
      </c>
      <c r="D89" s="68" t="s">
        <v>111</v>
      </c>
      <c r="E89" s="71">
        <f>MIN(E88,10000000)</f>
        <v>0</v>
      </c>
      <c r="F89" s="72"/>
      <c r="J89" s="70"/>
      <c r="K89" s="70"/>
    </row>
    <row r="90" spans="1:11" x14ac:dyDescent="0.2">
      <c r="A90" s="7"/>
      <c r="B90" s="2" t="s">
        <v>112</v>
      </c>
      <c r="D90" s="68" t="s">
        <v>113</v>
      </c>
      <c r="E90" s="71">
        <f>MAX(0,E88-10000000)</f>
        <v>0</v>
      </c>
      <c r="J90" s="70"/>
      <c r="K90" s="70"/>
    </row>
    <row r="91" spans="1:11" x14ac:dyDescent="0.2">
      <c r="A91" s="7"/>
      <c r="D91" s="73"/>
      <c r="E91" s="74"/>
      <c r="J91" s="75"/>
      <c r="K91" s="75"/>
    </row>
    <row r="92" spans="1:11" ht="13.5" thickBot="1" x14ac:dyDescent="0.25">
      <c r="A92" s="7"/>
      <c r="B92" s="2" t="s">
        <v>114</v>
      </c>
      <c r="D92" s="68" t="s">
        <v>115</v>
      </c>
      <c r="E92" s="76">
        <f>E89*0.05</f>
        <v>0</v>
      </c>
      <c r="K92" s="75"/>
    </row>
    <row r="93" spans="1:11" x14ac:dyDescent="0.2">
      <c r="A93" s="7"/>
      <c r="D93" s="73"/>
      <c r="E93" s="74"/>
      <c r="G93" s="39"/>
      <c r="J93" s="75"/>
      <c r="K93" s="75"/>
    </row>
    <row r="94" spans="1:11" ht="13.5" thickBot="1" x14ac:dyDescent="0.25">
      <c r="A94" s="7"/>
      <c r="B94" s="2" t="s">
        <v>116</v>
      </c>
      <c r="D94" s="68" t="s">
        <v>117</v>
      </c>
      <c r="E94" s="76">
        <f>E90*0.02</f>
        <v>0</v>
      </c>
      <c r="K94" s="75"/>
    </row>
    <row r="96" spans="1:11" ht="12.95" customHeight="1" x14ac:dyDescent="0.2">
      <c r="A96" s="2" t="s">
        <v>29</v>
      </c>
      <c r="B96" s="2" t="s">
        <v>118</v>
      </c>
    </row>
    <row r="98" spans="1:2" x14ac:dyDescent="0.2">
      <c r="A98" s="77"/>
    </row>
    <row r="109" spans="1:2" ht="15.6" customHeight="1" x14ac:dyDescent="0.2"/>
    <row r="111" spans="1:2" x14ac:dyDescent="0.2">
      <c r="A111" s="78" t="s">
        <v>119</v>
      </c>
    </row>
    <row r="112" spans="1:2" x14ac:dyDescent="0.2">
      <c r="A112" s="79" t="s">
        <v>120</v>
      </c>
      <c r="B112" s="2" t="s">
        <v>121</v>
      </c>
    </row>
    <row r="113" spans="1:2" x14ac:dyDescent="0.2">
      <c r="A113" s="79" t="s">
        <v>122</v>
      </c>
      <c r="B113" s="2" t="s">
        <v>123</v>
      </c>
    </row>
    <row r="114" spans="1:2" x14ac:dyDescent="0.2">
      <c r="A114" s="79" t="s">
        <v>124</v>
      </c>
      <c r="B114" s="2" t="s">
        <v>125</v>
      </c>
    </row>
  </sheetData>
  <sheetProtection formatColumns="0" formatRows="0"/>
  <mergeCells count="3">
    <mergeCell ref="B49:B51"/>
    <mergeCell ref="J68:Q69"/>
    <mergeCell ref="I74:N75"/>
  </mergeCells>
  <hyperlinks>
    <hyperlink ref="H8" r:id="rId1" tooltip="cw:4990.  3" display="'&lt;4990.  3&gt;"/>
    <hyperlink ref="H15" r:id="rId2" tooltip="cw:4990.  3" display="'&lt;4990.  3&gt;"/>
    <hyperlink ref="H12" r:id="rId3" tooltip="cw:4990.  3" display="'&lt;4990.  3&gt;"/>
    <hyperlink ref="G12" r:id="rId4" tooltip="cw:9201" display="'9201"/>
    <hyperlink ref="E77" r:id="rId5" tooltip="cw:4998.  3" display="'4998.  3"/>
    <hyperlink ref="H27" r:id="rId6" tooltip="cw:4990.  3" display="'&lt;4990.  3&gt;"/>
    <hyperlink ref="H14" r:id="rId7" tooltip="cw:4990.  3" display="'&lt;4990.  3&gt;"/>
    <hyperlink ref="D77" r:id="rId8" tooltip="cw:4998.  3" display="'4998.  3"/>
  </hyperlinks>
  <pageMargins left="0.70866141732283472" right="0.70866141732283472" top="0.74803149606299213" bottom="0.74803149606299213" header="0.31496062992125984" footer="0.31496062992125984"/>
  <pageSetup paperSize="8" scale="69" orientation="portrait" r:id="rId9"/>
  <customProperties>
    <customPr name="OrphanNamesChecked" r:id="rId10"/>
  </customProperties>
  <drawing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aaa</vt:lpstr>
      <vt:lpstr>trr</vt:lpstr>
      <vt:lpstr>trr!Print_Area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Goh Jia Wey</dc:creator>
  <cp:lastModifiedBy>Phua Si Jia</cp:lastModifiedBy>
  <dcterms:created xsi:type="dcterms:W3CDTF">2023-12-05T09:18:18Z</dcterms:created>
  <dcterms:modified xsi:type="dcterms:W3CDTF">2023-12-30T08:51:41Z</dcterms:modified>
</cp:coreProperties>
</file>