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\Documents\Personal School Documents\Year 3 Junior (ADMU)\Year 3 Sem 2 (Jan-May 2025)\CHEM 133.02 LAB (LAB2-AC2) - Instrumental Chemical Analysis Laboratory\"/>
    </mc:Choice>
  </mc:AlternateContent>
  <xr:revisionPtr revIDLastSave="0" documentId="13_ncr:9_{3B422D33-8B2F-40AD-AEE3-29A8F8EB560E}" xr6:coauthVersionLast="47" xr6:coauthVersionMax="47" xr10:uidLastSave="{00000000-0000-0000-0000-000000000000}"/>
  <bookViews>
    <workbookView xWindow="-120" yWindow="-120" windowWidth="20730" windowHeight="11040" xr2:uid="{44E90D4C-8D32-4C76-BAA9-988499D1EC60}"/>
  </bookViews>
  <sheets>
    <sheet name="GCMS_Peak_Results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</calcChain>
</file>

<file path=xl/sharedStrings.xml><?xml version="1.0" encoding="utf-8"?>
<sst xmlns="http://schemas.openxmlformats.org/spreadsheetml/2006/main" count="72" uniqueCount="12">
  <si>
    <t>Peak Number</t>
  </si>
  <si>
    <t>Retention Time (s)</t>
  </si>
  <si>
    <t>Start of Peak (s)</t>
  </si>
  <si>
    <t>End of Peak (s)</t>
  </si>
  <si>
    <t>Peak Area (A.U.)</t>
  </si>
  <si>
    <t>Peak Area Percent (%)</t>
  </si>
  <si>
    <t>Peak Height (H.U.)</t>
  </si>
  <si>
    <t>Peak Height Percent (%)</t>
  </si>
  <si>
    <t>Area-to-Height Ratio</t>
  </si>
  <si>
    <t>Mark</t>
  </si>
  <si>
    <t>Currently Assigned Compound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</si>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</sst>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418B-FA2B-49D7-A3E4-3DDBDB214C6E}">
  <dimension ref="A1:K62"/>
  <sheetViews>
    <sheetView tabSelected="1" workbookViewId="0">
      <selection activeCell="E18" sqref="E18"/>
    </sheetView>
  </sheetViews>
  <sheetFormatPr defaultRowHeight="15" x14ac:dyDescent="0.25"/>
  <cols>
    <col min="1" max="1" width="13.140625" style="1" bestFit="1" customWidth="1"/>
    <col min="2" max="2" width="17.7109375" style="1" bestFit="1" customWidth="1"/>
    <col min="3" max="3" width="15" style="1" bestFit="1" customWidth="1"/>
    <col min="4" max="4" width="14.140625" style="1" bestFit="1" customWidth="1"/>
    <col min="5" max="5" width="15.5703125" style="1" bestFit="1" customWidth="1"/>
    <col min="6" max="6" width="20.85546875" style="1" bestFit="1" customWidth="1"/>
    <col min="7" max="7" width="17.42578125" style="1" bestFit="1" customWidth="1"/>
    <col min="8" max="8" width="22.7109375" style="1" bestFit="1" customWidth="1"/>
    <col min="9" max="9" width="19.5703125" style="1" bestFit="1" customWidth="1"/>
    <col min="10" max="10" width="5.42578125" style="1" bestFit="1" customWidth="1"/>
    <col min="11" max="11" width="118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1">
        <v>1</v>
      </c>
      <c r="B2" s="1">
        <v>3.1360000000000001</v>
      </c>
      <c r="C2" s="1">
        <v>3.085</v>
      </c>
      <c r="D2" s="1">
        <v>3.1850000000000001</v>
      </c>
      <c r="E2" s="1">
        <v>20392046</v>
      </c>
      <c r="F2" s="1">
        <v>5.7</v>
      </c>
      <c r="G2" s="1">
        <v>10738484</v>
      </c>
      <c r="H2" s="1">
        <v>8.42</v>
      </c>
      <c r="I2" s="1">
        <v>1.9</v>
      </c>
      <c r="J2" s="1" t="s">
        <v>11</v>
      </c>
      <c r="K2" s="4" t="str">
        <f>"Propanoic acid, ethyl ester"</f>
        <v>Propanoic acid, ethyl ester</v>
      </c>
    </row>
    <row r="3" spans="1:11" x14ac:dyDescent="0.25">
      <c r="A3" s="1">
        <v>2</v>
      </c>
      <c r="B3" s="1">
        <v>4.6539999999999999</v>
      </c>
      <c r="C3" s="1">
        <v>4.62</v>
      </c>
      <c r="D3" s="1">
        <v>4.7149999999999999</v>
      </c>
      <c r="E3" s="1">
        <v>12345519</v>
      </c>
      <c r="F3" s="1">
        <v>3.45</v>
      </c>
      <c r="G3" s="1">
        <v>5799382</v>
      </c>
      <c r="H3" s="1">
        <v>4.55</v>
      </c>
      <c r="I3" s="1">
        <v>2.13</v>
      </c>
      <c r="J3" s="1" t="s">
        <v>11</v>
      </c>
      <c r="K3" s="4" t="str">
        <f>"Acetic acid, butyl ester"</f>
        <v>Acetic acid, butyl ester</v>
      </c>
    </row>
    <row r="4" spans="1:11" x14ac:dyDescent="0.25">
      <c r="A4" s="1">
        <v>3</v>
      </c>
      <c r="B4" s="1">
        <v>7.88</v>
      </c>
      <c r="C4" s="1">
        <v>7.8449999999999998</v>
      </c>
      <c r="D4" s="1">
        <v>7.93</v>
      </c>
      <c r="E4" s="1">
        <v>593606</v>
      </c>
      <c r="F4" s="1">
        <v>0.17</v>
      </c>
      <c r="G4" s="1">
        <v>232814</v>
      </c>
      <c r="H4" s="1">
        <v>0.18</v>
      </c>
      <c r="I4" s="1">
        <v>2.5499999999999998</v>
      </c>
      <c r="J4" s="1" t="s">
        <v>11</v>
      </c>
      <c r="K4" s="4" t="str">
        <f>"Tricyclo[2.2.1.0(2,6)]heptane, 1,7,7-trimethyl-"</f>
        <v>Tricyclo[2.2.1.0(2,6)]heptane, 1,7,7-trimethyl-</v>
      </c>
    </row>
    <row r="5" spans="1:11" x14ac:dyDescent="0.25">
      <c r="A5" s="1">
        <v>4</v>
      </c>
      <c r="B5" s="1">
        <v>8.3610000000000007</v>
      </c>
      <c r="C5" s="1">
        <v>8.2200000000000006</v>
      </c>
      <c r="D5" s="1">
        <v>8.4550000000000001</v>
      </c>
      <c r="E5" s="1">
        <v>14536778</v>
      </c>
      <c r="F5" s="1">
        <v>4.0599999999999996</v>
      </c>
      <c r="G5" s="1">
        <v>3969344</v>
      </c>
      <c r="H5" s="1">
        <v>3.11</v>
      </c>
      <c r="I5" s="1">
        <v>3.66</v>
      </c>
      <c r="J5" s="1" t="s">
        <v>11</v>
      </c>
      <c r="K5" s="4" t="str">
        <f>"(1R)-2,6,6-Trimethylbicyclo[3.1.1]hept-2-ene"</f>
        <v>(1R)-2,6,6-Trimethylbicyclo[3.1.1]hept-2-ene</v>
      </c>
    </row>
    <row r="6" spans="1:11" x14ac:dyDescent="0.25">
      <c r="A6" s="1">
        <v>5</v>
      </c>
      <c r="B6" s="1">
        <v>8.9779999999999998</v>
      </c>
      <c r="C6" s="1">
        <v>8.8249999999999993</v>
      </c>
      <c r="D6" s="1">
        <v>9.08</v>
      </c>
      <c r="E6" s="1">
        <v>31913326</v>
      </c>
      <c r="F6" s="1">
        <v>8.91</v>
      </c>
      <c r="G6" s="1">
        <v>7520613</v>
      </c>
      <c r="H6" s="1">
        <v>5.9</v>
      </c>
      <c r="I6" s="1">
        <v>4.24</v>
      </c>
      <c r="J6" s="1" t="s">
        <v>11</v>
      </c>
      <c r="K6" s="4" t="str">
        <f>"Camphene"</f>
        <v>Camphene</v>
      </c>
    </row>
    <row r="7" spans="1:11" x14ac:dyDescent="0.25">
      <c r="A7" s="1">
        <v>6</v>
      </c>
      <c r="B7" s="1">
        <v>10.144</v>
      </c>
      <c r="C7" s="1">
        <v>10.095000000000001</v>
      </c>
      <c r="D7" s="1">
        <v>10.19</v>
      </c>
      <c r="E7" s="1">
        <v>233269</v>
      </c>
      <c r="F7" s="1">
        <v>7.0000000000000007E-2</v>
      </c>
      <c r="G7" s="1">
        <v>82117</v>
      </c>
      <c r="H7" s="1">
        <v>0.06</v>
      </c>
      <c r="I7" s="1">
        <v>2.84</v>
      </c>
      <c r="J7" s="1" t="s">
        <v>11</v>
      </c>
      <c r="K7" s="4" t="str">
        <f>"2-Propanol, 1-(propylthio)-"</f>
        <v>2-Propanol, 1-(propylthio)-</v>
      </c>
    </row>
    <row r="8" spans="1:11" x14ac:dyDescent="0.25">
      <c r="A8" s="1">
        <v>7</v>
      </c>
      <c r="B8" s="1">
        <v>10.236000000000001</v>
      </c>
      <c r="C8" s="1">
        <v>10.195</v>
      </c>
      <c r="D8" s="1">
        <v>10.295</v>
      </c>
      <c r="E8" s="1">
        <v>1270618</v>
      </c>
      <c r="F8" s="1">
        <v>0.35</v>
      </c>
      <c r="G8" s="1">
        <v>411628</v>
      </c>
      <c r="H8" s="1">
        <v>0.32</v>
      </c>
      <c r="I8" s="1">
        <v>3.09</v>
      </c>
      <c r="J8" s="1" t="s">
        <v>11</v>
      </c>
      <c r="K8" s="4" t="str">
        <f>"Bicyclo[3.1.1]heptane, 6,6-dimethyl-2-methylene-, (1S)-"</f>
        <v>Bicyclo[3.1.1]heptane, 6,6-dimethyl-2-methylene-, (1S)-</v>
      </c>
    </row>
    <row r="9" spans="1:11" x14ac:dyDescent="0.25">
      <c r="A9" s="1">
        <v>8</v>
      </c>
      <c r="B9" s="1">
        <v>10.976000000000001</v>
      </c>
      <c r="C9" s="1">
        <v>10.945</v>
      </c>
      <c r="D9" s="1">
        <v>11</v>
      </c>
      <c r="E9" s="1">
        <v>190419</v>
      </c>
      <c r="F9" s="1">
        <v>0.05</v>
      </c>
      <c r="G9" s="1">
        <v>74534</v>
      </c>
      <c r="H9" s="1">
        <v>0.06</v>
      </c>
      <c r="I9" s="1">
        <v>2.5499999999999998</v>
      </c>
      <c r="J9" s="1" t="s">
        <v>11</v>
      </c>
      <c r="K9" s="4" t="str">
        <f>"2-Oxabicyclo[2.2.2]octan-6-ol, 1,3,3-trimethyl-, acetate"</f>
        <v>2-Oxabicyclo[2.2.2]octan-6-ol, 1,3,3-trimethyl-, acetate</v>
      </c>
    </row>
    <row r="10" spans="1:11" x14ac:dyDescent="0.25">
      <c r="A10" s="1">
        <v>9</v>
      </c>
      <c r="B10" s="1">
        <v>11.058999999999999</v>
      </c>
      <c r="C10" s="1">
        <v>11</v>
      </c>
      <c r="D10" s="1">
        <v>11.175000000000001</v>
      </c>
      <c r="E10" s="1">
        <v>4142240</v>
      </c>
      <c r="F10" s="1">
        <v>1.1599999999999999</v>
      </c>
      <c r="G10" s="1">
        <v>1034406</v>
      </c>
      <c r="H10" s="1">
        <v>0.81</v>
      </c>
      <c r="I10" s="1">
        <v>4</v>
      </c>
      <c r="J10" s="1" t="s">
        <v>11</v>
      </c>
      <c r="K10" s="4" t="str">
        <f>".beta.-Myrcene"</f>
        <v>.beta.-Myrcene</v>
      </c>
    </row>
    <row r="11" spans="1:11" x14ac:dyDescent="0.25">
      <c r="A11" s="1">
        <v>10</v>
      </c>
      <c r="B11" s="1">
        <v>11.648999999999999</v>
      </c>
      <c r="C11" s="1">
        <v>11.585000000000001</v>
      </c>
      <c r="D11" s="1">
        <v>11.73</v>
      </c>
      <c r="E11" s="1">
        <v>1097652</v>
      </c>
      <c r="F11" s="1">
        <v>0.31</v>
      </c>
      <c r="G11" s="1">
        <v>277017</v>
      </c>
      <c r="H11" s="1">
        <v>0.22</v>
      </c>
      <c r="I11" s="1">
        <v>3.96</v>
      </c>
      <c r="J11" s="1" t="s">
        <v>11</v>
      </c>
      <c r="K11" s="4" t="str">
        <f>".alpha.-Phellandrene"</f>
        <v>.alpha.-Phellandrene</v>
      </c>
    </row>
    <row r="12" spans="1:11" x14ac:dyDescent="0.25">
      <c r="A12" s="1">
        <v>11</v>
      </c>
      <c r="B12" s="1">
        <v>13.029</v>
      </c>
      <c r="C12" s="1">
        <v>12.84</v>
      </c>
      <c r="D12" s="1">
        <v>13.145</v>
      </c>
      <c r="E12" s="1">
        <v>45836707</v>
      </c>
      <c r="F12" s="1">
        <v>12.8</v>
      </c>
      <c r="G12" s="1">
        <v>5390863</v>
      </c>
      <c r="H12" s="1">
        <v>4.2300000000000004</v>
      </c>
      <c r="I12" s="1">
        <v>8.5</v>
      </c>
      <c r="J12" s="1" t="s">
        <v>11</v>
      </c>
      <c r="K12" s="4" t="str">
        <f>"Bicyclo[3.1.0]hexan-2-ol, 2-methyl-5-(1-methylethyl)-, (1.alpha.,2.alpha.,5.alpha.)-"</f>
        <v>Bicyclo[3.1.0]hexan-2-ol, 2-methyl-5-(1-methylethyl)-, (1.alpha.,2.alpha.,5.alpha.)-</v>
      </c>
    </row>
    <row r="13" spans="1:11" x14ac:dyDescent="0.25">
      <c r="A13" s="1">
        <v>12</v>
      </c>
      <c r="B13" s="1">
        <v>20.486000000000001</v>
      </c>
      <c r="C13" s="1">
        <v>20.425000000000001</v>
      </c>
      <c r="D13" s="1">
        <v>20.58</v>
      </c>
      <c r="E13" s="1">
        <v>4693567</v>
      </c>
      <c r="F13" s="1">
        <v>1.31</v>
      </c>
      <c r="G13" s="1">
        <v>1115913</v>
      </c>
      <c r="H13" s="1">
        <v>0.87</v>
      </c>
      <c r="I13" s="1">
        <v>4.21</v>
      </c>
      <c r="J13" s="1" t="s">
        <v>11</v>
      </c>
      <c r="K13" s="4" t="str">
        <f>"Bicyclo[2.2.1]heptan-2-ol, 1,7,7-trimethyl-, (1S-endo)-"</f>
        <v>Bicyclo[2.2.1]heptan-2-ol, 1,7,7-trimethyl-, (1S-endo)-</v>
      </c>
    </row>
    <row r="14" spans="1:11" x14ac:dyDescent="0.25">
      <c r="A14" s="1">
        <v>13</v>
      </c>
      <c r="B14" s="1">
        <v>21.797000000000001</v>
      </c>
      <c r="C14" s="1">
        <v>21.73</v>
      </c>
      <c r="D14" s="1">
        <v>22.01</v>
      </c>
      <c r="E14" s="1">
        <v>2285824</v>
      </c>
      <c r="F14" s="1">
        <v>0.64</v>
      </c>
      <c r="G14" s="1">
        <v>258064</v>
      </c>
      <c r="H14" s="1">
        <v>0.2</v>
      </c>
      <c r="I14" s="1">
        <v>8.86</v>
      </c>
      <c r="J14" s="1" t="s">
        <v>11</v>
      </c>
      <c r="K14" s="4" t="str">
        <f>".alpha.-Terpineol"</f>
        <v>.alpha.-Terpineol</v>
      </c>
    </row>
    <row r="15" spans="1:11" x14ac:dyDescent="0.25">
      <c r="A15" s="1">
        <v>14</v>
      </c>
      <c r="B15" s="1">
        <v>25.149000000000001</v>
      </c>
      <c r="C15" s="1">
        <v>25.1</v>
      </c>
      <c r="D15" s="1">
        <v>25.23</v>
      </c>
      <c r="E15" s="1">
        <v>1227372</v>
      </c>
      <c r="F15" s="1">
        <v>0.34</v>
      </c>
      <c r="G15" s="1">
        <v>372160</v>
      </c>
      <c r="H15" s="1">
        <v>0.28999999999999998</v>
      </c>
      <c r="I15" s="1">
        <v>3.3</v>
      </c>
      <c r="J15" s="1" t="s">
        <v>11</v>
      </c>
      <c r="K15" s="4" t="str">
        <f>"Bornyl acetate"</f>
        <v>Bornyl acetate</v>
      </c>
    </row>
    <row r="16" spans="1:11" x14ac:dyDescent="0.25">
      <c r="A16" s="1">
        <v>15</v>
      </c>
      <c r="B16" s="1">
        <v>25.541</v>
      </c>
      <c r="C16" s="1">
        <v>25.51</v>
      </c>
      <c r="D16" s="1">
        <v>25.605</v>
      </c>
      <c r="E16" s="1">
        <v>296586</v>
      </c>
      <c r="F16" s="1">
        <v>0.08</v>
      </c>
      <c r="G16" s="1">
        <v>95790</v>
      </c>
      <c r="H16" s="1">
        <v>0.08</v>
      </c>
      <c r="I16" s="1">
        <v>3.1</v>
      </c>
      <c r="J16" s="1" t="s">
        <v>11</v>
      </c>
      <c r="K16" s="4" t="str">
        <f>"2-Pentadecanone,"</f>
        <v>2-Pentadecanone,</v>
      </c>
    </row>
    <row r="17" spans="1:11" x14ac:dyDescent="0.25">
      <c r="A17" s="1">
        <v>16</v>
      </c>
      <c r="B17" s="1">
        <v>26.193000000000001</v>
      </c>
      <c r="C17" s="1">
        <v>26.17</v>
      </c>
      <c r="D17" s="1">
        <v>26.22</v>
      </c>
      <c r="E17" s="1">
        <v>685543</v>
      </c>
      <c r="F17" s="1">
        <v>0.19</v>
      </c>
      <c r="G17" s="1">
        <v>446320</v>
      </c>
      <c r="H17" s="1">
        <v>0.35</v>
      </c>
      <c r="I17" s="1">
        <v>1.54</v>
      </c>
      <c r="J17" s="1" t="s">
        <v>11</v>
      </c>
      <c r="K17" s="4" t="str">
        <f>"Cyclohexene, 4-ethenyl-4-methyl-3-(1-methylethenyl)-1-(1-methylethyl)-, (3R-trans)-"</f>
        <v>Cyclohexene, 4-ethenyl-4-methyl-3-(1-methylethenyl)-1-(1-methylethyl)-, (3R-trans)-</v>
      </c>
    </row>
    <row r="18" spans="1:11" x14ac:dyDescent="0.25">
      <c r="A18" s="1">
        <v>17</v>
      </c>
      <c r="B18" s="1">
        <v>26.59</v>
      </c>
      <c r="C18" s="1">
        <v>26.56</v>
      </c>
      <c r="D18" s="1">
        <v>26.645</v>
      </c>
      <c r="E18" s="1">
        <v>2239882</v>
      </c>
      <c r="F18" s="1">
        <v>0.63</v>
      </c>
      <c r="G18" s="1">
        <v>1031147</v>
      </c>
      <c r="H18" s="1">
        <v>0.81</v>
      </c>
      <c r="I18" s="1">
        <v>2.17</v>
      </c>
      <c r="J18" s="1" t="s">
        <v>11</v>
      </c>
      <c r="K18" s="4" t="str">
        <f>"1,2,4-Metheno-1H-indene, octahydro-1,7a-dimethyl-5-(1-methylethyl)-, [1S-(1.alpha.,2.alpha.,3a.beta.,4.alpha.,5.alpha.,7a.beta."</f>
        <v>1,2,4-Metheno-1H-indene, octahydro-1,7a-dimethyl-5-(1-methylethyl)-, [1S-(1.alpha.,2.alpha.,3a.beta.,4.alpha.,5.alpha.,7a.beta.</v>
      </c>
    </row>
    <row r="19" spans="1:11" x14ac:dyDescent="0.25">
      <c r="A19" s="1">
        <v>18</v>
      </c>
      <c r="B19" s="1">
        <v>26.722000000000001</v>
      </c>
      <c r="C19" s="1">
        <v>26.69</v>
      </c>
      <c r="D19" s="1">
        <v>26.77</v>
      </c>
      <c r="E19" s="1">
        <v>4603789</v>
      </c>
      <c r="F19" s="1">
        <v>1.29</v>
      </c>
      <c r="G19" s="1">
        <v>2442529</v>
      </c>
      <c r="H19" s="1">
        <v>1.91</v>
      </c>
      <c r="I19" s="1">
        <v>1.88</v>
      </c>
      <c r="J19" s="1" t="s">
        <v>11</v>
      </c>
      <c r="K19" s="4" t="str">
        <f>"Copaene"</f>
        <v>Copaene</v>
      </c>
    </row>
    <row r="20" spans="1:11" x14ac:dyDescent="0.25">
      <c r="A20" s="1">
        <v>19</v>
      </c>
      <c r="B20" s="1">
        <v>26.82</v>
      </c>
      <c r="C20" s="1">
        <v>26.795000000000002</v>
      </c>
      <c r="D20" s="1">
        <v>26.87</v>
      </c>
      <c r="E20" s="1">
        <v>6057191</v>
      </c>
      <c r="F20" s="1">
        <v>1.69</v>
      </c>
      <c r="G20" s="1">
        <v>2800810</v>
      </c>
      <c r="H20" s="1">
        <v>2.2000000000000002</v>
      </c>
      <c r="I20" s="1">
        <v>2.16</v>
      </c>
      <c r="J20" s="1" t="s">
        <v>11</v>
      </c>
      <c r="K20" s="4" t="str">
        <f>"Geranyl acetate"</f>
        <v>Geranyl acetate</v>
      </c>
    </row>
    <row r="21" spans="1:11" x14ac:dyDescent="0.25">
      <c r="A21" s="1">
        <v>20</v>
      </c>
      <c r="B21" s="1">
        <v>26.905999999999999</v>
      </c>
      <c r="C21" s="1">
        <v>26.87</v>
      </c>
      <c r="D21" s="1">
        <v>26.945</v>
      </c>
      <c r="E21" s="1">
        <v>4570382</v>
      </c>
      <c r="F21" s="1">
        <v>1.28</v>
      </c>
      <c r="G21" s="1">
        <v>3010844</v>
      </c>
      <c r="H21" s="1">
        <v>2.36</v>
      </c>
      <c r="I21" s="1">
        <v>1.52</v>
      </c>
      <c r="J21" s="1" t="s">
        <v>11</v>
      </c>
      <c r="K21" s="4" t="str">
        <f>"Cyclohexane, 1-ethenyl-1-methyl-2,4-bis(1-methylethenyl)-, [1S-(1.alpha.,2.beta.,4.beta.)]-"</f>
        <v>Cyclohexane, 1-ethenyl-1-methyl-2,4-bis(1-methylethenyl)-, [1S-(1.alpha.,2.beta.,4.beta.)]-</v>
      </c>
    </row>
    <row r="22" spans="1:11" x14ac:dyDescent="0.25">
      <c r="A22" s="1">
        <v>21</v>
      </c>
      <c r="B22" s="1">
        <v>27.033999999999999</v>
      </c>
      <c r="C22" s="1">
        <v>27.01</v>
      </c>
      <c r="D22" s="1">
        <v>27.07</v>
      </c>
      <c r="E22" s="1">
        <v>2280642</v>
      </c>
      <c r="F22" s="1">
        <v>0.64</v>
      </c>
      <c r="G22" s="1">
        <v>1748101</v>
      </c>
      <c r="H22" s="1">
        <v>1.37</v>
      </c>
      <c r="I22" s="1">
        <v>1.3</v>
      </c>
      <c r="J22" s="1" t="s">
        <v>11</v>
      </c>
      <c r="K22" s="4" t="str">
        <f>"1H-3a,7-Methanoazulene, 2,3,4,7,8,8a-hexahydro-3,6,8,8-tetramethyl-, [3R-(3.alpha.,3a.beta.,7.beta.,8a.alpha.)]-"</f>
        <v>1H-3a,7-Methanoazulene, 2,3,4,7,8,8a-hexahydro-3,6,8,8-tetramethyl-, [3R-(3.alpha.,3a.beta.,7.beta.,8a.alpha.)]-</v>
      </c>
    </row>
    <row r="23" spans="1:11" x14ac:dyDescent="0.25">
      <c r="A23" s="1">
        <v>22</v>
      </c>
      <c r="B23" s="1">
        <v>27.199000000000002</v>
      </c>
      <c r="C23" s="1">
        <v>27.175000000000001</v>
      </c>
      <c r="D23" s="1">
        <v>27.225000000000001</v>
      </c>
      <c r="E23" s="1">
        <v>1315292</v>
      </c>
      <c r="F23" s="1">
        <v>0.37</v>
      </c>
      <c r="G23" s="1">
        <v>913767</v>
      </c>
      <c r="H23" s="1">
        <v>0.72</v>
      </c>
      <c r="I23" s="1">
        <v>1.44</v>
      </c>
      <c r="J23" s="1" t="s">
        <v>11</v>
      </c>
      <c r="K23" s="4" t="str">
        <f>"Bicyclo[5.2.0]nonane, 2-methylene-4,8,8-trimethyl-4-vinyl-"</f>
        <v>Bicyclo[5.2.0]nonane, 2-methylene-4,8,8-trimethyl-4-vinyl-</v>
      </c>
    </row>
    <row r="24" spans="1:11" x14ac:dyDescent="0.25">
      <c r="A24" s="1">
        <v>23</v>
      </c>
      <c r="B24" s="1">
        <v>27.321000000000002</v>
      </c>
      <c r="C24" s="1">
        <v>27.265000000000001</v>
      </c>
      <c r="D24" s="1">
        <v>27.36</v>
      </c>
      <c r="E24" s="1">
        <v>5005324</v>
      </c>
      <c r="F24" s="1">
        <v>1.4</v>
      </c>
      <c r="G24" s="1">
        <v>2884712</v>
      </c>
      <c r="H24" s="1">
        <v>2.2599999999999998</v>
      </c>
      <c r="I24" s="1">
        <v>1.74</v>
      </c>
      <c r="J24" s="1" t="s">
        <v>11</v>
      </c>
      <c r="K24" s="4" t="str">
        <f>"Bicyclo[5.2.0]nonane, 2-methylene-4,8,8-trimethyl-4-vinyl-"</f>
        <v>Bicyclo[5.2.0]nonane, 2-methylene-4,8,8-trimethyl-4-vinyl-</v>
      </c>
    </row>
    <row r="25" spans="1:11" x14ac:dyDescent="0.25">
      <c r="A25" s="1">
        <v>24</v>
      </c>
      <c r="B25" s="1">
        <v>27.5</v>
      </c>
      <c r="C25" s="1">
        <v>27.45</v>
      </c>
      <c r="D25" s="1">
        <v>27.545000000000002</v>
      </c>
      <c r="E25" s="1">
        <v>5125622</v>
      </c>
      <c r="F25" s="1">
        <v>1.43</v>
      </c>
      <c r="G25" s="1">
        <v>2294055</v>
      </c>
      <c r="H25" s="1">
        <v>1.8</v>
      </c>
      <c r="I25" s="1">
        <v>2.23</v>
      </c>
      <c r="J25" s="1" t="s">
        <v>11</v>
      </c>
      <c r="K25" s="4" t="str">
        <f>"Cyclohexene, 3-(1,5-dimethyl-4-hexenyl)-6-methylene-, [S-(R*,S*)]-"</f>
        <v>Cyclohexene, 3-(1,5-dimethyl-4-hexenyl)-6-methylene-, [S-(R*,S*)]-</v>
      </c>
    </row>
    <row r="26" spans="1:11" x14ac:dyDescent="0.25">
      <c r="A26" s="1">
        <v>25</v>
      </c>
      <c r="B26" s="1">
        <v>27.58</v>
      </c>
      <c r="C26" s="1">
        <v>27.55</v>
      </c>
      <c r="D26" s="1">
        <v>27.62</v>
      </c>
      <c r="E26" s="1">
        <v>2480893</v>
      </c>
      <c r="F26" s="1">
        <v>0.69</v>
      </c>
      <c r="G26" s="1">
        <v>1596822</v>
      </c>
      <c r="H26" s="1">
        <v>1.25</v>
      </c>
      <c r="I26" s="1">
        <v>1.55</v>
      </c>
      <c r="J26" s="1" t="s">
        <v>11</v>
      </c>
      <c r="K26" s="4" t="str">
        <f>"Alloaromadendrene"</f>
        <v>Alloaromadendrene</v>
      </c>
    </row>
    <row r="27" spans="1:11" x14ac:dyDescent="0.25">
      <c r="A27" s="1">
        <v>26</v>
      </c>
      <c r="B27" s="1">
        <v>27.716999999999999</v>
      </c>
      <c r="C27" s="1">
        <v>27.655000000000001</v>
      </c>
      <c r="D27" s="1">
        <v>27.77</v>
      </c>
      <c r="E27" s="1">
        <v>32227365</v>
      </c>
      <c r="F27" s="1">
        <v>9</v>
      </c>
      <c r="G27" s="1">
        <v>14635290</v>
      </c>
      <c r="H27" s="1">
        <v>11.47</v>
      </c>
      <c r="I27" s="1">
        <v>2.2000000000000002</v>
      </c>
      <c r="J27" s="1" t="s">
        <v>11</v>
      </c>
      <c r="K27" s="4" t="str">
        <f>"Benzene, 1-(1,5-dimethyl-4-hexenyl)-4-methyl-"</f>
        <v>Benzene, 1-(1,5-dimethyl-4-hexenyl)-4-methyl-</v>
      </c>
    </row>
    <row r="28" spans="1:11" x14ac:dyDescent="0.25">
      <c r="A28" s="1">
        <v>27</v>
      </c>
      <c r="B28" s="1">
        <v>27.823</v>
      </c>
      <c r="C28" s="1">
        <v>27.765000000000001</v>
      </c>
      <c r="D28" s="1">
        <v>27.954999999999998</v>
      </c>
      <c r="E28" s="1">
        <v>95704950</v>
      </c>
      <c r="F28" s="1">
        <v>26.73</v>
      </c>
      <c r="G28" s="1">
        <v>22307501</v>
      </c>
      <c r="H28" s="1">
        <v>17.489999999999998</v>
      </c>
      <c r="I28" s="1">
        <v>4.29</v>
      </c>
      <c r="J28" s="1" t="s">
        <v>11</v>
      </c>
      <c r="K28" s="4" t="str">
        <f>"Di-epi-.alpha.-cedrene"</f>
        <v>Di-epi-.alpha.-cedrene</v>
      </c>
    </row>
    <row r="29" spans="1:11" x14ac:dyDescent="0.25">
      <c r="A29" s="1">
        <v>28</v>
      </c>
      <c r="B29" s="1">
        <v>27.978000000000002</v>
      </c>
      <c r="C29" s="1">
        <v>27.954999999999998</v>
      </c>
      <c r="D29" s="1">
        <v>27.99</v>
      </c>
      <c r="E29" s="1">
        <v>1005737</v>
      </c>
      <c r="F29" s="1">
        <v>0.28000000000000003</v>
      </c>
      <c r="G29" s="1">
        <v>906364</v>
      </c>
      <c r="H29" s="1">
        <v>0.71</v>
      </c>
      <c r="I29" s="1">
        <v>1.1100000000000001</v>
      </c>
      <c r="J29" s="1" t="s">
        <v>11</v>
      </c>
      <c r="K29" s="4" t="str">
        <f>"Silane, (4-ethenylphenyl)trimethyl-"</f>
        <v>Silane, (4-ethenylphenyl)trimethyl-</v>
      </c>
    </row>
    <row r="30" spans="1:11" x14ac:dyDescent="0.25">
      <c r="A30" s="1">
        <v>29</v>
      </c>
      <c r="B30" s="1">
        <v>28.023</v>
      </c>
      <c r="C30" s="1">
        <v>27.99</v>
      </c>
      <c r="D30" s="1">
        <v>28.055</v>
      </c>
      <c r="E30" s="1">
        <v>28282164</v>
      </c>
      <c r="F30" s="1">
        <v>7.9</v>
      </c>
      <c r="G30" s="1">
        <v>16635879</v>
      </c>
      <c r="H30" s="1">
        <v>13.04</v>
      </c>
      <c r="I30" s="1">
        <v>1.7</v>
      </c>
      <c r="J30" s="1" t="s">
        <v>11</v>
      </c>
      <c r="K30" s="4" t="str">
        <f>"1H-3a,7-Methanoazulene, octahydro-3,8,8-trimethyl-6-methylene-, [3R-(3.alpha.,3a.beta.,7.beta.,8a.alpha.)]-"</f>
        <v>1H-3a,7-Methanoazulene, octahydro-3,8,8-trimethyl-6-methylene-, [3R-(3.alpha.,3a.beta.,7.beta.,8a.alpha.)]-</v>
      </c>
    </row>
    <row r="31" spans="1:11" x14ac:dyDescent="0.25">
      <c r="A31" s="1">
        <v>30</v>
      </c>
      <c r="B31" s="1">
        <v>28.07</v>
      </c>
      <c r="C31" s="1">
        <v>28.06</v>
      </c>
      <c r="D31" s="1">
        <v>28.09</v>
      </c>
      <c r="E31" s="1">
        <v>841310</v>
      </c>
      <c r="F31" s="1">
        <v>0.23</v>
      </c>
      <c r="G31" s="1">
        <v>1005626</v>
      </c>
      <c r="H31" s="1">
        <v>0.79</v>
      </c>
      <c r="I31" s="1">
        <v>0.84</v>
      </c>
      <c r="J31" s="1" t="s">
        <v>11</v>
      </c>
      <c r="K31" s="4" t="str">
        <f>"1H-3a,7-Methanoazulene, 2,3,6,7,8,8a-hexahydro-1,4,9,9-tetramethyl-, (1.alpha.,3a.alpha.,7.alpha.,8a.beta.)-"</f>
        <v>1H-3a,7-Methanoazulene, 2,3,6,7,8,8a-hexahydro-1,4,9,9-tetramethyl-, (1.alpha.,3a.alpha.,7.alpha.,8a.beta.)-</v>
      </c>
    </row>
    <row r="32" spans="1:11" x14ac:dyDescent="0.25">
      <c r="A32" s="1">
        <v>31</v>
      </c>
      <c r="B32" s="1">
        <v>28.106000000000002</v>
      </c>
      <c r="C32" s="1">
        <v>28.094999999999999</v>
      </c>
      <c r="D32" s="1">
        <v>28.125</v>
      </c>
      <c r="E32" s="1">
        <v>8355</v>
      </c>
      <c r="F32" s="1">
        <v>0</v>
      </c>
      <c r="G32" s="1">
        <v>44886</v>
      </c>
      <c r="H32" s="1">
        <v>0.04</v>
      </c>
      <c r="I32" s="1">
        <v>0.19</v>
      </c>
      <c r="J32" s="1" t="s">
        <v>11</v>
      </c>
      <c r="K32" s="4" t="str">
        <f>"1H-3a,7-Methanoazulene, 2,3,4,7,8,8a-hexahydro-3,6,8,8-tetramethyl-, [3R-(3.alpha.,3a.beta.,7.beta.,8a.alpha.)]-"</f>
        <v>1H-3a,7-Methanoazulene, 2,3,4,7,8,8a-hexahydro-3,6,8,8-tetramethyl-, [3R-(3.alpha.,3a.beta.,7.beta.,8a.alpha.)]-</v>
      </c>
    </row>
    <row r="33" spans="1:11" x14ac:dyDescent="0.25">
      <c r="A33" s="1">
        <v>32</v>
      </c>
      <c r="B33" s="1">
        <v>28.141999999999999</v>
      </c>
      <c r="C33" s="1">
        <v>28.13</v>
      </c>
      <c r="D33" s="1">
        <v>28.164999999999999</v>
      </c>
      <c r="E33" s="1">
        <v>122097</v>
      </c>
      <c r="F33" s="1">
        <v>0.03</v>
      </c>
      <c r="G33" s="1">
        <v>146938</v>
      </c>
      <c r="H33" s="1">
        <v>0.12</v>
      </c>
      <c r="I33" s="1">
        <v>0.83</v>
      </c>
      <c r="J33" s="1" t="s">
        <v>11</v>
      </c>
      <c r="K33" s="4" t="str">
        <f>"3,5-Diisopropylsalicylic acid"</f>
        <v>3,5-Diisopropylsalicylic acid</v>
      </c>
    </row>
    <row r="34" spans="1:11" x14ac:dyDescent="0.25">
      <c r="A34" s="1">
        <v>33</v>
      </c>
      <c r="B34" s="1">
        <v>28.187000000000001</v>
      </c>
      <c r="C34" s="1">
        <v>28.17</v>
      </c>
      <c r="D34" s="1">
        <v>28.204999999999998</v>
      </c>
      <c r="E34" s="1">
        <v>831323</v>
      </c>
      <c r="F34" s="1">
        <v>0.23</v>
      </c>
      <c r="G34" s="1">
        <v>691473</v>
      </c>
      <c r="H34" s="1">
        <v>0.54</v>
      </c>
      <c r="I34" s="1">
        <v>1.2</v>
      </c>
      <c r="J34" s="1" t="s">
        <v>11</v>
      </c>
      <c r="K34" s="4" t="str">
        <f>"4a(2H)-Naphthalenecarboxylic acid, 1,3,4,5,6,7-hexahydro-1,1-dimethyl-2-oxo-, ethyl ester"</f>
        <v>4a(2H)-Naphthalenecarboxylic acid, 1,3,4,5,6,7-hexahydro-1,1-dimethyl-2-oxo-, ethyl ester</v>
      </c>
    </row>
    <row r="35" spans="1:11" x14ac:dyDescent="0.25">
      <c r="A35" s="1">
        <v>34</v>
      </c>
      <c r="B35" s="1">
        <v>28.234999999999999</v>
      </c>
      <c r="C35" s="1">
        <v>28.21</v>
      </c>
      <c r="D35" s="1">
        <v>28.254999999999999</v>
      </c>
      <c r="E35" s="1">
        <v>2314474</v>
      </c>
      <c r="F35" s="1">
        <v>0.65</v>
      </c>
      <c r="G35" s="1">
        <v>1606840</v>
      </c>
      <c r="H35" s="1">
        <v>1.26</v>
      </c>
      <c r="I35" s="1">
        <v>1.44</v>
      </c>
      <c r="J35" s="1" t="s">
        <v>11</v>
      </c>
      <c r="K35" s="4" t="str">
        <f>"5-Azulenemethanol, 1,2,3,3a,4,5,6,7-octahydro-.alpha.,.alpha.,3,8-tetramethyl-, [3S-(3.alpha.,3a.beta.,5.alpha.)]-"</f>
        <v>5-Azulenemethanol, 1,2,3,3a,4,5,6,7-octahydro-.alpha.,.alpha.,3,8-tetramethyl-, [3S-(3.alpha.,3a.beta.,5.alpha.)]-</v>
      </c>
    </row>
    <row r="36" spans="1:11" x14ac:dyDescent="0.25">
      <c r="A36" s="1">
        <v>35</v>
      </c>
      <c r="B36" s="1">
        <v>28.279</v>
      </c>
      <c r="C36" s="1">
        <v>28.254999999999999</v>
      </c>
      <c r="D36" s="1">
        <v>28.34</v>
      </c>
      <c r="E36" s="1">
        <v>1435407</v>
      </c>
      <c r="F36" s="1">
        <v>0.4</v>
      </c>
      <c r="G36" s="1">
        <v>1053392</v>
      </c>
      <c r="H36" s="1">
        <v>0.83</v>
      </c>
      <c r="I36" s="1">
        <v>1.36</v>
      </c>
      <c r="J36" s="1" t="s">
        <v>11</v>
      </c>
      <c r="K36" s="4" t="str">
        <f>".alpha.-acorenol"</f>
        <v>.alpha.-acorenol</v>
      </c>
    </row>
    <row r="37" spans="1:11" x14ac:dyDescent="0.25">
      <c r="A37" s="1">
        <v>36</v>
      </c>
      <c r="B37" s="1">
        <v>28.372</v>
      </c>
      <c r="C37" s="1">
        <v>28.355</v>
      </c>
      <c r="D37" s="1">
        <v>28.41</v>
      </c>
      <c r="E37" s="1">
        <v>241017</v>
      </c>
      <c r="F37" s="1">
        <v>7.0000000000000007E-2</v>
      </c>
      <c r="G37" s="1">
        <v>187219</v>
      </c>
      <c r="H37" s="1">
        <v>0.15</v>
      </c>
      <c r="I37" s="1">
        <v>1.29</v>
      </c>
      <c r="J37" s="1" t="s">
        <v>11</v>
      </c>
      <c r="K37" s="4" t="str">
        <f>"1,6,10,14,18,22-Tetracosahexaen-3-ol, 2,6,10,15,19,23-hexamethyl-, (all-E)-"</f>
        <v>1,6,10,14,18,22-Tetracosahexaen-3-ol, 2,6,10,15,19,23-hexamethyl-, (all-E)-</v>
      </c>
    </row>
    <row r="38" spans="1:11" x14ac:dyDescent="0.25">
      <c r="A38" s="1">
        <v>37</v>
      </c>
      <c r="B38" s="1">
        <v>28.425999999999998</v>
      </c>
      <c r="C38" s="1">
        <v>28.41</v>
      </c>
      <c r="D38" s="1">
        <v>28.445</v>
      </c>
      <c r="E38" s="1">
        <v>46087</v>
      </c>
      <c r="F38" s="1">
        <v>0.01</v>
      </c>
      <c r="G38" s="1">
        <v>46250</v>
      </c>
      <c r="H38" s="1">
        <v>0.04</v>
      </c>
      <c r="I38" s="1">
        <v>1</v>
      </c>
      <c r="J38" s="1" t="s">
        <v>11</v>
      </c>
      <c r="K38" s="4" t="str">
        <f>"2,2-Dimethyl-3-(3,7,16,20-tetramethyl-heneicosa-3,7,11,15,19-pentaenyl)-oxirane"</f>
        <v>2,2-Dimethyl-3-(3,7,16,20-tetramethyl-heneicosa-3,7,11,15,19-pentaenyl)-oxirane</v>
      </c>
    </row>
    <row r="39" spans="1:11" x14ac:dyDescent="0.25">
      <c r="A39" s="1">
        <v>38</v>
      </c>
      <c r="B39" s="1">
        <v>28.48</v>
      </c>
      <c r="C39" s="1">
        <v>28.45</v>
      </c>
      <c r="D39" s="1">
        <v>28.51</v>
      </c>
      <c r="E39" s="1">
        <v>1294143</v>
      </c>
      <c r="F39" s="1">
        <v>0.36</v>
      </c>
      <c r="G39" s="1">
        <v>843771</v>
      </c>
      <c r="H39" s="1">
        <v>0.66</v>
      </c>
      <c r="I39" s="1">
        <v>1.53</v>
      </c>
      <c r="J39" s="1" t="s">
        <v>11</v>
      </c>
      <c r="K39" s="4" t="str">
        <f>".alpha.-Bisabolol"</f>
        <v>.alpha.-Bisabolol</v>
      </c>
    </row>
    <row r="40" spans="1:11" x14ac:dyDescent="0.25">
      <c r="A40" s="1">
        <v>39</v>
      </c>
      <c r="B40" s="1">
        <v>28.571999999999999</v>
      </c>
      <c r="C40" s="1">
        <v>28.54</v>
      </c>
      <c r="D40" s="1">
        <v>28.59</v>
      </c>
      <c r="E40" s="1">
        <v>257820</v>
      </c>
      <c r="F40" s="1">
        <v>7.0000000000000007E-2</v>
      </c>
      <c r="G40" s="1">
        <v>223420</v>
      </c>
      <c r="H40" s="1">
        <v>0.18</v>
      </c>
      <c r="I40" s="1">
        <v>1.1499999999999999</v>
      </c>
      <c r="J40" s="1" t="s">
        <v>11</v>
      </c>
      <c r="K40" s="4" t="str">
        <f>"Acetamide, 2-(1,2-dihydro-2-imino-1-pyridyl)-N-(2,6-diethylphenyl)-N-methoxymethyl-"</f>
        <v>Acetamide, 2-(1,2-dihydro-2-imino-1-pyridyl)-N-(2,6-diethylphenyl)-N-methoxymethyl-</v>
      </c>
    </row>
    <row r="41" spans="1:11" x14ac:dyDescent="0.25">
      <c r="A41" s="1">
        <v>40</v>
      </c>
      <c r="B41" s="1">
        <v>28.611999999999998</v>
      </c>
      <c r="C41" s="1">
        <v>28.59</v>
      </c>
      <c r="D41" s="1">
        <v>28.655000000000001</v>
      </c>
      <c r="E41" s="1">
        <v>2324888</v>
      </c>
      <c r="F41" s="1">
        <v>0.65</v>
      </c>
      <c r="G41" s="1">
        <v>1446442</v>
      </c>
      <c r="H41" s="1">
        <v>1.1299999999999999</v>
      </c>
      <c r="I41" s="1">
        <v>1.61</v>
      </c>
      <c r="J41" s="1" t="s">
        <v>11</v>
      </c>
      <c r="K41" s="4" t="str">
        <f>".alpha.-Bisabolol"</f>
        <v>.alpha.-Bisabolol</v>
      </c>
    </row>
    <row r="42" spans="1:11" x14ac:dyDescent="0.25">
      <c r="A42" s="1">
        <v>41</v>
      </c>
      <c r="B42" s="1">
        <v>28.722999999999999</v>
      </c>
      <c r="C42" s="1">
        <v>28.69</v>
      </c>
      <c r="D42" s="1">
        <v>28.745000000000001</v>
      </c>
      <c r="E42" s="1">
        <v>1566613</v>
      </c>
      <c r="F42" s="1">
        <v>0.44</v>
      </c>
      <c r="G42" s="1">
        <v>850072</v>
      </c>
      <c r="H42" s="1">
        <v>0.67</v>
      </c>
      <c r="I42" s="1">
        <v>1.84</v>
      </c>
      <c r="J42" s="1" t="s">
        <v>11</v>
      </c>
      <c r="K42" s="4" t="str">
        <f>"3,5-Diisopropylsalicylic acid"</f>
        <v>3,5-Diisopropylsalicylic acid</v>
      </c>
    </row>
    <row r="43" spans="1:11" x14ac:dyDescent="0.25">
      <c r="A43" s="1">
        <v>42</v>
      </c>
      <c r="B43" s="1">
        <v>28.759</v>
      </c>
      <c r="C43" s="1">
        <v>28.74</v>
      </c>
      <c r="D43" s="1">
        <v>28.79</v>
      </c>
      <c r="E43" s="1">
        <v>1575103</v>
      </c>
      <c r="F43" s="1">
        <v>0.44</v>
      </c>
      <c r="G43" s="1">
        <v>1273793</v>
      </c>
      <c r="H43" s="1">
        <v>1</v>
      </c>
      <c r="I43" s="1">
        <v>1.24</v>
      </c>
      <c r="J43" s="1" t="s">
        <v>11</v>
      </c>
      <c r="K43" s="4" t="str">
        <f>"Aromandendrene"</f>
        <v>Aromandendrene</v>
      </c>
    </row>
    <row r="44" spans="1:11" x14ac:dyDescent="0.25">
      <c r="A44" s="1">
        <v>43</v>
      </c>
      <c r="B44" s="1">
        <v>28.817</v>
      </c>
      <c r="C44" s="1">
        <v>28.795000000000002</v>
      </c>
      <c r="D44" s="1">
        <v>28.844999999999999</v>
      </c>
      <c r="E44" s="1">
        <v>302666</v>
      </c>
      <c r="F44" s="1">
        <v>0.08</v>
      </c>
      <c r="G44" s="1">
        <v>209346</v>
      </c>
      <c r="H44" s="1">
        <v>0.16</v>
      </c>
      <c r="I44" s="1">
        <v>1.45</v>
      </c>
      <c r="J44" s="1" t="s">
        <v>11</v>
      </c>
      <c r="K44" s="4" t="str">
        <f>".tau.-Cadinol"</f>
        <v>.tau.-Cadinol</v>
      </c>
    </row>
    <row r="45" spans="1:11" x14ac:dyDescent="0.25">
      <c r="A45" s="1">
        <v>44</v>
      </c>
      <c r="B45" s="1">
        <v>28.863</v>
      </c>
      <c r="C45" s="1">
        <v>28.85</v>
      </c>
      <c r="D45" s="1">
        <v>28.87</v>
      </c>
      <c r="E45" s="1">
        <v>52276</v>
      </c>
      <c r="F45" s="1">
        <v>0.01</v>
      </c>
      <c r="G45" s="1">
        <v>57022</v>
      </c>
      <c r="H45" s="1">
        <v>0.04</v>
      </c>
      <c r="I45" s="1">
        <v>0.92</v>
      </c>
      <c r="J45" s="1" t="s">
        <v>11</v>
      </c>
      <c r="K45" s="4" t="str">
        <f>"Cadina-1(10),6,8-triene"</f>
        <v>Cadina-1(10),6,8-triene</v>
      </c>
    </row>
    <row r="46" spans="1:11" x14ac:dyDescent="0.25">
      <c r="A46" s="1">
        <v>45</v>
      </c>
      <c r="B46" s="1">
        <v>28.895</v>
      </c>
      <c r="C46" s="1">
        <v>28.875</v>
      </c>
      <c r="D46" s="1">
        <v>28.93</v>
      </c>
      <c r="E46" s="1">
        <v>2440729</v>
      </c>
      <c r="F46" s="1">
        <v>0.68</v>
      </c>
      <c r="G46" s="1">
        <v>1435542</v>
      </c>
      <c r="H46" s="1">
        <v>1.1299999999999999</v>
      </c>
      <c r="I46" s="1">
        <v>1.7</v>
      </c>
      <c r="J46" s="1" t="s">
        <v>11</v>
      </c>
      <c r="K46" s="4" t="str">
        <f>"2-Naphthalenemethanol, 2,3,4,4a,5,6,7,8-octahydro-.alpha.,.alpha.,4a,8-tetramethyl-, [2R-(2.alpha.,4a.beta.,8.beta.)]-"</f>
        <v>2-Naphthalenemethanol, 2,3,4,4a,5,6,7,8-octahydro-.alpha.,.alpha.,4a,8-tetramethyl-, [2R-(2.alpha.,4a.beta.,8.beta.)]-</v>
      </c>
    </row>
    <row r="47" spans="1:11" x14ac:dyDescent="0.25">
      <c r="A47" s="1">
        <v>46</v>
      </c>
      <c r="B47" s="1">
        <v>28.946000000000002</v>
      </c>
      <c r="C47" s="1">
        <v>28.93</v>
      </c>
      <c r="D47" s="1">
        <v>28.98</v>
      </c>
      <c r="E47" s="1">
        <v>740642</v>
      </c>
      <c r="F47" s="1">
        <v>0.21</v>
      </c>
      <c r="G47" s="1">
        <v>738930</v>
      </c>
      <c r="H47" s="1">
        <v>0.57999999999999996</v>
      </c>
      <c r="I47" s="1">
        <v>1</v>
      </c>
      <c r="J47" s="1" t="s">
        <v>11</v>
      </c>
      <c r="K47" s="4" t="str">
        <f>"(-)-Globulol"</f>
        <v>(-)-Globulol</v>
      </c>
    </row>
    <row r="48" spans="1:11" x14ac:dyDescent="0.25">
      <c r="A48" s="1">
        <v>47</v>
      </c>
      <c r="B48" s="1">
        <v>29.047000000000001</v>
      </c>
      <c r="C48" s="1">
        <v>29.02</v>
      </c>
      <c r="D48" s="1">
        <v>29.09</v>
      </c>
      <c r="E48" s="1">
        <v>1246510</v>
      </c>
      <c r="F48" s="1">
        <v>0.35</v>
      </c>
      <c r="G48" s="1">
        <v>635445</v>
      </c>
      <c r="H48" s="1">
        <v>0.5</v>
      </c>
      <c r="I48" s="1">
        <v>1.96</v>
      </c>
      <c r="J48" s="1" t="s">
        <v>11</v>
      </c>
      <c r="K48" s="4" t="str">
        <f>".alpha.-Bisabolol"</f>
        <v>.alpha.-Bisabolol</v>
      </c>
    </row>
    <row r="49" spans="1:11" x14ac:dyDescent="0.25">
      <c r="A49" s="1">
        <v>48</v>
      </c>
      <c r="B49" s="1">
        <v>29.122</v>
      </c>
      <c r="C49" s="1">
        <v>29.094999999999999</v>
      </c>
      <c r="D49" s="1">
        <v>29.204999999999998</v>
      </c>
      <c r="E49" s="1">
        <v>2181985</v>
      </c>
      <c r="F49" s="1">
        <v>0.61</v>
      </c>
      <c r="G49" s="1">
        <v>840650</v>
      </c>
      <c r="H49" s="1">
        <v>0.66</v>
      </c>
      <c r="I49" s="1">
        <v>2.6</v>
      </c>
      <c r="J49" s="1" t="s">
        <v>11</v>
      </c>
      <c r="K49" s="4" t="str">
        <f>"1,6,10,14-Hexadecatetraen-3-ol, 3,7,11,15-tetramethyl-, (E,E)-"</f>
        <v>1,6,10,14-Hexadecatetraen-3-ol, 3,7,11,15-tetramethyl-, (E,E)-</v>
      </c>
    </row>
    <row r="50" spans="1:11" x14ac:dyDescent="0.25">
      <c r="A50" s="1">
        <v>49</v>
      </c>
      <c r="B50" s="1">
        <v>29.219000000000001</v>
      </c>
      <c r="C50" s="1">
        <v>29.21</v>
      </c>
      <c r="D50" s="1">
        <v>29.24</v>
      </c>
      <c r="E50" s="1">
        <v>20394</v>
      </c>
      <c r="F50" s="1">
        <v>0.01</v>
      </c>
      <c r="G50" s="1">
        <v>25787</v>
      </c>
      <c r="H50" s="1">
        <v>0.02</v>
      </c>
      <c r="I50" s="1">
        <v>0.79</v>
      </c>
      <c r="J50" s="1" t="s">
        <v>11</v>
      </c>
      <c r="K50" s="4" t="str">
        <f>"geranyl-.alpha.-terpinene"</f>
        <v>geranyl-.alpha.-terpinene</v>
      </c>
    </row>
    <row r="51" spans="1:11" x14ac:dyDescent="0.25">
      <c r="A51" s="1">
        <v>50</v>
      </c>
      <c r="B51" s="1">
        <v>29.265000000000001</v>
      </c>
      <c r="C51" s="1">
        <v>29.24</v>
      </c>
      <c r="D51" s="1">
        <v>29.28</v>
      </c>
      <c r="E51" s="1">
        <v>47399</v>
      </c>
      <c r="F51" s="1">
        <v>0.01</v>
      </c>
      <c r="G51" s="1">
        <v>42495</v>
      </c>
      <c r="H51" s="1">
        <v>0.03</v>
      </c>
      <c r="I51" s="1">
        <v>1.1200000000000001</v>
      </c>
      <c r="J51" s="1" t="s">
        <v>11</v>
      </c>
      <c r="K51" s="4" t="str">
        <f>"1H-3a,7-Methanoazulen-5-ol, octahydro-3,8,8-trimethyl-6-methylene-"</f>
        <v>1H-3a,7-Methanoazulen-5-ol, octahydro-3,8,8-trimethyl-6-methylene-</v>
      </c>
    </row>
    <row r="52" spans="1:11" x14ac:dyDescent="0.25">
      <c r="A52" s="1">
        <v>51</v>
      </c>
      <c r="B52" s="1">
        <v>29.31</v>
      </c>
      <c r="C52" s="1">
        <v>29.285</v>
      </c>
      <c r="D52" s="1">
        <v>29.35</v>
      </c>
      <c r="E52" s="1">
        <v>86829</v>
      </c>
      <c r="F52" s="1">
        <v>0.02</v>
      </c>
      <c r="G52" s="1">
        <v>41278</v>
      </c>
      <c r="H52" s="1">
        <v>0.03</v>
      </c>
      <c r="I52" s="1">
        <v>2.1</v>
      </c>
      <c r="J52" s="1" t="s">
        <v>11</v>
      </c>
      <c r="K52" s="4" t="str">
        <f>"1H-Cycloprop[e]azulen-7-ol, decahydro-1,1,7-trimethyl-4-methylene-, [1ar-(1a.alpha.,4a.alpha.,7.beta.,7a.beta.,7b.alpha.)]-"</f>
        <v>1H-Cycloprop[e]azulen-7-ol, decahydro-1,1,7-trimethyl-4-methylene-, [1ar-(1a.alpha.,4a.alpha.,7.beta.,7a.beta.,7b.alpha.)]-</v>
      </c>
    </row>
    <row r="53" spans="1:11" x14ac:dyDescent="0.25">
      <c r="A53" s="1">
        <v>52</v>
      </c>
      <c r="B53" s="1">
        <v>29.396999999999998</v>
      </c>
      <c r="C53" s="1">
        <v>29.355</v>
      </c>
      <c r="D53" s="1">
        <v>29.434999999999999</v>
      </c>
      <c r="E53" s="1">
        <v>1460143</v>
      </c>
      <c r="F53" s="1">
        <v>0.41</v>
      </c>
      <c r="G53" s="1">
        <v>777106</v>
      </c>
      <c r="H53" s="1">
        <v>0.61</v>
      </c>
      <c r="I53" s="1">
        <v>1.88</v>
      </c>
      <c r="J53" s="1" t="s">
        <v>11</v>
      </c>
      <c r="K53" s="4" t="str">
        <f>"Tricyclo[6.3.0.0(3,7)]undec-1(8)-en-3-ol, 2,2,5,5-tetramethyl-"</f>
        <v>Tricyclo[6.3.0.0(3,7)]undec-1(8)-en-3-ol, 2,2,5,5-tetramethyl-</v>
      </c>
    </row>
    <row r="54" spans="1:11" x14ac:dyDescent="0.25">
      <c r="A54" s="1">
        <v>53</v>
      </c>
      <c r="B54" s="1">
        <v>29.471</v>
      </c>
      <c r="C54" s="1">
        <v>29.434999999999999</v>
      </c>
      <c r="D54" s="1">
        <v>29.61</v>
      </c>
      <c r="E54" s="1">
        <v>33884</v>
      </c>
      <c r="F54" s="1">
        <v>0.01</v>
      </c>
      <c r="G54" s="1">
        <v>74467</v>
      </c>
      <c r="H54" s="1">
        <v>0.06</v>
      </c>
      <c r="I54" s="1">
        <v>0.46</v>
      </c>
      <c r="J54" s="1" t="s">
        <v>11</v>
      </c>
      <c r="K54" s="4" t="str">
        <f>"4,8,13-Cyclotetradecatriene-1,3-diol, 1,5,9-trimethyl-12-(1-methylethyl)-"</f>
        <v>4,8,13-Cyclotetradecatriene-1,3-diol, 1,5,9-trimethyl-12-(1-methylethyl)-</v>
      </c>
    </row>
    <row r="55" spans="1:11" x14ac:dyDescent="0.25">
      <c r="A55" s="1">
        <v>54</v>
      </c>
      <c r="B55" s="1">
        <v>29.635000000000002</v>
      </c>
      <c r="C55" s="1">
        <v>29.61</v>
      </c>
      <c r="D55" s="1">
        <v>29.675000000000001</v>
      </c>
      <c r="E55" s="1">
        <v>246301</v>
      </c>
      <c r="F55" s="1">
        <v>7.0000000000000007E-2</v>
      </c>
      <c r="G55" s="1">
        <v>129154</v>
      </c>
      <c r="H55" s="1">
        <v>0.1</v>
      </c>
      <c r="I55" s="1">
        <v>1.91</v>
      </c>
      <c r="J55" s="1" t="s">
        <v>11</v>
      </c>
      <c r="K55" s="4" t="str">
        <f>"3,5,9-Trimethyl-deca-2,4,8-trien-1-ol"</f>
        <v>3,5,9-Trimethyl-deca-2,4,8-trien-1-ol</v>
      </c>
    </row>
    <row r="56" spans="1:11" x14ac:dyDescent="0.25">
      <c r="A56" s="1">
        <v>55</v>
      </c>
      <c r="B56" s="1">
        <v>29.701000000000001</v>
      </c>
      <c r="C56" s="1">
        <v>29.68</v>
      </c>
      <c r="D56" s="1">
        <v>29.715</v>
      </c>
      <c r="E56" s="1">
        <v>23666</v>
      </c>
      <c r="F56" s="1">
        <v>0.01</v>
      </c>
      <c r="G56" s="1">
        <v>21986</v>
      </c>
      <c r="H56" s="1">
        <v>0.02</v>
      </c>
      <c r="I56" s="1">
        <v>1.08</v>
      </c>
      <c r="J56" s="1" t="s">
        <v>11</v>
      </c>
      <c r="K56" s="4" t="str">
        <f>"2-(3-Methoxyphenyl)cyclohexanone"</f>
        <v>2-(3-Methoxyphenyl)cyclohexanone</v>
      </c>
    </row>
    <row r="57" spans="1:11" x14ac:dyDescent="0.25">
      <c r="A57" s="1">
        <v>56</v>
      </c>
      <c r="B57" s="1">
        <v>29.742000000000001</v>
      </c>
      <c r="C57" s="1">
        <v>29.72</v>
      </c>
      <c r="D57" s="1">
        <v>29.86</v>
      </c>
      <c r="E57" s="1">
        <v>613979</v>
      </c>
      <c r="F57" s="1">
        <v>0.17</v>
      </c>
      <c r="G57" s="1">
        <v>259764</v>
      </c>
      <c r="H57" s="1">
        <v>0.2</v>
      </c>
      <c r="I57" s="1">
        <v>2.36</v>
      </c>
      <c r="J57" s="1" t="s">
        <v>11</v>
      </c>
      <c r="K57" s="4" t="str">
        <f>"1,6,10,14,18,22-Tetracosahexaen-3-ol, 2,6,10,15,19,23-hexamethyl-, (all-E)-"</f>
        <v>1,6,10,14,18,22-Tetracosahexaen-3-ol, 2,6,10,15,19,23-hexamethyl-, (all-E)-</v>
      </c>
    </row>
    <row r="58" spans="1:11" x14ac:dyDescent="0.25">
      <c r="A58" s="1">
        <v>57</v>
      </c>
      <c r="B58" s="1">
        <v>29.9</v>
      </c>
      <c r="C58" s="1">
        <v>29.88</v>
      </c>
      <c r="D58" s="1">
        <v>29.934999999999999</v>
      </c>
      <c r="E58" s="1">
        <v>552647</v>
      </c>
      <c r="F58" s="1">
        <v>0.15</v>
      </c>
      <c r="G58" s="1">
        <v>473783</v>
      </c>
      <c r="H58" s="1">
        <v>0.37</v>
      </c>
      <c r="I58" s="1">
        <v>1.17</v>
      </c>
      <c r="J58" s="1" t="s">
        <v>11</v>
      </c>
      <c r="K58" s="4" t="str">
        <f>"geranyl-.alpha.-terpinene"</f>
        <v>geranyl-.alpha.-terpinene</v>
      </c>
    </row>
    <row r="59" spans="1:11" x14ac:dyDescent="0.25">
      <c r="A59" s="1">
        <v>58</v>
      </c>
      <c r="B59" s="1">
        <v>30.297999999999998</v>
      </c>
      <c r="C59" s="1">
        <v>30.265000000000001</v>
      </c>
      <c r="D59" s="1">
        <v>30.34</v>
      </c>
      <c r="E59" s="1">
        <v>1042508</v>
      </c>
      <c r="F59" s="1">
        <v>0.28999999999999998</v>
      </c>
      <c r="G59" s="1">
        <v>645160</v>
      </c>
      <c r="H59" s="1">
        <v>0.51</v>
      </c>
      <c r="I59" s="1">
        <v>1.62</v>
      </c>
      <c r="J59" s="1" t="s">
        <v>11</v>
      </c>
      <c r="K59" s="4" t="str">
        <f>"geranyl-p-cymene"</f>
        <v>geranyl-p-cymene</v>
      </c>
    </row>
    <row r="60" spans="1:11" x14ac:dyDescent="0.25">
      <c r="A60" s="1">
        <v>59</v>
      </c>
      <c r="B60" s="1">
        <v>30.416</v>
      </c>
      <c r="C60" s="1">
        <v>30.385000000000002</v>
      </c>
      <c r="D60" s="1">
        <v>30.445</v>
      </c>
      <c r="E60" s="1">
        <v>379551</v>
      </c>
      <c r="F60" s="1">
        <v>0.11</v>
      </c>
      <c r="G60" s="1">
        <v>291833</v>
      </c>
      <c r="H60" s="1">
        <v>0.23</v>
      </c>
      <c r="I60" s="1">
        <v>1.3</v>
      </c>
      <c r="J60" s="1" t="s">
        <v>11</v>
      </c>
      <c r="K60" s="4" t="str">
        <f>"geranyl-.alpha.-terpinene"</f>
        <v>geranyl-.alpha.-terpinene</v>
      </c>
    </row>
    <row r="61" spans="1:11" x14ac:dyDescent="0.25">
      <c r="A61" s="1">
        <v>60</v>
      </c>
      <c r="B61" s="1">
        <v>33.655999999999999</v>
      </c>
      <c r="C61" s="1">
        <v>33.630000000000003</v>
      </c>
      <c r="D61" s="1">
        <v>33.715000000000003</v>
      </c>
      <c r="E61" s="1">
        <v>364711</v>
      </c>
      <c r="F61" s="1">
        <v>0.1</v>
      </c>
      <c r="G61" s="1">
        <v>171083</v>
      </c>
      <c r="H61" s="1">
        <v>0.13</v>
      </c>
      <c r="I61" s="1">
        <v>2.13</v>
      </c>
      <c r="J61" s="1" t="s">
        <v>11</v>
      </c>
      <c r="K61" s="4" t="str">
        <f>"1H-Indole-3-acetic acid, 2-oxopropyl ester"</f>
        <v>1H-Indole-3-acetic acid, 2-oxopropyl ester</v>
      </c>
    </row>
    <row r="62" spans="1:11" x14ac:dyDescent="0.25">
      <c r="A62" s="1">
        <v>61</v>
      </c>
      <c r="B62" s="1">
        <v>34.552999999999997</v>
      </c>
      <c r="C62" s="1">
        <v>34.51</v>
      </c>
      <c r="D62" s="1">
        <v>34.590000000000003</v>
      </c>
      <c r="E62" s="1">
        <v>309986</v>
      </c>
      <c r="F62" s="1">
        <v>0.09</v>
      </c>
      <c r="G62" s="1">
        <v>140774</v>
      </c>
      <c r="H62" s="1">
        <v>0.11</v>
      </c>
      <c r="I62" s="1">
        <v>2.2000000000000002</v>
      </c>
      <c r="J62" s="1" t="s">
        <v>11</v>
      </c>
      <c r="K62" s="4" t="str">
        <f>"18.alpha.-Olean-3.beta.-ol, acetate"</f>
        <v>18.alpha.-Olean-3.beta.-ol, acetate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GCMS_Peak_Results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2025-02-17T15:22:48Z</dcterms:created>
  <dcterms:modified xsi:type="dcterms:W3CDTF">2025-02-17T15:23:17Z</dcterms:modified>
</cp:coreProperties>
</file>