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dows\Downloads\"/>
    </mc:Choice>
  </mc:AlternateContent>
  <xr:revisionPtr revIDLastSave="0" documentId="13_ncr:1_{9EF43AD2-0C6D-43D0-922C-9C295301FE11}" xr6:coauthVersionLast="46" xr6:coauthVersionMax="46" xr10:uidLastSave="{00000000-0000-0000-0000-000000000000}"/>
  <bookViews>
    <workbookView xWindow="-120" yWindow="-120" windowWidth="20730" windowHeight="11160" tabRatio="64" xr2:uid="{E30167C7-DCB1-4875-84C3-F4489FB535EB}"/>
  </bookViews>
  <sheets>
    <sheet name="Objetivos" sheetId="1" r:id="rId1"/>
    <sheet name="Planilha1" sheetId="2" r:id="rId2"/>
  </sheets>
  <definedNames>
    <definedName name="Aporte">Objetivos!$D$8</definedName>
    <definedName name="patrimonio">Objetivos!$D$11</definedName>
    <definedName name="qtd_anos">Objetivos!$D$9</definedName>
    <definedName name="Rendimento_carteira">Objetivos!$D$4</definedName>
    <definedName name="Salario">Objetivos!$D$3</definedName>
    <definedName name="sugestao_investimento">Objetivos!$D$5</definedName>
    <definedName name="Taxa_mensal">Objetivos!$D$10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8" i="1" l="1"/>
  <c r="C29" i="1"/>
  <c r="C30" i="1"/>
  <c r="C31" i="1"/>
  <c r="C32" i="1"/>
  <c r="C27" i="1"/>
  <c r="A20" i="2"/>
  <c r="A19" i="2"/>
  <c r="A18" i="2"/>
  <c r="A17" i="2"/>
  <c r="A16" i="2"/>
  <c r="A15" i="2"/>
  <c r="A14" i="2"/>
  <c r="A13" i="2"/>
  <c r="A12" i="2"/>
  <c r="A11" i="2"/>
  <c r="A10" i="2"/>
  <c r="A9" i="2"/>
  <c r="A4" i="2"/>
  <c r="A5" i="2"/>
  <c r="A6" i="2"/>
  <c r="A7" i="2"/>
  <c r="A8" i="2"/>
  <c r="A3" i="2"/>
  <c r="C24" i="1"/>
  <c r="D5" i="1"/>
  <c r="C20" i="1"/>
  <c r="D20" i="1" s="1"/>
  <c r="C19" i="1"/>
  <c r="D19" i="1" s="1"/>
  <c r="C18" i="1"/>
  <c r="D18" i="1" s="1"/>
  <c r="C17" i="1"/>
  <c r="D17" i="1" s="1"/>
  <c r="C16" i="1"/>
  <c r="D16" i="1" s="1"/>
  <c r="D11" i="1"/>
  <c r="D12" i="1" s="1"/>
  <c r="D32" i="1" l="1"/>
  <c r="D31" i="1"/>
  <c r="D28" i="1"/>
  <c r="D27" i="1"/>
  <c r="D30" i="1"/>
  <c r="D29" i="1"/>
  <c r="D33" i="1" l="1"/>
</calcChain>
</file>

<file path=xl/sharedStrings.xml><?xml version="1.0" encoding="utf-8"?>
<sst xmlns="http://schemas.openxmlformats.org/spreadsheetml/2006/main" count="69" uniqueCount="34">
  <si>
    <t>Quanto investir por mês?</t>
  </si>
  <si>
    <t>Por quantos anos?</t>
  </si>
  <si>
    <t>Taxa de rendimento por mês?</t>
  </si>
  <si>
    <t>Quanto de Patrimônio acumulado?</t>
  </si>
  <si>
    <t>Dividendos mensais?</t>
  </si>
  <si>
    <t>INVESTIMENTO MENSAL</t>
  </si>
  <si>
    <t>Quanto em 2 Anos?</t>
  </si>
  <si>
    <t>Quanto em 5 Anos?</t>
  </si>
  <si>
    <t>Quanto em 10 Anos?</t>
  </si>
  <si>
    <t>Quanto em 20 Anos?</t>
  </si>
  <si>
    <t>Quanto em 30 Anos?</t>
  </si>
  <si>
    <t>Cenários</t>
  </si>
  <si>
    <t>Configurações</t>
  </si>
  <si>
    <t>Rendimento Carteira</t>
  </si>
  <si>
    <t>Salário</t>
  </si>
  <si>
    <t>Dividendos</t>
  </si>
  <si>
    <t>Perfil</t>
  </si>
  <si>
    <t>Agressivo</t>
  </si>
  <si>
    <t>VALOR A SER INVESTIDO POR MÊS</t>
  </si>
  <si>
    <t>Valores</t>
  </si>
  <si>
    <t>TIPO DE FII</t>
  </si>
  <si>
    <t>PAPEL</t>
  </si>
  <si>
    <t>TIJOLO</t>
  </si>
  <si>
    <t>HÍBRIDOS</t>
  </si>
  <si>
    <t>FOF's</t>
  </si>
  <si>
    <t>Desenvolvimento</t>
  </si>
  <si>
    <t>Hotelárias</t>
  </si>
  <si>
    <t>Percentual Sugerido</t>
  </si>
  <si>
    <t>PERFIL</t>
  </si>
  <si>
    <t>Conservador</t>
  </si>
  <si>
    <t>%</t>
  </si>
  <si>
    <t>Chave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</si>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</sst>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43" formatCode="_-* #,##0.00_-;\-* #,##0.00_-;_-* &quot;-&quot;??_-;_-@_-"/>
    <numFmt numFmtId="164" formatCode="&quot;R$&quot;\ #,##0.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EB9C"/>
      </patternFill>
    </fill>
    <fill>
      <patternFill patternType="solid">
        <fgColor theme="0" tint="-0.34998626667073579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6" borderId="0" applyNumberFormat="0" applyBorder="0" applyAlignment="0" applyProtection="0"/>
  </cellStyleXfs>
  <cellXfs count="57">
    <xf numFmtId="0" fontId="0" fillId="0" borderId="0" xfId="0"/>
    <xf numFmtId="0" fontId="3" fillId="0" borderId="0" xfId="0" applyFont="1"/>
    <xf numFmtId="10" fontId="0" fillId="0" borderId="6" xfId="0" applyNumberFormat="1" applyBorder="1" applyAlignment="1">
      <alignment horizontal="center"/>
    </xf>
    <xf numFmtId="0" fontId="0" fillId="0" borderId="0" xfId="0" applyAlignment="1">
      <alignment horizontal="center"/>
    </xf>
    <xf numFmtId="164" fontId="0" fillId="0" borderId="4" xfId="1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8" fontId="0" fillId="3" borderId="8" xfId="0" applyNumberForma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0" fontId="4" fillId="2" borderId="10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5" borderId="9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left"/>
    </xf>
    <xf numFmtId="0" fontId="5" fillId="3" borderId="10" xfId="0" applyFont="1" applyFill="1" applyBorder="1" applyAlignment="1">
      <alignment horizontal="left"/>
    </xf>
    <xf numFmtId="0" fontId="5" fillId="3" borderId="5" xfId="0" applyFont="1" applyFill="1" applyBorder="1" applyAlignment="1">
      <alignment horizontal="left"/>
    </xf>
    <xf numFmtId="0" fontId="5" fillId="3" borderId="0" xfId="0" applyFont="1" applyFill="1" applyAlignment="1">
      <alignment horizontal="left"/>
    </xf>
    <xf numFmtId="0" fontId="5" fillId="3" borderId="7" xfId="0" applyFont="1" applyFill="1" applyBorder="1" applyAlignment="1">
      <alignment horizontal="left"/>
    </xf>
    <xf numFmtId="0" fontId="5" fillId="3" borderId="11" xfId="0" applyFont="1" applyFill="1" applyBorder="1" applyAlignment="1">
      <alignment horizontal="left"/>
    </xf>
    <xf numFmtId="0" fontId="6" fillId="2" borderId="3" xfId="0" applyFont="1" applyFill="1" applyBorder="1" applyAlignment="1">
      <alignment horizontal="center" vertical="center"/>
    </xf>
    <xf numFmtId="0" fontId="6" fillId="2" borderId="10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8" fillId="6" borderId="0" xfId="3" applyBorder="1"/>
    <xf numFmtId="0" fontId="8" fillId="6" borderId="0" xfId="3" applyAlignment="1">
      <alignment horizontal="center"/>
    </xf>
    <xf numFmtId="0" fontId="0" fillId="4" borderId="0" xfId="0" applyFill="1"/>
    <xf numFmtId="0" fontId="8" fillId="6" borderId="0" xfId="3"/>
    <xf numFmtId="0" fontId="2" fillId="4" borderId="0" xfId="0" applyFont="1" applyFill="1"/>
    <xf numFmtId="164" fontId="2" fillId="4" borderId="0" xfId="0" applyNumberFormat="1" applyFont="1" applyFill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0" fontId="2" fillId="7" borderId="0" xfId="0" applyFont="1" applyFill="1" applyAlignment="1">
      <alignment horizontal="center"/>
    </xf>
    <xf numFmtId="0" fontId="2" fillId="7" borderId="0" xfId="0" applyFont="1" applyFill="1"/>
    <xf numFmtId="164" fontId="2" fillId="7" borderId="0" xfId="0" applyNumberFormat="1" applyFont="1" applyFill="1" applyAlignment="1">
      <alignment horizontal="center"/>
    </xf>
    <xf numFmtId="0" fontId="0" fillId="7" borderId="0" xfId="0" applyFill="1" applyAlignment="1">
      <alignment horizontal="center"/>
    </xf>
    <xf numFmtId="0" fontId="0" fillId="0" borderId="11" xfId="0" applyBorder="1"/>
    <xf numFmtId="0" fontId="0" fillId="0" borderId="11" xfId="0" applyBorder="1" applyAlignment="1">
      <alignment horizontal="center"/>
    </xf>
    <xf numFmtId="9" fontId="0" fillId="0" borderId="0" xfId="2" applyFont="1" applyAlignment="1">
      <alignment horizontal="center"/>
    </xf>
    <xf numFmtId="9" fontId="0" fillId="0" borderId="11" xfId="2" applyFont="1" applyBorder="1" applyAlignment="1">
      <alignment horizontal="center"/>
    </xf>
    <xf numFmtId="0" fontId="5" fillId="0" borderId="0" xfId="0" applyFont="1" applyBorder="1"/>
    <xf numFmtId="0" fontId="7" fillId="4" borderId="0" xfId="0" applyFont="1" applyFill="1" applyBorder="1"/>
    <xf numFmtId="0" fontId="5" fillId="0" borderId="5" xfId="0" applyFont="1" applyBorder="1"/>
    <xf numFmtId="164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10" fontId="2" fillId="0" borderId="6" xfId="0" applyNumberFormat="1" applyFont="1" applyBorder="1" applyAlignment="1">
      <alignment horizontal="center"/>
    </xf>
    <xf numFmtId="0" fontId="7" fillId="4" borderId="5" xfId="0" applyFont="1" applyFill="1" applyBorder="1"/>
    <xf numFmtId="8" fontId="2" fillId="4" borderId="6" xfId="0" applyNumberFormat="1" applyFont="1" applyFill="1" applyBorder="1" applyAlignment="1">
      <alignment horizontal="center"/>
    </xf>
    <xf numFmtId="0" fontId="7" fillId="4" borderId="7" xfId="0" applyFont="1" applyFill="1" applyBorder="1"/>
    <xf numFmtId="0" fontId="7" fillId="4" borderId="11" xfId="0" applyFont="1" applyFill="1" applyBorder="1"/>
    <xf numFmtId="8" fontId="2" fillId="4" borderId="8" xfId="0" applyNumberFormat="1" applyFont="1" applyFill="1" applyBorder="1" applyAlignment="1">
      <alignment horizontal="center"/>
    </xf>
    <xf numFmtId="8" fontId="0" fillId="3" borderId="12" xfId="0" applyNumberFormat="1" applyFill="1" applyBorder="1" applyAlignment="1">
      <alignment horizontal="center"/>
    </xf>
    <xf numFmtId="8" fontId="0" fillId="3" borderId="13" xfId="0" applyNumberFormat="1" applyFill="1" applyBorder="1" applyAlignment="1">
      <alignment horizontal="center"/>
    </xf>
    <xf numFmtId="0" fontId="5" fillId="3" borderId="15" xfId="0" applyFont="1" applyFill="1" applyBorder="1"/>
    <xf numFmtId="0" fontId="5" fillId="3" borderId="16" xfId="0" applyFont="1" applyFill="1" applyBorder="1"/>
    <xf numFmtId="0" fontId="5" fillId="3" borderId="17" xfId="0" applyFont="1" applyFill="1" applyBorder="1"/>
    <xf numFmtId="8" fontId="0" fillId="3" borderId="19" xfId="0" applyNumberFormat="1" applyFill="1" applyBorder="1" applyAlignment="1">
      <alignment horizontal="center"/>
    </xf>
    <xf numFmtId="8" fontId="0" fillId="3" borderId="14" xfId="0" applyNumberFormat="1" applyFill="1" applyBorder="1" applyAlignment="1">
      <alignment horizontal="center"/>
    </xf>
    <xf numFmtId="8" fontId="0" fillId="3" borderId="18" xfId="0" applyNumberFormat="1" applyFill="1" applyBorder="1" applyAlignment="1">
      <alignment horizontal="center"/>
    </xf>
  </cellXfs>
  <cellStyles count="4">
    <cellStyle name="Neutro" xfId="3" builtinId="28"/>
    <cellStyle name="Normal" xfId="0" builtinId="0"/>
    <cellStyle name="Porcentagem" xfId="2" builtinId="5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153E8F-1546-415A-8D43-83A7FE9624CB}">
  <dimension ref="A1:H33"/>
  <sheetViews>
    <sheetView showGridLines="0" tabSelected="1" zoomScale="130" zoomScaleNormal="130" workbookViewId="0">
      <selection activeCell="B13" sqref="B13"/>
    </sheetView>
  </sheetViews>
  <sheetFormatPr defaultColWidth="0" defaultRowHeight="15" x14ac:dyDescent="0.25"/>
  <cols>
    <col min="1" max="1" width="3.28515625" bestFit="1" customWidth="1"/>
    <col min="2" max="2" width="45.7109375" customWidth="1"/>
    <col min="3" max="3" width="22.42578125" style="3" customWidth="1"/>
    <col min="4" max="4" width="15.5703125" bestFit="1" customWidth="1"/>
    <col min="5" max="8" width="2.42578125" customWidth="1"/>
    <col min="9" max="16384" width="9.140625" hidden="1"/>
  </cols>
  <sheetData>
    <row r="1" spans="1:4" ht="15.75" thickBot="1" x14ac:dyDescent="0.3"/>
    <row r="2" spans="1:4" ht="21.75" thickBot="1" x14ac:dyDescent="0.3">
      <c r="B2" s="10" t="s">
        <v>12</v>
      </c>
      <c r="C2" s="11"/>
      <c r="D2" s="12"/>
    </row>
    <row r="3" spans="1:4" ht="15.75" x14ac:dyDescent="0.25">
      <c r="B3" s="13" t="s">
        <v>14</v>
      </c>
      <c r="C3" s="14"/>
      <c r="D3" s="4">
        <v>2000</v>
      </c>
    </row>
    <row r="4" spans="1:4" ht="15.75" x14ac:dyDescent="0.25">
      <c r="B4" s="15" t="s">
        <v>13</v>
      </c>
      <c r="C4" s="16"/>
      <c r="D4" s="2">
        <v>6.0000000000000001E-3</v>
      </c>
    </row>
    <row r="5" spans="1:4" ht="16.5" thickBot="1" x14ac:dyDescent="0.3">
      <c r="B5" s="17" t="s">
        <v>33</v>
      </c>
      <c r="C5" s="18"/>
      <c r="D5" s="5">
        <f>Salario*30%</f>
        <v>600</v>
      </c>
    </row>
    <row r="6" spans="1:4" ht="15.75" thickBot="1" x14ac:dyDescent="0.3"/>
    <row r="7" spans="1:4" ht="18.75" x14ac:dyDescent="0.25">
      <c r="B7" s="19" t="s">
        <v>5</v>
      </c>
      <c r="C7" s="20"/>
      <c r="D7" s="21"/>
    </row>
    <row r="8" spans="1:4" ht="15.75" x14ac:dyDescent="0.25">
      <c r="B8" s="40" t="s">
        <v>0</v>
      </c>
      <c r="C8" s="38"/>
      <c r="D8" s="41">
        <v>200</v>
      </c>
    </row>
    <row r="9" spans="1:4" ht="15.75" x14ac:dyDescent="0.25">
      <c r="B9" s="40" t="s">
        <v>1</v>
      </c>
      <c r="C9" s="38"/>
      <c r="D9" s="42">
        <v>5</v>
      </c>
    </row>
    <row r="10" spans="1:4" ht="15.75" x14ac:dyDescent="0.25">
      <c r="B10" s="40" t="s">
        <v>2</v>
      </c>
      <c r="C10" s="38"/>
      <c r="D10" s="43">
        <v>1.0789999999999999E-2</v>
      </c>
    </row>
    <row r="11" spans="1:4" ht="15.75" x14ac:dyDescent="0.25">
      <c r="B11" s="44" t="s">
        <v>3</v>
      </c>
      <c r="C11" s="39"/>
      <c r="D11" s="45">
        <f>FV(Taxa_mensal,qtd_anos*12,Aporte)*-1</f>
        <v>16755.382799697527</v>
      </c>
    </row>
    <row r="12" spans="1:4" ht="16.5" thickBot="1" x14ac:dyDescent="0.3">
      <c r="B12" s="46" t="s">
        <v>4</v>
      </c>
      <c r="C12" s="47"/>
      <c r="D12" s="48">
        <f>patrimonio*Rendimento_carteira</f>
        <v>100.53229679818516</v>
      </c>
    </row>
    <row r="14" spans="1:4" ht="15.75" thickBot="1" x14ac:dyDescent="0.3"/>
    <row r="15" spans="1:4" ht="21" x14ac:dyDescent="0.35">
      <c r="B15" s="8" t="s">
        <v>11</v>
      </c>
      <c r="C15" s="9"/>
      <c r="D15" s="6" t="s">
        <v>15</v>
      </c>
    </row>
    <row r="16" spans="1:4" ht="15.75" x14ac:dyDescent="0.25">
      <c r="A16" s="1">
        <v>2</v>
      </c>
      <c r="B16" s="51" t="s">
        <v>6</v>
      </c>
      <c r="C16" s="54">
        <f>FV(Taxa_mensal,$A16*12,Aporte)*-1</f>
        <v>5445.5254595290435</v>
      </c>
      <c r="D16" s="49">
        <f>C16*Rendimento_carteira</f>
        <v>32.673152757174265</v>
      </c>
    </row>
    <row r="17" spans="1:4" ht="15.75" x14ac:dyDescent="0.25">
      <c r="A17" s="1">
        <v>5</v>
      </c>
      <c r="B17" s="52" t="s">
        <v>7</v>
      </c>
      <c r="C17" s="55">
        <f>FV(Taxa_mensal,$A17*12,Aporte)*-1</f>
        <v>16755.382799697527</v>
      </c>
      <c r="D17" s="50">
        <f>C17*Rendimento_carteira</f>
        <v>100.53229679818516</v>
      </c>
    </row>
    <row r="18" spans="1:4" ht="15.75" x14ac:dyDescent="0.25">
      <c r="A18" s="1">
        <v>10</v>
      </c>
      <c r="B18" s="52" t="s">
        <v>8</v>
      </c>
      <c r="C18" s="55">
        <f>FV(Taxa_mensal,$A18*12,Aporte)*-1</f>
        <v>48656.842506034438</v>
      </c>
      <c r="D18" s="50">
        <f>C18*Rendimento_carteira</f>
        <v>291.94105503620665</v>
      </c>
    </row>
    <row r="19" spans="1:4" ht="15.75" x14ac:dyDescent="0.25">
      <c r="A19" s="1">
        <v>20</v>
      </c>
      <c r="B19" s="52" t="s">
        <v>9</v>
      </c>
      <c r="C19" s="55">
        <f>FV(Taxa_mensal,$A19*12,Aporte)*-1</f>
        <v>225039.68001941612</v>
      </c>
      <c r="D19" s="50">
        <f>C19*Rendimento_carteira</f>
        <v>1350.2380801164968</v>
      </c>
    </row>
    <row r="20" spans="1:4" ht="16.5" thickBot="1" x14ac:dyDescent="0.3">
      <c r="A20" s="1">
        <v>30</v>
      </c>
      <c r="B20" s="53" t="s">
        <v>10</v>
      </c>
      <c r="C20" s="56">
        <f>FV(Taxa_mensal,$A20*12,Aporte)*-1</f>
        <v>864433.93100094295</v>
      </c>
      <c r="D20" s="7">
        <f>C20*Rendimento_carteira</f>
        <v>5186.6035860056581</v>
      </c>
    </row>
    <row r="23" spans="1:4" x14ac:dyDescent="0.25">
      <c r="B23" s="22" t="s">
        <v>16</v>
      </c>
      <c r="C23" s="23" t="s">
        <v>17</v>
      </c>
      <c r="D23" s="25"/>
    </row>
    <row r="24" spans="1:4" x14ac:dyDescent="0.25">
      <c r="B24" s="26" t="s">
        <v>18</v>
      </c>
      <c r="C24" s="27">
        <f>Aporte</f>
        <v>200</v>
      </c>
      <c r="D24" s="24"/>
    </row>
    <row r="26" spans="1:4" x14ac:dyDescent="0.25">
      <c r="B26" s="30" t="s">
        <v>20</v>
      </c>
      <c r="C26" s="30" t="s">
        <v>27</v>
      </c>
      <c r="D26" s="30" t="s">
        <v>19</v>
      </c>
    </row>
    <row r="27" spans="1:4" x14ac:dyDescent="0.25">
      <c r="B27" s="3" t="s">
        <v>21</v>
      </c>
      <c r="C27" s="28">
        <f>VLOOKUP($C$23&amp;"-"&amp;B27,Planilha1!$A:$D,4,0)</f>
        <v>0.5</v>
      </c>
      <c r="D27" s="29">
        <f>C27*$C$24</f>
        <v>100</v>
      </c>
    </row>
    <row r="28" spans="1:4" x14ac:dyDescent="0.25">
      <c r="B28" s="3" t="s">
        <v>22</v>
      </c>
      <c r="C28" s="28">
        <f>VLOOKUP($C$23&amp;"-"&amp;B28,Planilha1!$A:$D,4,0)</f>
        <v>0.1</v>
      </c>
      <c r="D28" s="29">
        <f t="shared" ref="D28:D32" si="0">C28*$C$24</f>
        <v>20</v>
      </c>
    </row>
    <row r="29" spans="1:4" x14ac:dyDescent="0.25">
      <c r="B29" s="3" t="s">
        <v>23</v>
      </c>
      <c r="C29" s="28">
        <f>VLOOKUP($C$23&amp;"-"&amp;B29,Planilha1!$A:$D,4,0)</f>
        <v>0.05</v>
      </c>
      <c r="D29" s="29">
        <f t="shared" si="0"/>
        <v>10</v>
      </c>
    </row>
    <row r="30" spans="1:4" x14ac:dyDescent="0.25">
      <c r="B30" s="3" t="s">
        <v>24</v>
      </c>
      <c r="C30" s="28">
        <f>VLOOKUP($C$23&amp;"-"&amp;B30,Planilha1!$A:$D,4,0)</f>
        <v>0.05</v>
      </c>
      <c r="D30" s="29">
        <f t="shared" si="0"/>
        <v>10</v>
      </c>
    </row>
    <row r="31" spans="1:4" x14ac:dyDescent="0.25">
      <c r="B31" s="3" t="s">
        <v>25</v>
      </c>
      <c r="C31" s="28">
        <f>VLOOKUP($C$23&amp;"-"&amp;B31,Planilha1!$A:$D,4,0)</f>
        <v>0.2</v>
      </c>
      <c r="D31" s="29">
        <f t="shared" si="0"/>
        <v>40</v>
      </c>
    </row>
    <row r="32" spans="1:4" x14ac:dyDescent="0.25">
      <c r="B32" s="3" t="s">
        <v>26</v>
      </c>
      <c r="C32" s="28">
        <f>VLOOKUP($C$23&amp;"-"&amp;B32,Planilha1!$A:$D,4,0)</f>
        <v>0.1</v>
      </c>
      <c r="D32" s="29">
        <f t="shared" si="0"/>
        <v>20</v>
      </c>
    </row>
    <row r="33" spans="2:4" x14ac:dyDescent="0.25">
      <c r="B33" s="31"/>
      <c r="C33" s="30"/>
      <c r="D33" s="32">
        <f>SUM(D27:D32)</f>
        <v>200</v>
      </c>
    </row>
  </sheetData>
  <mergeCells count="11">
    <mergeCell ref="B15:C15"/>
    <mergeCell ref="B10:C10"/>
    <mergeCell ref="B11:C11"/>
    <mergeCell ref="B12:C12"/>
    <mergeCell ref="B2:D2"/>
    <mergeCell ref="B3:C3"/>
    <mergeCell ref="B4:C4"/>
    <mergeCell ref="B5:C5"/>
    <mergeCell ref="B7:D7"/>
    <mergeCell ref="B8:C8"/>
    <mergeCell ref="B9:C9"/>
  </mergeCells>
  <dataValidations disablePrompts="1" count="1">
    <dataValidation type="list" allowBlank="1" showInputMessage="1" showErrorMessage="1" sqref="C23" xr:uid="{57FC5A75-DBA1-40DE-83B0-4FFE8D36F2DB}">
      <formula1>"Conservador,Moderado,Agressivo"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4BDF3-7A68-4584-BDC5-AF4346D11B7B}">
  <dimension ref="A2:D20"/>
  <sheetViews>
    <sheetView workbookViewId="0">
      <selection activeCell="D13" sqref="D13"/>
    </sheetView>
  </sheetViews>
  <sheetFormatPr defaultRowHeight="15" x14ac:dyDescent="0.25"/>
  <cols>
    <col min="1" max="1" width="29.140625" bestFit="1" customWidth="1"/>
    <col min="2" max="2" width="12.140625" style="3" bestFit="1" customWidth="1"/>
    <col min="3" max="3" width="16.85546875" style="3" bestFit="1" customWidth="1"/>
    <col min="4" max="4" width="9.140625" style="3"/>
  </cols>
  <sheetData>
    <row r="2" spans="1:4" x14ac:dyDescent="0.25">
      <c r="A2" t="s">
        <v>31</v>
      </c>
      <c r="B2" s="33" t="s">
        <v>28</v>
      </c>
      <c r="C2" s="30" t="s">
        <v>20</v>
      </c>
      <c r="D2" s="33" t="s">
        <v>30</v>
      </c>
    </row>
    <row r="3" spans="1:4" x14ac:dyDescent="0.25">
      <c r="A3" t="str">
        <f>B3&amp;"-"&amp;C3</f>
        <v>Conservador-PAPEL</v>
      </c>
      <c r="B3" s="3" t="s">
        <v>29</v>
      </c>
      <c r="C3" s="3" t="s">
        <v>21</v>
      </c>
      <c r="D3" s="28">
        <v>0.3</v>
      </c>
    </row>
    <row r="4" spans="1:4" x14ac:dyDescent="0.25">
      <c r="A4" t="str">
        <f t="shared" ref="A4:A20" si="0">B4&amp;"-"&amp;C4</f>
        <v>Conservador-TIJOLO</v>
      </c>
      <c r="B4" s="3" t="s">
        <v>29</v>
      </c>
      <c r="C4" s="3" t="s">
        <v>22</v>
      </c>
      <c r="D4" s="28">
        <v>0.5</v>
      </c>
    </row>
    <row r="5" spans="1:4" x14ac:dyDescent="0.25">
      <c r="A5" t="str">
        <f t="shared" si="0"/>
        <v>Conservador-HÍBRIDOS</v>
      </c>
      <c r="B5" s="3" t="s">
        <v>29</v>
      </c>
      <c r="C5" s="3" t="s">
        <v>23</v>
      </c>
      <c r="D5" s="28">
        <v>0.1</v>
      </c>
    </row>
    <row r="6" spans="1:4" x14ac:dyDescent="0.25">
      <c r="A6" t="str">
        <f t="shared" si="0"/>
        <v>Conservador-FOF's</v>
      </c>
      <c r="B6" s="3" t="s">
        <v>29</v>
      </c>
      <c r="C6" s="3" t="s">
        <v>24</v>
      </c>
      <c r="D6" s="36">
        <v>0.1</v>
      </c>
    </row>
    <row r="7" spans="1:4" x14ac:dyDescent="0.25">
      <c r="A7" t="str">
        <f t="shared" si="0"/>
        <v>Conservador-Desenvolvimento</v>
      </c>
      <c r="B7" s="3" t="s">
        <v>29</v>
      </c>
      <c r="C7" s="3" t="s">
        <v>25</v>
      </c>
      <c r="D7" s="36">
        <v>0</v>
      </c>
    </row>
    <row r="8" spans="1:4" ht="15.75" thickBot="1" x14ac:dyDescent="0.3">
      <c r="A8" s="34" t="str">
        <f t="shared" si="0"/>
        <v>Conservador-Hotelárias</v>
      </c>
      <c r="B8" s="35" t="s">
        <v>29</v>
      </c>
      <c r="C8" s="35" t="s">
        <v>26</v>
      </c>
      <c r="D8" s="37">
        <v>0</v>
      </c>
    </row>
    <row r="9" spans="1:4" x14ac:dyDescent="0.25">
      <c r="A9" t="str">
        <f t="shared" si="0"/>
        <v>Moderado-PAPEL</v>
      </c>
      <c r="B9" s="3" t="s">
        <v>32</v>
      </c>
      <c r="C9" s="3" t="s">
        <v>21</v>
      </c>
      <c r="D9" s="36">
        <v>0.32</v>
      </c>
    </row>
    <row r="10" spans="1:4" x14ac:dyDescent="0.25">
      <c r="A10" t="str">
        <f t="shared" si="0"/>
        <v>Moderado-TIJOLO</v>
      </c>
      <c r="B10" s="3" t="s">
        <v>32</v>
      </c>
      <c r="C10" s="3" t="s">
        <v>22</v>
      </c>
      <c r="D10" s="36">
        <v>0.35</v>
      </c>
    </row>
    <row r="11" spans="1:4" x14ac:dyDescent="0.25">
      <c r="A11" t="str">
        <f t="shared" si="0"/>
        <v>Moderado-HÍBRIDOS</v>
      </c>
      <c r="B11" s="3" t="s">
        <v>32</v>
      </c>
      <c r="C11" s="3" t="s">
        <v>23</v>
      </c>
      <c r="D11" s="36">
        <v>0.08</v>
      </c>
    </row>
    <row r="12" spans="1:4" x14ac:dyDescent="0.25">
      <c r="A12" t="str">
        <f t="shared" si="0"/>
        <v>Moderado-FOF's</v>
      </c>
      <c r="B12" s="3" t="s">
        <v>32</v>
      </c>
      <c r="C12" s="3" t="s">
        <v>24</v>
      </c>
      <c r="D12" s="36">
        <v>0.05</v>
      </c>
    </row>
    <row r="13" spans="1:4" x14ac:dyDescent="0.25">
      <c r="A13" t="str">
        <f t="shared" si="0"/>
        <v>Moderado-Desenvolvimento</v>
      </c>
      <c r="B13" s="3" t="s">
        <v>32</v>
      </c>
      <c r="C13" s="3" t="s">
        <v>25</v>
      </c>
      <c r="D13" s="36">
        <v>0.1</v>
      </c>
    </row>
    <row r="14" spans="1:4" ht="15.75" thickBot="1" x14ac:dyDescent="0.3">
      <c r="A14" s="34" t="str">
        <f t="shared" si="0"/>
        <v>Moderado-Hotelárias</v>
      </c>
      <c r="B14" s="35" t="s">
        <v>32</v>
      </c>
      <c r="C14" s="35" t="s">
        <v>26</v>
      </c>
      <c r="D14" s="37">
        <v>0.1</v>
      </c>
    </row>
    <row r="15" spans="1:4" x14ac:dyDescent="0.25">
      <c r="A15" t="str">
        <f t="shared" si="0"/>
        <v>Agressivo-PAPEL</v>
      </c>
      <c r="B15" s="3" t="s">
        <v>17</v>
      </c>
      <c r="C15" s="3" t="s">
        <v>21</v>
      </c>
      <c r="D15" s="36">
        <v>0.5</v>
      </c>
    </row>
    <row r="16" spans="1:4" x14ac:dyDescent="0.25">
      <c r="A16" t="str">
        <f t="shared" si="0"/>
        <v>Agressivo-TIJOLO</v>
      </c>
      <c r="B16" s="3" t="s">
        <v>17</v>
      </c>
      <c r="C16" s="3" t="s">
        <v>22</v>
      </c>
      <c r="D16" s="36">
        <v>0.1</v>
      </c>
    </row>
    <row r="17" spans="1:4" x14ac:dyDescent="0.25">
      <c r="A17" t="str">
        <f t="shared" si="0"/>
        <v>Agressivo-HÍBRIDOS</v>
      </c>
      <c r="B17" s="3" t="s">
        <v>17</v>
      </c>
      <c r="C17" s="3" t="s">
        <v>23</v>
      </c>
      <c r="D17" s="36">
        <v>0.05</v>
      </c>
    </row>
    <row r="18" spans="1:4" x14ac:dyDescent="0.25">
      <c r="A18" t="str">
        <f t="shared" si="0"/>
        <v>Agressivo-FOF's</v>
      </c>
      <c r="B18" s="3" t="s">
        <v>17</v>
      </c>
      <c r="C18" s="3" t="s">
        <v>24</v>
      </c>
      <c r="D18" s="36">
        <v>0.05</v>
      </c>
    </row>
    <row r="19" spans="1:4" x14ac:dyDescent="0.25">
      <c r="A19" t="str">
        <f t="shared" si="0"/>
        <v>Agressivo-Desenvolvimento</v>
      </c>
      <c r="B19" s="3" t="s">
        <v>17</v>
      </c>
      <c r="C19" s="3" t="s">
        <v>25</v>
      </c>
      <c r="D19" s="36">
        <v>0.2</v>
      </c>
    </row>
    <row r="20" spans="1:4" x14ac:dyDescent="0.25">
      <c r="A20" t="str">
        <f t="shared" si="0"/>
        <v>Agressivo-Hotelárias</v>
      </c>
      <c r="B20" s="3" t="s">
        <v>17</v>
      </c>
      <c r="C20" s="3" t="s">
        <v>26</v>
      </c>
      <c r="D20" s="3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7</vt:i4>
      </vt:variant>
    </vt:vector>
  </HeadingPairs>
  <TitlesOfParts>
    <vt:vector size="9" baseType="lpstr">
      <vt:lpstr>Objetivos</vt:lpstr>
      <vt:lpstr>Planilha1</vt:lpstr>
      <vt:lpstr>Aporte</vt:lpstr>
      <vt:lpstr>patrimonio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2025-06-10T13:02:16Z</dcterms:created>
  <dcterms:modified xsi:type="dcterms:W3CDTF">2025-06-10T17:10:45Z</dcterms:modified>
</cp:coreProperties>
</file>