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I4" i="1" l="1"/>
  <c r="J7" i="1" l="1"/>
  <c r="J8" i="1" s="1"/>
  <c r="J9" i="1" s="1"/>
  <c r="J10" i="1" s="1"/>
  <c r="J11" i="1" s="1"/>
  <c r="J12" i="1" s="1"/>
  <c r="J13" i="1" s="1"/>
  <c r="J14" i="1" s="1"/>
  <c r="I7" i="1"/>
  <c r="I8" i="1" s="1"/>
  <c r="I9" i="1" s="1"/>
  <c r="I10" i="1" s="1"/>
  <c r="I11" i="1" s="1"/>
  <c r="I12" i="1" s="1"/>
  <c r="I13" i="1" s="1"/>
  <c r="I14" i="1" s="1"/>
  <c r="H14" i="1"/>
  <c r="H13" i="1"/>
  <c r="H12" i="1"/>
  <c r="H11" i="1"/>
  <c r="H10" i="1"/>
  <c r="H9" i="1"/>
  <c r="H8" i="1"/>
  <c r="H7" i="1"/>
  <c r="H6" i="1"/>
  <c r="J6" i="1"/>
  <c r="I6" i="1"/>
  <c r="J5" i="1"/>
  <c r="I5" i="1"/>
  <c r="H5" i="1"/>
  <c r="J4" i="1"/>
  <c r="H4" i="1"/>
  <c r="J3" i="1"/>
  <c r="I3" i="1"/>
  <c r="H3" i="1"/>
  <c r="G14" i="1"/>
  <c r="G13" i="1"/>
  <c r="G12" i="1"/>
  <c r="G11" i="1"/>
  <c r="G10" i="1"/>
  <c r="G9" i="1"/>
  <c r="G8" i="1"/>
  <c r="G7" i="1"/>
  <c r="G6" i="1"/>
  <c r="G5" i="1"/>
  <c r="G4" i="1"/>
  <c r="G3" i="1"/>
  <c r="E3" i="1"/>
  <c r="D4" i="1" s="1"/>
  <c r="D5" i="1" s="1"/>
  <c r="D3" i="1"/>
  <c r="C3" i="1"/>
  <c r="E4" i="1" l="1"/>
  <c r="E5" i="1" s="1"/>
  <c r="C4" i="1"/>
  <c r="C5" i="1" s="1"/>
</calcChain>
</file>

<file path=xl/sharedStrings.xml><?xml version="1.0" encoding="utf-8"?>
<sst xmlns="http://schemas.openxmlformats.org/spreadsheetml/2006/main" count="11" uniqueCount="8">
  <si>
    <t>Assinatura anual</t>
  </si>
  <si>
    <t>Tarifa de ato médico diurno</t>
  </si>
  <si>
    <t>Tarifa de ato médico noturno</t>
  </si>
  <si>
    <t>Atos médicos oferecidos com a assinatura</t>
  </si>
  <si>
    <t>Seguro A</t>
  </si>
  <si>
    <t>Seguro B</t>
  </si>
  <si>
    <t>Seguro C</t>
  </si>
  <si>
    <t>Nº Atos Médicos Anuais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</si>
</sst>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Seguro A</c:v>
          </c:tx>
          <c:marker>
            <c:symbol val="none"/>
          </c:marker>
          <c:cat>
            <c:numRef>
              <c:f>Folha1!$G$3:$G$14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Folha1!$H$3:$H$14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39</c:v>
                </c:pt>
                <c:pt idx="3">
                  <c:v>51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99</c:v>
                </c:pt>
                <c:pt idx="8">
                  <c:v>111</c:v>
                </c:pt>
                <c:pt idx="9">
                  <c:v>123</c:v>
                </c:pt>
                <c:pt idx="10">
                  <c:v>135</c:v>
                </c:pt>
                <c:pt idx="11">
                  <c:v>147</c:v>
                </c:pt>
              </c:numCache>
            </c:numRef>
          </c:val>
          <c:smooth val="0"/>
        </c:ser>
        <c:ser>
          <c:idx val="1"/>
          <c:order val="1"/>
          <c:tx>
            <c:v>Seguro B</c:v>
          </c:tx>
          <c:marker>
            <c:symbol val="none"/>
          </c:marker>
          <c:val>
            <c:numRef>
              <c:f>Folha1!$I$3:$I$14</c:f>
              <c:numCache>
                <c:formatCode>General</c:formatCode>
                <c:ptCount val="12"/>
                <c:pt idx="0">
                  <c:v>38</c:v>
                </c:pt>
                <c:pt idx="1">
                  <c:v>47.5</c:v>
                </c:pt>
                <c:pt idx="2">
                  <c:v>66.5</c:v>
                </c:pt>
                <c:pt idx="3">
                  <c:v>85.5</c:v>
                </c:pt>
                <c:pt idx="4">
                  <c:v>104.5</c:v>
                </c:pt>
                <c:pt idx="5">
                  <c:v>123.5</c:v>
                </c:pt>
                <c:pt idx="6">
                  <c:v>142.5</c:v>
                </c:pt>
                <c:pt idx="7">
                  <c:v>161.5</c:v>
                </c:pt>
                <c:pt idx="8">
                  <c:v>180.5</c:v>
                </c:pt>
                <c:pt idx="9">
                  <c:v>199.5</c:v>
                </c:pt>
                <c:pt idx="10">
                  <c:v>218.5</c:v>
                </c:pt>
                <c:pt idx="11">
                  <c:v>237.5</c:v>
                </c:pt>
              </c:numCache>
            </c:numRef>
          </c:val>
          <c:smooth val="0"/>
        </c:ser>
        <c:ser>
          <c:idx val="2"/>
          <c:order val="2"/>
          <c:tx>
            <c:v>Seguro C</c:v>
          </c:tx>
          <c:marker>
            <c:symbol val="none"/>
          </c:marker>
          <c:val>
            <c:numRef>
              <c:f>Folha1!$J$3:$J$14</c:f>
              <c:numCache>
                <c:formatCode>General</c:formatCode>
                <c:ptCount val="12"/>
                <c:pt idx="0">
                  <c:v>56</c:v>
                </c:pt>
                <c:pt idx="1">
                  <c:v>91</c:v>
                </c:pt>
                <c:pt idx="2">
                  <c:v>126</c:v>
                </c:pt>
                <c:pt idx="3">
                  <c:v>161</c:v>
                </c:pt>
                <c:pt idx="4">
                  <c:v>196</c:v>
                </c:pt>
                <c:pt idx="5">
                  <c:v>231</c:v>
                </c:pt>
                <c:pt idx="6">
                  <c:v>266</c:v>
                </c:pt>
                <c:pt idx="7">
                  <c:v>301</c:v>
                </c:pt>
                <c:pt idx="8">
                  <c:v>336</c:v>
                </c:pt>
                <c:pt idx="9">
                  <c:v>371</c:v>
                </c:pt>
                <c:pt idx="10">
                  <c:v>406</c:v>
                </c:pt>
                <c:pt idx="11">
                  <c:v>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6208"/>
        <c:axId val="144142848"/>
      </c:lineChart>
      <c:catAx>
        <c:axId val="2095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42848"/>
        <c:crosses val="autoZero"/>
        <c:auto val="1"/>
        <c:lblAlgn val="ctr"/>
        <c:lblOffset val="100"/>
        <c:noMultiLvlLbl val="0"/>
      </c:catAx>
      <c:valAx>
        <c:axId val="1441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28575</xdr:rowOff>
    </xdr:from>
    <xdr:to>
      <xdr:col>18</xdr:col>
      <xdr:colOff>314325</xdr:colOff>
      <xdr:row>14</xdr:row>
      <xdr:rowOff>19051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E15" sqref="E15"/>
    </sheetView>
  </sheetViews>
  <sheetFormatPr defaultRowHeight="15" x14ac:dyDescent="0.25"/>
  <sheetData>
    <row r="1" spans="1:20" ht="15.75" thickBot="1" x14ac:dyDescent="0.3">
      <c r="A1" s="1">
        <v>56338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3"/>
      <c r="C2" s="4" t="s">
        <v>4</v>
      </c>
      <c r="D2" s="4" t="s">
        <v>5</v>
      </c>
      <c r="E2" s="5" t="s">
        <v>6</v>
      </c>
      <c r="F2" s="1"/>
      <c r="G2" s="3" t="s">
        <v>7</v>
      </c>
      <c r="H2" s="12" t="s">
        <v>4</v>
      </c>
      <c r="I2" s="12" t="s">
        <v>5</v>
      </c>
      <c r="J2" s="13" t="s">
        <v>6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0" t="s">
        <v>0</v>
      </c>
      <c r="C3" s="2">
        <f>33</f>
        <v>33</v>
      </c>
      <c r="D3" s="2">
        <f>38</f>
        <v>38</v>
      </c>
      <c r="E3" s="6">
        <f>56</f>
        <v>56</v>
      </c>
      <c r="F3" s="1"/>
      <c r="G3" s="10">
        <f>10</f>
        <v>10</v>
      </c>
      <c r="H3" s="14">
        <f>C3</f>
        <v>33</v>
      </c>
      <c r="I3" s="14">
        <f>D3</f>
        <v>38</v>
      </c>
      <c r="J3" s="15">
        <f>E3</f>
        <v>56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0" t="s">
        <v>1</v>
      </c>
      <c r="C4" s="2">
        <f>QUOTIENT(ABS(C3-D3),10)</f>
        <v>0</v>
      </c>
      <c r="D4" s="2">
        <f>QUOTIENT(ABS(D3-E3),10)</f>
        <v>1</v>
      </c>
      <c r="E4" s="6">
        <f>QUOTIENT(ABS(C3-E3),10)</f>
        <v>2</v>
      </c>
      <c r="F4" s="1"/>
      <c r="G4" s="10">
        <f>20</f>
        <v>20</v>
      </c>
      <c r="H4" s="14">
        <f>H3</f>
        <v>33</v>
      </c>
      <c r="I4" s="14">
        <f>I3+5*(0.7*D4+0.3*D5)</f>
        <v>47.5</v>
      </c>
      <c r="J4" s="15">
        <f>J3+ 10*(0.7*E4+0.3*E5)</f>
        <v>91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0" t="s">
        <v>2</v>
      </c>
      <c r="C5" s="2">
        <f>QUOTIENT(ABS(C3+C4),8)</f>
        <v>4</v>
      </c>
      <c r="D5" s="2">
        <f>QUOTIENT(ABS(D3+D4),8)</f>
        <v>4</v>
      </c>
      <c r="E5" s="6">
        <f>QUOTIENT(ABS(E3+E4),8)</f>
        <v>7</v>
      </c>
      <c r="F5" s="1"/>
      <c r="G5" s="10">
        <f>30</f>
        <v>30</v>
      </c>
      <c r="H5" s="14">
        <f>H4+5*(0.7*C4+0.3*C5)</f>
        <v>39</v>
      </c>
      <c r="I5" s="14">
        <f>I4+10*(0.7*D4+0.3*D5)</f>
        <v>66.5</v>
      </c>
      <c r="J5" s="15">
        <f>J4+10*(0.7*E4+0.3*E5)</f>
        <v>126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thickBot="1" x14ac:dyDescent="0.3">
      <c r="A6" s="1"/>
      <c r="B6" s="11" t="s">
        <v>3</v>
      </c>
      <c r="C6" s="7">
        <v>25</v>
      </c>
      <c r="D6" s="8">
        <v>15</v>
      </c>
      <c r="E6" s="9">
        <v>10</v>
      </c>
      <c r="F6" s="1"/>
      <c r="G6" s="10">
        <f>40</f>
        <v>40</v>
      </c>
      <c r="H6" s="14">
        <f>H5+10*(0.7*C4+0.3*C5)</f>
        <v>51</v>
      </c>
      <c r="I6" s="14">
        <f>I5+10*(0.7*D4+0.3*D5)</f>
        <v>85.5</v>
      </c>
      <c r="J6" s="15">
        <f>J5+10*(0.7*E4+0.3*E5)</f>
        <v>161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0">
        <f>50</f>
        <v>50</v>
      </c>
      <c r="H7" s="14">
        <f>H6+10*(0.7*C4+0.3*C5)</f>
        <v>63</v>
      </c>
      <c r="I7" s="14">
        <f>I6+10*(0.7*D4+0.3*D5)</f>
        <v>104.5</v>
      </c>
      <c r="J7" s="15">
        <f>J6+10*(0.7*E4+0.3*E5)</f>
        <v>196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0">
        <f>60</f>
        <v>60</v>
      </c>
      <c r="H8" s="14">
        <f>H7+10*(0.7*C4+0.3*C5)</f>
        <v>75</v>
      </c>
      <c r="I8" s="14">
        <f>I7+10*(0.7*D4+0.3*D5)</f>
        <v>123.5</v>
      </c>
      <c r="J8" s="15">
        <f>J7+10*(0.7*E4+0.3*E5)</f>
        <v>231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1"/>
      <c r="D9" s="1"/>
      <c r="E9" s="1"/>
      <c r="F9" s="1"/>
      <c r="G9" s="10">
        <f>70</f>
        <v>70</v>
      </c>
      <c r="H9" s="14">
        <f>H8+10*(0.7*C4+0.3*C5)</f>
        <v>87</v>
      </c>
      <c r="I9" s="14">
        <f>I8+10*(0.7*D4+0.3*D5)</f>
        <v>142.5</v>
      </c>
      <c r="J9" s="15">
        <f>J8+10*(0.7*E4+0.3*E5)</f>
        <v>266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0">
        <f>80</f>
        <v>80</v>
      </c>
      <c r="H10" s="14">
        <f>H9+10*(0.7*C4+0.3*C5)</f>
        <v>99</v>
      </c>
      <c r="I10" s="14">
        <f>I9+10*(0.7*D4+0.3*D5)</f>
        <v>161.5</v>
      </c>
      <c r="J10" s="15">
        <f>J9+10*(0.7*E4+0.3*E5)</f>
        <v>301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0">
        <f>90</f>
        <v>90</v>
      </c>
      <c r="H11" s="14">
        <f>H10+10*(0.7*C4+0.3*C5)</f>
        <v>111</v>
      </c>
      <c r="I11" s="14">
        <f>I10+10*(0.7*D4+0.3*D5)</f>
        <v>180.5</v>
      </c>
      <c r="J11" s="15">
        <f>J10+10*(0.7*E4+0.3*E5)</f>
        <v>336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0">
        <f>100</f>
        <v>100</v>
      </c>
      <c r="H12" s="14">
        <f>H11+10*(0.7*C4+0.3*C5)</f>
        <v>123</v>
      </c>
      <c r="I12" s="14">
        <f>I11+10*(0.7*D4+0.3*D5)</f>
        <v>199.5</v>
      </c>
      <c r="J12" s="15">
        <f>J11+10*(0.7*E4+0.3*E5)</f>
        <v>371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>
        <f>110</f>
        <v>110</v>
      </c>
      <c r="H13" s="14">
        <f>H12+10*(0.7*C4+0.3*C5)</f>
        <v>135</v>
      </c>
      <c r="I13" s="14">
        <f>I12+10*(0.7*D4+0.3*D5)</f>
        <v>218.5</v>
      </c>
      <c r="J13" s="15">
        <f>J12+10*(0.7*E4+0.3*E5)</f>
        <v>406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1">
        <f>120</f>
        <v>120</v>
      </c>
      <c r="H14" s="16">
        <f>H13+10*(0.7*C4+0.3*C5)</f>
        <v>147</v>
      </c>
      <c r="I14" s="16">
        <f>I13+10*(0.7*D4+0.3*D5)</f>
        <v>237.5</v>
      </c>
      <c r="J14" s="17">
        <f>J13+10*(0.7*E4+0.3*E5)</f>
        <v>441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Nunes</dc:creator>
  <cp:lastModifiedBy>Manuel Nunes</cp:lastModifiedBy>
  <dcterms:created xsi:type="dcterms:W3CDTF">2020-12-05T23:32:06Z</dcterms:created>
  <dcterms:modified xsi:type="dcterms:W3CDTF">2020-12-06T20:40:35Z</dcterms:modified>
</cp:coreProperties>
</file>