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  <sheet name="Fare Optimiz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E10" i="2"/>
  <c r="D10" i="2"/>
  <c r="C10" i="2"/>
  <c r="B10" i="2"/>
  <c r="O4" i="2"/>
  <c r="N4" i="2"/>
  <c r="M4" i="2"/>
  <c r="L4" i="2"/>
  <c r="O5" i="2"/>
  <c r="N5" i="2"/>
  <c r="M5" i="2"/>
  <c r="L5" i="2"/>
  <c r="O6" i="2"/>
  <c r="N6" i="2"/>
  <c r="M6" i="2"/>
  <c r="L6" i="2"/>
  <c r="O7" i="2"/>
  <c r="N7" i="2"/>
  <c r="M7" i="2"/>
  <c r="L7" i="2"/>
  <c r="J7" i="2"/>
  <c r="J6" i="2"/>
  <c r="J5" i="2"/>
  <c r="J4" i="2"/>
  <c r="I7" i="2"/>
  <c r="I6" i="2"/>
  <c r="I5" i="2"/>
  <c r="I4" i="2"/>
  <c r="H7" i="2"/>
  <c r="H6" i="2"/>
  <c r="H5" i="2"/>
  <c r="H4" i="2"/>
  <c r="G4" i="2"/>
  <c r="G6" i="2"/>
  <c r="G7" i="2"/>
  <c r="G5" i="2"/>
  <c r="M31" i="1" l="1"/>
  <c r="M24" i="1"/>
  <c r="K30" i="1"/>
  <c r="K29" i="1"/>
  <c r="K28" i="1"/>
  <c r="K27" i="1"/>
  <c r="K26" i="1"/>
  <c r="K23" i="1"/>
  <c r="K22" i="1"/>
  <c r="K21" i="1"/>
  <c r="K20" i="1"/>
  <c r="K19" i="1"/>
  <c r="J19" i="1"/>
  <c r="J20" i="1"/>
  <c r="J21" i="1"/>
  <c r="J22" i="1"/>
  <c r="J23" i="1"/>
  <c r="J26" i="1"/>
  <c r="J27" i="1"/>
  <c r="J28" i="1"/>
  <c r="J29" i="1"/>
  <c r="J30" i="1"/>
  <c r="F30" i="1"/>
  <c r="F29" i="1"/>
  <c r="F28" i="1"/>
  <c r="F27" i="1"/>
  <c r="F26" i="1"/>
  <c r="F23" i="1"/>
  <c r="F22" i="1"/>
  <c r="F21" i="1"/>
  <c r="F20" i="1"/>
  <c r="F19" i="1"/>
  <c r="D23" i="1"/>
  <c r="H23" i="1" s="1"/>
  <c r="H30" i="1"/>
  <c r="I29" i="1"/>
  <c r="H26" i="1"/>
  <c r="I23" i="1"/>
  <c r="I19" i="1"/>
  <c r="H19" i="1"/>
  <c r="E30" i="1"/>
  <c r="I30" i="1" s="1"/>
  <c r="D30" i="1"/>
  <c r="E29" i="1"/>
  <c r="D29" i="1"/>
  <c r="H29" i="1" s="1"/>
  <c r="E28" i="1"/>
  <c r="I28" i="1" s="1"/>
  <c r="D28" i="1"/>
  <c r="H28" i="1" s="1"/>
  <c r="E27" i="1"/>
  <c r="I27" i="1" s="1"/>
  <c r="D27" i="1"/>
  <c r="H27" i="1" s="1"/>
  <c r="E26" i="1"/>
  <c r="I26" i="1" s="1"/>
  <c r="D26" i="1"/>
  <c r="F31" i="1" s="1"/>
  <c r="E23" i="1"/>
  <c r="E22" i="1"/>
  <c r="I22" i="1" s="1"/>
  <c r="D22" i="1"/>
  <c r="H22" i="1" s="1"/>
  <c r="E21" i="1"/>
  <c r="I21" i="1" s="1"/>
  <c r="D21" i="1"/>
  <c r="H21" i="1" s="1"/>
  <c r="E20" i="1"/>
  <c r="I20" i="1" s="1"/>
  <c r="D20" i="1"/>
  <c r="H20" i="1" s="1"/>
  <c r="D19" i="1"/>
  <c r="F24" i="1" s="1"/>
  <c r="E19" i="1"/>
  <c r="H13" i="1"/>
  <c r="D13" i="1"/>
  <c r="C15" i="1" s="1"/>
  <c r="I4" i="1"/>
  <c r="J13" i="1"/>
  <c r="K13" i="1"/>
  <c r="I13" i="1"/>
  <c r="J9" i="1"/>
  <c r="J5" i="1"/>
  <c r="K11" i="1"/>
  <c r="K14" i="1" s="1"/>
  <c r="I8" i="1"/>
  <c r="I7" i="1"/>
  <c r="I9" i="1" s="1"/>
  <c r="I3" i="1"/>
  <c r="I2" i="1"/>
  <c r="K31" i="1" l="1"/>
  <c r="I5" i="1"/>
  <c r="I11" i="1" s="1"/>
  <c r="I14" i="1" s="1"/>
  <c r="J10" i="1"/>
  <c r="J14" i="1" s="1"/>
  <c r="K24" i="1" l="1"/>
</calcChain>
</file>

<file path=xl/sharedStrings.xml><?xml version="1.0" encoding="utf-8"?>
<sst xmlns="http://schemas.openxmlformats.org/spreadsheetml/2006/main" count="52" uniqueCount="31">
  <si>
    <t>Dates</t>
  </si>
  <si>
    <t>To</t>
  </si>
  <si>
    <t>From</t>
  </si>
  <si>
    <t>E</t>
  </si>
  <si>
    <t>D</t>
  </si>
  <si>
    <t>Weekly pass</t>
  </si>
  <si>
    <t>10 Trip Ticket</t>
  </si>
  <si>
    <t>Monthly Pass</t>
  </si>
  <si>
    <t>Day</t>
  </si>
  <si>
    <t>Evening</t>
  </si>
  <si>
    <t>M</t>
  </si>
  <si>
    <t>W</t>
  </si>
  <si>
    <t>S</t>
  </si>
  <si>
    <t>To (Day)</t>
  </si>
  <si>
    <t>From (Ev)</t>
  </si>
  <si>
    <t>To (Ev)</t>
  </si>
  <si>
    <t>Monthly</t>
  </si>
  <si>
    <t>Weekly</t>
  </si>
  <si>
    <t>10-Trip</t>
  </si>
  <si>
    <t>Zone 1</t>
  </si>
  <si>
    <t>Zone 2</t>
  </si>
  <si>
    <t>Zone 3</t>
  </si>
  <si>
    <t>Zone 4</t>
  </si>
  <si>
    <t>The Independence Pass</t>
  </si>
  <si>
    <t>1 Trip (Day)</t>
  </si>
  <si>
    <t>1 Trip (Evening)</t>
  </si>
  <si>
    <t>Fares</t>
  </si>
  <si>
    <t>How Many Trips does it take to make Septa Passes Cost Effective?</t>
  </si>
  <si>
    <t>Day Time</t>
  </si>
  <si>
    <t>Evening / Weekend</t>
  </si>
  <si>
    <t>Mixed (Day One way, Evening / Weekend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</si>
</sst>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/>
  </sheetViews>
  <sheetFormatPr defaultRowHeight="15" x14ac:dyDescent="0.25"/>
  <cols>
    <col min="10" max="10" width="12" bestFit="1" customWidth="1"/>
    <col min="11" max="11" width="12.5703125" bestFit="1" customWidth="1"/>
    <col min="12" max="12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J1" t="s">
        <v>5</v>
      </c>
      <c r="K1" s="3" t="s">
        <v>6</v>
      </c>
      <c r="L1">
        <v>47.5</v>
      </c>
    </row>
    <row r="2" spans="1:13" x14ac:dyDescent="0.25">
      <c r="A2" s="1">
        <v>43122</v>
      </c>
      <c r="B2" t="s">
        <v>4</v>
      </c>
      <c r="C2" t="s">
        <v>3</v>
      </c>
      <c r="D2">
        <v>5.25</v>
      </c>
      <c r="H2">
        <v>0</v>
      </c>
      <c r="I2">
        <f>+D2+H2</f>
        <v>5.25</v>
      </c>
      <c r="J2">
        <v>39</v>
      </c>
    </row>
    <row r="3" spans="1:13" x14ac:dyDescent="0.25">
      <c r="A3" s="1">
        <v>43124</v>
      </c>
      <c r="B3" t="s">
        <v>4</v>
      </c>
      <c r="C3" t="s">
        <v>3</v>
      </c>
      <c r="D3">
        <v>5.25</v>
      </c>
      <c r="H3">
        <v>0</v>
      </c>
      <c r="I3">
        <f>+D3+H3</f>
        <v>5.25</v>
      </c>
    </row>
    <row r="4" spans="1:13" x14ac:dyDescent="0.25">
      <c r="A4" s="1">
        <v>43127</v>
      </c>
      <c r="B4" t="s">
        <v>3</v>
      </c>
      <c r="C4" t="s">
        <v>3</v>
      </c>
      <c r="D4">
        <v>0</v>
      </c>
      <c r="H4">
        <v>0</v>
      </c>
      <c r="I4">
        <f>+D4+H4</f>
        <v>0</v>
      </c>
    </row>
    <row r="5" spans="1:13" x14ac:dyDescent="0.25">
      <c r="A5" s="1"/>
      <c r="I5">
        <f>SUM(I2:I4)</f>
        <v>10.5</v>
      </c>
      <c r="J5">
        <f>+J2</f>
        <v>39</v>
      </c>
    </row>
    <row r="6" spans="1:13" x14ac:dyDescent="0.25">
      <c r="A6" s="1"/>
    </row>
    <row r="7" spans="1:13" x14ac:dyDescent="0.25">
      <c r="A7" s="1">
        <v>43129</v>
      </c>
      <c r="B7" t="s">
        <v>4</v>
      </c>
      <c r="C7" t="s">
        <v>3</v>
      </c>
      <c r="D7">
        <v>5.25</v>
      </c>
      <c r="H7">
        <v>4.25</v>
      </c>
      <c r="I7">
        <f>+D7+H7</f>
        <v>9.5</v>
      </c>
    </row>
    <row r="8" spans="1:13" x14ac:dyDescent="0.25">
      <c r="A8" s="1">
        <v>43131</v>
      </c>
      <c r="B8" t="s">
        <v>4</v>
      </c>
      <c r="C8" t="s">
        <v>3</v>
      </c>
      <c r="D8">
        <v>5.25</v>
      </c>
      <c r="H8">
        <v>4.25</v>
      </c>
      <c r="I8">
        <f>+D8+H8</f>
        <v>9.5</v>
      </c>
    </row>
    <row r="9" spans="1:13" x14ac:dyDescent="0.25">
      <c r="I9">
        <f>SUM(I6:I8)</f>
        <v>19</v>
      </c>
      <c r="J9">
        <f>+J2</f>
        <v>39</v>
      </c>
    </row>
    <row r="10" spans="1:13" x14ac:dyDescent="0.25">
      <c r="J10">
        <f>+J11+J9+J5</f>
        <v>78</v>
      </c>
    </row>
    <row r="11" spans="1:13" x14ac:dyDescent="0.25">
      <c r="I11">
        <f>+I9+I5</f>
        <v>29.5</v>
      </c>
      <c r="K11">
        <f>+L1</f>
        <v>47.5</v>
      </c>
    </row>
    <row r="13" spans="1:13" x14ac:dyDescent="0.25">
      <c r="A13" s="2" t="s">
        <v>7</v>
      </c>
      <c r="C13">
        <v>144</v>
      </c>
      <c r="D13">
        <f>SUM(D2:D9)</f>
        <v>21</v>
      </c>
      <c r="H13">
        <f>SUM(H2:H9)</f>
        <v>8.5</v>
      </c>
      <c r="I13">
        <f>+C13</f>
        <v>144</v>
      </c>
      <c r="J13">
        <f>+C13</f>
        <v>144</v>
      </c>
      <c r="K13" s="3">
        <f>+C13</f>
        <v>144</v>
      </c>
    </row>
    <row r="14" spans="1:13" x14ac:dyDescent="0.25">
      <c r="D14" s="2" t="s">
        <v>8</v>
      </c>
      <c r="E14" s="2"/>
      <c r="F14" s="2"/>
      <c r="G14" s="2"/>
      <c r="H14" s="2" t="s">
        <v>9</v>
      </c>
      <c r="I14">
        <f>SUM(I10:I13)</f>
        <v>173.5</v>
      </c>
      <c r="J14">
        <f>SUM(J10:J13)</f>
        <v>222</v>
      </c>
      <c r="K14" s="3">
        <f>SUM(K10:K13)</f>
        <v>191.5</v>
      </c>
    </row>
    <row r="15" spans="1:13" x14ac:dyDescent="0.25">
      <c r="C15">
        <f>+C13+D13+H13</f>
        <v>173.5</v>
      </c>
      <c r="D15" s="2">
        <v>4</v>
      </c>
      <c r="E15" s="2"/>
      <c r="F15" s="2"/>
      <c r="G15" s="2"/>
      <c r="H15" s="2">
        <v>2</v>
      </c>
    </row>
    <row r="16" spans="1:13" x14ac:dyDescent="0.25">
      <c r="L16" s="3" t="s">
        <v>6</v>
      </c>
      <c r="M16">
        <v>47.5</v>
      </c>
    </row>
    <row r="18" spans="1:13" x14ac:dyDescent="0.25">
      <c r="A18" t="s">
        <v>10</v>
      </c>
      <c r="B18" t="s">
        <v>11</v>
      </c>
      <c r="C18" t="s">
        <v>12</v>
      </c>
      <c r="D18" t="s">
        <v>13</v>
      </c>
      <c r="E18" t="s">
        <v>15</v>
      </c>
      <c r="F18" t="s">
        <v>14</v>
      </c>
    </row>
    <row r="19" spans="1:13" x14ac:dyDescent="0.25">
      <c r="C19" s="1">
        <v>43134</v>
      </c>
      <c r="D19">
        <f>COUNT(A19:B19)</f>
        <v>0</v>
      </c>
      <c r="E19">
        <f>COUNT(C19:C19)</f>
        <v>1</v>
      </c>
      <c r="F19">
        <f>COUNT(A19:C19)</f>
        <v>1</v>
      </c>
      <c r="H19">
        <f>+D19*5.25</f>
        <v>0</v>
      </c>
      <c r="I19">
        <f t="shared" ref="I19:J23" si="0">+E19*4.25</f>
        <v>4.25</v>
      </c>
      <c r="J19">
        <f t="shared" si="0"/>
        <v>4.25</v>
      </c>
      <c r="K19">
        <f>SUM(H19:J19)</f>
        <v>8.5</v>
      </c>
    </row>
    <row r="20" spans="1:13" x14ac:dyDescent="0.25">
      <c r="A20" s="1">
        <v>43136</v>
      </c>
      <c r="B20" s="1">
        <v>43138</v>
      </c>
      <c r="C20" s="1">
        <v>43141</v>
      </c>
      <c r="D20">
        <f>COUNT(A20:B20)</f>
        <v>2</v>
      </c>
      <c r="E20">
        <f>COUNT(C20:C20)</f>
        <v>1</v>
      </c>
      <c r="F20">
        <f>COUNT(A20:C20)</f>
        <v>3</v>
      </c>
      <c r="H20">
        <f>+D20*5.25</f>
        <v>10.5</v>
      </c>
      <c r="I20">
        <f t="shared" si="0"/>
        <v>4.25</v>
      </c>
      <c r="J20">
        <f t="shared" si="0"/>
        <v>12.75</v>
      </c>
      <c r="K20">
        <f t="shared" ref="K20:K23" si="1">SUM(H20:J20)</f>
        <v>27.5</v>
      </c>
    </row>
    <row r="21" spans="1:13" x14ac:dyDescent="0.25">
      <c r="A21" s="1">
        <v>43143</v>
      </c>
      <c r="B21" s="1">
        <v>43145</v>
      </c>
      <c r="C21" s="1">
        <v>43148</v>
      </c>
      <c r="D21">
        <f>COUNT(A21:B21)</f>
        <v>2</v>
      </c>
      <c r="E21">
        <f>COUNT(C21:C21)</f>
        <v>1</v>
      </c>
      <c r="F21">
        <f>COUNT(A21:C21)</f>
        <v>3</v>
      </c>
      <c r="H21">
        <f>+D21*5.25</f>
        <v>10.5</v>
      </c>
      <c r="I21">
        <f t="shared" si="0"/>
        <v>4.25</v>
      </c>
      <c r="J21">
        <f t="shared" si="0"/>
        <v>12.75</v>
      </c>
      <c r="K21">
        <f t="shared" si="1"/>
        <v>27.5</v>
      </c>
    </row>
    <row r="22" spans="1:13" x14ac:dyDescent="0.25">
      <c r="A22" s="1">
        <v>43150</v>
      </c>
      <c r="B22" s="1">
        <v>43152</v>
      </c>
      <c r="C22" s="1">
        <v>43155</v>
      </c>
      <c r="D22">
        <f>COUNT(A22:B22)</f>
        <v>2</v>
      </c>
      <c r="E22">
        <f>COUNT(C22:C22)</f>
        <v>1</v>
      </c>
      <c r="F22">
        <f>COUNT(A22:C22)</f>
        <v>3</v>
      </c>
      <c r="H22">
        <f>+D22*5.25</f>
        <v>10.5</v>
      </c>
      <c r="I22">
        <f t="shared" si="0"/>
        <v>4.25</v>
      </c>
      <c r="J22">
        <f t="shared" si="0"/>
        <v>12.75</v>
      </c>
      <c r="K22">
        <f t="shared" si="1"/>
        <v>27.5</v>
      </c>
    </row>
    <row r="23" spans="1:13" x14ac:dyDescent="0.25">
      <c r="A23" s="1">
        <v>43157</v>
      </c>
      <c r="B23" s="1">
        <v>43159</v>
      </c>
      <c r="D23">
        <f>COUNT(A23:B23)</f>
        <v>2</v>
      </c>
      <c r="E23">
        <f>COUNT(C23:C23)</f>
        <v>0</v>
      </c>
      <c r="F23">
        <f>COUNT(A23:C23)</f>
        <v>2</v>
      </c>
      <c r="H23">
        <f>+D23*5.25</f>
        <v>10.5</v>
      </c>
      <c r="I23">
        <f t="shared" si="0"/>
        <v>0</v>
      </c>
      <c r="J23">
        <f t="shared" si="0"/>
        <v>8.5</v>
      </c>
      <c r="K23">
        <f t="shared" si="1"/>
        <v>19</v>
      </c>
    </row>
    <row r="24" spans="1:13" x14ac:dyDescent="0.25">
      <c r="F24">
        <f>SUM(D19:D23)+SUM(E19:E23)+SUM(F19:F23)</f>
        <v>24</v>
      </c>
      <c r="K24">
        <f>SUM(K19:K23)</f>
        <v>110</v>
      </c>
      <c r="M24">
        <f>+F24*0.1*47.5</f>
        <v>114.00000000000001</v>
      </c>
    </row>
    <row r="26" spans="1:13" x14ac:dyDescent="0.25">
      <c r="C26" s="1">
        <v>43162</v>
      </c>
      <c r="D26">
        <f>COUNT(A26:B26)</f>
        <v>0</v>
      </c>
      <c r="E26">
        <f>COUNT(C26:C26)</f>
        <v>1</v>
      </c>
      <c r="F26">
        <f t="shared" ref="F26:F30" si="2">COUNT(A26:C26)</f>
        <v>1</v>
      </c>
      <c r="H26">
        <f>+D26*5.25</f>
        <v>0</v>
      </c>
      <c r="I26">
        <f t="shared" ref="I26:J30" si="3">+E26*4.25</f>
        <v>4.25</v>
      </c>
      <c r="J26">
        <f t="shared" si="3"/>
        <v>4.25</v>
      </c>
      <c r="K26">
        <f t="shared" ref="K26:K30" si="4">SUM(H26:J26)</f>
        <v>8.5</v>
      </c>
    </row>
    <row r="27" spans="1:13" x14ac:dyDescent="0.25">
      <c r="A27" s="1">
        <v>43164</v>
      </c>
      <c r="B27" s="1">
        <v>43166</v>
      </c>
      <c r="C27" s="1">
        <v>43169</v>
      </c>
      <c r="D27">
        <f>COUNT(A27:B27)</f>
        <v>2</v>
      </c>
      <c r="E27">
        <f>COUNT(C27:C27)</f>
        <v>1</v>
      </c>
      <c r="F27">
        <f t="shared" si="2"/>
        <v>3</v>
      </c>
      <c r="H27">
        <f>+D27*5.25</f>
        <v>10.5</v>
      </c>
      <c r="I27">
        <f t="shared" si="3"/>
        <v>4.25</v>
      </c>
      <c r="J27">
        <f t="shared" si="3"/>
        <v>12.75</v>
      </c>
      <c r="K27">
        <f t="shared" si="4"/>
        <v>27.5</v>
      </c>
    </row>
    <row r="28" spans="1:13" x14ac:dyDescent="0.25">
      <c r="A28" s="1">
        <v>43171</v>
      </c>
      <c r="B28" s="1">
        <v>43173</v>
      </c>
      <c r="C28" s="1">
        <v>43176</v>
      </c>
      <c r="D28">
        <f>COUNT(A28:B28)</f>
        <v>2</v>
      </c>
      <c r="E28">
        <f>COUNT(C28:C28)</f>
        <v>1</v>
      </c>
      <c r="F28">
        <f t="shared" si="2"/>
        <v>3</v>
      </c>
      <c r="H28">
        <f>+D28*5.25</f>
        <v>10.5</v>
      </c>
      <c r="I28">
        <f t="shared" si="3"/>
        <v>4.25</v>
      </c>
      <c r="J28">
        <f t="shared" si="3"/>
        <v>12.75</v>
      </c>
      <c r="K28">
        <f t="shared" si="4"/>
        <v>27.5</v>
      </c>
    </row>
    <row r="29" spans="1:13" x14ac:dyDescent="0.25">
      <c r="A29" s="1">
        <v>43178</v>
      </c>
      <c r="B29" s="1">
        <v>43180</v>
      </c>
      <c r="C29" s="1">
        <v>43183</v>
      </c>
      <c r="D29">
        <f>COUNT(A29:B29)</f>
        <v>2</v>
      </c>
      <c r="E29">
        <f>COUNT(C29:C29)</f>
        <v>1</v>
      </c>
      <c r="F29">
        <f t="shared" si="2"/>
        <v>3</v>
      </c>
      <c r="H29">
        <f>+D29*5.25</f>
        <v>10.5</v>
      </c>
      <c r="I29">
        <f t="shared" si="3"/>
        <v>4.25</v>
      </c>
      <c r="J29">
        <f t="shared" si="3"/>
        <v>12.75</v>
      </c>
      <c r="K29">
        <f t="shared" si="4"/>
        <v>27.5</v>
      </c>
    </row>
    <row r="30" spans="1:13" x14ac:dyDescent="0.25">
      <c r="A30" s="1">
        <v>43185</v>
      </c>
      <c r="B30" s="1">
        <v>43187</v>
      </c>
      <c r="C30" s="1">
        <v>43190</v>
      </c>
      <c r="D30">
        <f>COUNT(A30:B30)</f>
        <v>2</v>
      </c>
      <c r="E30">
        <f>COUNT(C30:C30)</f>
        <v>1</v>
      </c>
      <c r="F30">
        <f t="shared" si="2"/>
        <v>3</v>
      </c>
      <c r="H30">
        <f>+D30*5.25</f>
        <v>10.5</v>
      </c>
      <c r="I30">
        <f t="shared" si="3"/>
        <v>4.25</v>
      </c>
      <c r="J30">
        <f t="shared" si="3"/>
        <v>12.75</v>
      </c>
      <c r="K30">
        <f t="shared" si="4"/>
        <v>27.5</v>
      </c>
    </row>
    <row r="31" spans="1:13" x14ac:dyDescent="0.25">
      <c r="F31">
        <f>SUM(D26:D30)+SUM(E26:E30)+SUM(F26:F30)</f>
        <v>26</v>
      </c>
      <c r="K31">
        <f>SUM(K26:K30)</f>
        <v>118.5</v>
      </c>
      <c r="L31" s="3"/>
      <c r="M31">
        <f>+F31*0.1*47.5</f>
        <v>123.5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8FB0-46D0-497C-B462-1C5493C86327}">
  <dimension ref="A1:T10"/>
  <sheetViews>
    <sheetView workbookViewId="0">
      <selection activeCell="A9" sqref="A9"/>
    </sheetView>
  </sheetViews>
  <sheetFormatPr defaultRowHeight="15" x14ac:dyDescent="0.25"/>
  <cols>
    <col min="1" max="1" width="24.7109375" customWidth="1"/>
  </cols>
  <sheetData>
    <row r="1" spans="1:20" x14ac:dyDescent="0.25">
      <c r="A1" t="s">
        <v>27</v>
      </c>
    </row>
    <row r="2" spans="1:20" x14ac:dyDescent="0.25">
      <c r="B2" t="s">
        <v>26</v>
      </c>
      <c r="G2" t="s">
        <v>28</v>
      </c>
      <c r="L2" t="s">
        <v>29</v>
      </c>
      <c r="Q2" t="s">
        <v>30</v>
      </c>
    </row>
    <row r="3" spans="1:20" x14ac:dyDescent="0.25">
      <c r="B3" t="s">
        <v>19</v>
      </c>
      <c r="C3" t="s">
        <v>20</v>
      </c>
      <c r="D3" t="s">
        <v>21</v>
      </c>
      <c r="E3" t="s">
        <v>22</v>
      </c>
      <c r="G3" t="s">
        <v>19</v>
      </c>
      <c r="H3" t="s">
        <v>20</v>
      </c>
      <c r="I3" t="s">
        <v>21</v>
      </c>
      <c r="J3" t="s">
        <v>22</v>
      </c>
      <c r="L3" t="s">
        <v>19</v>
      </c>
      <c r="M3" t="s">
        <v>20</v>
      </c>
      <c r="N3" t="s">
        <v>21</v>
      </c>
      <c r="O3" t="s">
        <v>22</v>
      </c>
      <c r="Q3" t="s">
        <v>19</v>
      </c>
      <c r="R3" t="s">
        <v>20</v>
      </c>
      <c r="S3" t="s">
        <v>21</v>
      </c>
      <c r="T3" t="s">
        <v>22</v>
      </c>
    </row>
    <row r="4" spans="1:20" x14ac:dyDescent="0.25">
      <c r="A4" t="s">
        <v>16</v>
      </c>
      <c r="B4">
        <v>105</v>
      </c>
      <c r="C4">
        <v>144</v>
      </c>
      <c r="D4">
        <v>174</v>
      </c>
      <c r="E4">
        <v>204</v>
      </c>
      <c r="G4">
        <f t="shared" ref="G4:H7" si="0">ROUNDUP(B4/5.25,0)</f>
        <v>20</v>
      </c>
      <c r="H4">
        <f t="shared" si="0"/>
        <v>28</v>
      </c>
      <c r="I4">
        <f>ROUNDUP(D4/6,0)</f>
        <v>29</v>
      </c>
      <c r="J4">
        <f>ROUNDUP(E4/6.75,0)</f>
        <v>31</v>
      </c>
      <c r="L4">
        <f>ROUNDUP(B4/4.25,0)</f>
        <v>25</v>
      </c>
      <c r="M4">
        <f t="shared" ref="M4" si="1">ROUNDUP(C4/4.25,0)</f>
        <v>34</v>
      </c>
      <c r="N4">
        <f t="shared" ref="N4:O7" si="2">ROUNDUP(D4/5.25,0)</f>
        <v>34</v>
      </c>
      <c r="O4">
        <f t="shared" si="2"/>
        <v>39</v>
      </c>
      <c r="Q4">
        <f t="shared" ref="Q4:R7" si="3">ROUNDUP(B4/4.75,0)</f>
        <v>23</v>
      </c>
      <c r="R4">
        <f t="shared" si="3"/>
        <v>31</v>
      </c>
      <c r="S4">
        <f>ROUNDUP(D4/5.625,0)</f>
        <v>31</v>
      </c>
      <c r="T4">
        <f>ROUNDUP(E4/6,0)</f>
        <v>34</v>
      </c>
    </row>
    <row r="5" spans="1:20" x14ac:dyDescent="0.25">
      <c r="A5" t="s">
        <v>17</v>
      </c>
      <c r="B5">
        <v>28.25</v>
      </c>
      <c r="C5">
        <v>39</v>
      </c>
      <c r="D5">
        <v>47</v>
      </c>
      <c r="E5">
        <v>55.75</v>
      </c>
      <c r="G5">
        <f t="shared" si="0"/>
        <v>6</v>
      </c>
      <c r="H5">
        <f t="shared" si="0"/>
        <v>8</v>
      </c>
      <c r="I5">
        <f t="shared" ref="I5:I7" si="4">ROUNDUP(D5/6,0)</f>
        <v>8</v>
      </c>
      <c r="J5">
        <f t="shared" ref="J5:J7" si="5">ROUNDUP(E5/6.75,0)</f>
        <v>9</v>
      </c>
      <c r="L5">
        <f>ROUNDUP(B5/4.25,0)</f>
        <v>7</v>
      </c>
      <c r="M5">
        <f t="shared" ref="M5" si="6">ROUNDUP(C5/4.25,0)</f>
        <v>10</v>
      </c>
      <c r="N5">
        <f t="shared" si="2"/>
        <v>9</v>
      </c>
      <c r="O5">
        <f t="shared" si="2"/>
        <v>11</v>
      </c>
      <c r="Q5">
        <f t="shared" si="3"/>
        <v>6</v>
      </c>
      <c r="R5">
        <f t="shared" si="3"/>
        <v>9</v>
      </c>
      <c r="S5">
        <f>ROUNDUP(D5/5.625,0)</f>
        <v>9</v>
      </c>
      <c r="T5">
        <f>ROUNDUP(E5/6,0)</f>
        <v>10</v>
      </c>
    </row>
    <row r="6" spans="1:20" x14ac:dyDescent="0.25">
      <c r="A6" t="s">
        <v>18</v>
      </c>
      <c r="B6">
        <v>40</v>
      </c>
      <c r="C6">
        <v>47.5</v>
      </c>
      <c r="D6">
        <v>57.5</v>
      </c>
      <c r="E6">
        <v>65</v>
      </c>
      <c r="G6">
        <f t="shared" si="0"/>
        <v>8</v>
      </c>
      <c r="H6">
        <f t="shared" si="0"/>
        <v>10</v>
      </c>
      <c r="I6">
        <f t="shared" si="4"/>
        <v>10</v>
      </c>
      <c r="J6">
        <f t="shared" si="5"/>
        <v>10</v>
      </c>
      <c r="L6">
        <f>ROUNDUP(B6/4.25,0)</f>
        <v>10</v>
      </c>
      <c r="M6">
        <f t="shared" ref="M6" si="7">ROUNDUP(C6/4.25,0)</f>
        <v>12</v>
      </c>
      <c r="N6">
        <f t="shared" si="2"/>
        <v>11</v>
      </c>
      <c r="O6">
        <f t="shared" si="2"/>
        <v>13</v>
      </c>
      <c r="Q6">
        <f t="shared" si="3"/>
        <v>9</v>
      </c>
      <c r="R6">
        <f t="shared" si="3"/>
        <v>10</v>
      </c>
      <c r="S6">
        <f>ROUNDUP(D6/5.625,0)</f>
        <v>11</v>
      </c>
      <c r="T6">
        <f>ROUNDUP(E6/6,0)</f>
        <v>11</v>
      </c>
    </row>
    <row r="7" spans="1:20" x14ac:dyDescent="0.25">
      <c r="A7" t="s">
        <v>23</v>
      </c>
      <c r="B7">
        <v>13</v>
      </c>
      <c r="C7">
        <v>13</v>
      </c>
      <c r="D7">
        <v>13</v>
      </c>
      <c r="E7">
        <v>13</v>
      </c>
      <c r="G7">
        <f t="shared" si="0"/>
        <v>3</v>
      </c>
      <c r="H7">
        <f t="shared" si="0"/>
        <v>3</v>
      </c>
      <c r="I7">
        <f t="shared" si="4"/>
        <v>3</v>
      </c>
      <c r="J7">
        <f t="shared" si="5"/>
        <v>2</v>
      </c>
      <c r="L7">
        <f>ROUNDUP(B7/4.25,0)</f>
        <v>4</v>
      </c>
      <c r="M7">
        <f t="shared" ref="M7" si="8">ROUNDUP(C7/4.25,0)</f>
        <v>4</v>
      </c>
      <c r="N7">
        <f t="shared" si="2"/>
        <v>3</v>
      </c>
      <c r="O7">
        <f t="shared" si="2"/>
        <v>3</v>
      </c>
      <c r="Q7">
        <f t="shared" si="3"/>
        <v>3</v>
      </c>
      <c r="R7">
        <f t="shared" si="3"/>
        <v>3</v>
      </c>
      <c r="S7">
        <f>ROUNDUP(D7/5.625,0)</f>
        <v>3</v>
      </c>
      <c r="T7">
        <f>ROUNDUP(E7/6,0)</f>
        <v>3</v>
      </c>
    </row>
    <row r="8" spans="1:20" x14ac:dyDescent="0.25">
      <c r="A8" t="s">
        <v>24</v>
      </c>
      <c r="B8">
        <v>5.25</v>
      </c>
      <c r="C8">
        <v>5.25</v>
      </c>
      <c r="D8">
        <v>6</v>
      </c>
      <c r="E8">
        <v>6.75</v>
      </c>
    </row>
    <row r="9" spans="1:20" x14ac:dyDescent="0.25">
      <c r="A9" t="s">
        <v>25</v>
      </c>
      <c r="B9">
        <v>4.25</v>
      </c>
      <c r="C9">
        <v>4.25</v>
      </c>
      <c r="D9">
        <v>5.25</v>
      </c>
      <c r="E9">
        <v>5.25</v>
      </c>
    </row>
    <row r="10" spans="1:20" x14ac:dyDescent="0.25">
      <c r="B10">
        <f>(B8+B9)/2</f>
        <v>4.75</v>
      </c>
      <c r="C10">
        <f t="shared" ref="C10:E10" si="9">(C8+C9)/2</f>
        <v>4.75</v>
      </c>
      <c r="D10">
        <f t="shared" si="9"/>
        <v>5.625</v>
      </c>
      <c r="E10">
        <f t="shared" si="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Fare 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2018-01-23T20:49:42Z</dcterms:modified>
</cp:coreProperties>
</file>