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rakemcadow/Downloads/"/>
    </mc:Choice>
  </mc:AlternateContent>
  <xr:revisionPtr revIDLastSave="0" documentId="13_ncr:1_{90C2C092-FD09-0F46-9956-02AC7CA6A45E}" xr6:coauthVersionLast="47" xr6:coauthVersionMax="47" xr10:uidLastSave="{00000000-0000-0000-0000-000000000000}"/>
  <bookViews>
    <workbookView xWindow="0" yWindow="740" windowWidth="30240" windowHeight="18900" activeTab="1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SummaryHigh" sheetId="7" r:id="rId5"/>
    <sheet name="SummaryLow" sheetId="8" r:id="rId6"/>
    <sheet name="MonthSorted" sheetId="9" r:id="rId7"/>
    <sheet name="Part 2" sheetId="13" r:id="rId8"/>
    <sheet name="Scenarios" sheetId="21" r:id="rId9"/>
    <sheet name="Rate_500" sheetId="14" r:id="rId10"/>
    <sheet name="Rate_550" sheetId="16" r:id="rId11"/>
    <sheet name="Rate_600" sheetId="17" r:id="rId12"/>
    <sheet name="Rate_650" sheetId="18" r:id="rId13"/>
    <sheet name="Rate_700" sheetId="19" r:id="rId14"/>
    <sheet name="Rate_750" sheetId="20" r:id="rId15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7" l="1"/>
  <c r="E6" i="7"/>
  <c r="F6" i="7"/>
  <c r="G6" i="7"/>
  <c r="H6" i="7"/>
  <c r="I6" i="7"/>
  <c r="J6" i="7"/>
  <c r="K6" i="7"/>
  <c r="L6" i="7"/>
  <c r="M6" i="7"/>
  <c r="N6" i="7"/>
  <c r="O6" i="7"/>
  <c r="D7" i="7"/>
  <c r="E7" i="7"/>
  <c r="F7" i="7"/>
  <c r="G7" i="7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L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D14" i="7"/>
  <c r="E14" i="7"/>
  <c r="F14" i="7"/>
  <c r="G14" i="7"/>
  <c r="H14" i="7"/>
  <c r="I14" i="7"/>
  <c r="J14" i="7"/>
  <c r="K14" i="7"/>
  <c r="L14" i="7"/>
  <c r="M14" i="7"/>
  <c r="N14" i="7"/>
  <c r="O14" i="7"/>
  <c r="D15" i="7"/>
  <c r="E15" i="7"/>
  <c r="F15" i="7"/>
  <c r="G15" i="7"/>
  <c r="H15" i="7"/>
  <c r="I15" i="7"/>
  <c r="J15" i="7"/>
  <c r="K15" i="7"/>
  <c r="L15" i="7"/>
  <c r="M15" i="7"/>
  <c r="N15" i="7"/>
  <c r="O15" i="7"/>
  <c r="D16" i="7"/>
  <c r="E16" i="7"/>
  <c r="F16" i="7"/>
  <c r="G16" i="7"/>
  <c r="H16" i="7"/>
  <c r="I16" i="7"/>
  <c r="J16" i="7"/>
  <c r="K16" i="7"/>
  <c r="L16" i="7"/>
  <c r="M16" i="7"/>
  <c r="N16" i="7"/>
  <c r="O16" i="7"/>
  <c r="D17" i="7"/>
  <c r="E17" i="7"/>
  <c r="F17" i="7"/>
  <c r="G17" i="7"/>
  <c r="H17" i="7"/>
  <c r="I17" i="7"/>
  <c r="J17" i="7"/>
  <c r="K17" i="7"/>
  <c r="L17" i="7"/>
  <c r="M17" i="7"/>
  <c r="N17" i="7"/>
  <c r="O17" i="7"/>
  <c r="D18" i="7"/>
  <c r="E18" i="7"/>
  <c r="F18" i="7"/>
  <c r="G18" i="7"/>
  <c r="H18" i="7"/>
  <c r="I18" i="7"/>
  <c r="J18" i="7"/>
  <c r="K18" i="7"/>
  <c r="L18" i="7"/>
  <c r="M18" i="7"/>
  <c r="N18" i="7"/>
  <c r="O18" i="7"/>
  <c r="D19" i="7"/>
  <c r="E19" i="7"/>
  <c r="F19" i="7"/>
  <c r="G19" i="7"/>
  <c r="H19" i="7"/>
  <c r="I19" i="7"/>
  <c r="J19" i="7"/>
  <c r="K19" i="7"/>
  <c r="L19" i="7"/>
  <c r="M19" i="7"/>
  <c r="N19" i="7"/>
  <c r="O19" i="7"/>
  <c r="D20" i="7"/>
  <c r="E20" i="7"/>
  <c r="F20" i="7"/>
  <c r="G20" i="7"/>
  <c r="H20" i="7"/>
  <c r="I20" i="7"/>
  <c r="J20" i="7"/>
  <c r="K20" i="7"/>
  <c r="L20" i="7"/>
  <c r="M20" i="7"/>
  <c r="N20" i="7"/>
  <c r="O20" i="7"/>
  <c r="D21" i="7"/>
  <c r="E21" i="7"/>
  <c r="F21" i="7"/>
  <c r="G21" i="7"/>
  <c r="H21" i="7"/>
  <c r="I21" i="7"/>
  <c r="J21" i="7"/>
  <c r="K21" i="7"/>
  <c r="L21" i="7"/>
  <c r="M21" i="7"/>
  <c r="N21" i="7"/>
  <c r="O21" i="7"/>
  <c r="O55" i="7" s="1"/>
  <c r="D22" i="7"/>
  <c r="E22" i="7"/>
  <c r="F22" i="7"/>
  <c r="G22" i="7"/>
  <c r="H22" i="7"/>
  <c r="I22" i="7"/>
  <c r="J22" i="7"/>
  <c r="K22" i="7"/>
  <c r="L22" i="7"/>
  <c r="M22" i="7"/>
  <c r="N22" i="7"/>
  <c r="O22" i="7"/>
  <c r="D23" i="7"/>
  <c r="E23" i="7"/>
  <c r="F23" i="7"/>
  <c r="G23" i="7"/>
  <c r="H23" i="7"/>
  <c r="I23" i="7"/>
  <c r="J23" i="7"/>
  <c r="K23" i="7"/>
  <c r="L23" i="7"/>
  <c r="M23" i="7"/>
  <c r="N23" i="7"/>
  <c r="O23" i="7"/>
  <c r="D24" i="7"/>
  <c r="E24" i="7"/>
  <c r="F24" i="7"/>
  <c r="G24" i="7"/>
  <c r="H24" i="7"/>
  <c r="I24" i="7"/>
  <c r="J24" i="7"/>
  <c r="K24" i="7"/>
  <c r="L24" i="7"/>
  <c r="M24" i="7"/>
  <c r="N24" i="7"/>
  <c r="O24" i="7"/>
  <c r="D25" i="7"/>
  <c r="E25" i="7"/>
  <c r="F25" i="7"/>
  <c r="G25" i="7"/>
  <c r="H25" i="7"/>
  <c r="I25" i="7"/>
  <c r="J25" i="7"/>
  <c r="K25" i="7"/>
  <c r="L25" i="7"/>
  <c r="M25" i="7"/>
  <c r="N25" i="7"/>
  <c r="O25" i="7"/>
  <c r="D26" i="7"/>
  <c r="E26" i="7"/>
  <c r="F26" i="7"/>
  <c r="G26" i="7"/>
  <c r="H26" i="7"/>
  <c r="I26" i="7"/>
  <c r="J26" i="7"/>
  <c r="K26" i="7"/>
  <c r="L26" i="7"/>
  <c r="M26" i="7"/>
  <c r="N26" i="7"/>
  <c r="O26" i="7"/>
  <c r="D27" i="7"/>
  <c r="E27" i="7"/>
  <c r="F27" i="7"/>
  <c r="G27" i="7"/>
  <c r="H27" i="7"/>
  <c r="I27" i="7"/>
  <c r="J27" i="7"/>
  <c r="K27" i="7"/>
  <c r="L27" i="7"/>
  <c r="M27" i="7"/>
  <c r="N27" i="7"/>
  <c r="O27" i="7"/>
  <c r="D28" i="7"/>
  <c r="E28" i="7"/>
  <c r="F28" i="7"/>
  <c r="G28" i="7"/>
  <c r="H28" i="7"/>
  <c r="I28" i="7"/>
  <c r="J28" i="7"/>
  <c r="K28" i="7"/>
  <c r="K55" i="7" s="1"/>
  <c r="L28" i="7"/>
  <c r="M28" i="7"/>
  <c r="N28" i="7"/>
  <c r="O28" i="7"/>
  <c r="D29" i="7"/>
  <c r="E29" i="7"/>
  <c r="F29" i="7"/>
  <c r="G29" i="7"/>
  <c r="H29" i="7"/>
  <c r="I29" i="7"/>
  <c r="J29" i="7"/>
  <c r="K29" i="7"/>
  <c r="L29" i="7"/>
  <c r="M29" i="7"/>
  <c r="N29" i="7"/>
  <c r="O29" i="7"/>
  <c r="D30" i="7"/>
  <c r="E30" i="7"/>
  <c r="F30" i="7"/>
  <c r="G30" i="7"/>
  <c r="H30" i="7"/>
  <c r="I30" i="7"/>
  <c r="J30" i="7"/>
  <c r="K30" i="7"/>
  <c r="L30" i="7"/>
  <c r="M30" i="7"/>
  <c r="N30" i="7"/>
  <c r="O30" i="7"/>
  <c r="D31" i="7"/>
  <c r="E31" i="7"/>
  <c r="F31" i="7"/>
  <c r="G31" i="7"/>
  <c r="H31" i="7"/>
  <c r="I31" i="7"/>
  <c r="J31" i="7"/>
  <c r="K31" i="7"/>
  <c r="L31" i="7"/>
  <c r="M31" i="7"/>
  <c r="M55" i="7" s="1"/>
  <c r="N31" i="7"/>
  <c r="O31" i="7"/>
  <c r="D32" i="7"/>
  <c r="E32" i="7"/>
  <c r="F32" i="7"/>
  <c r="G32" i="7"/>
  <c r="H32" i="7"/>
  <c r="I32" i="7"/>
  <c r="J32" i="7"/>
  <c r="K32" i="7"/>
  <c r="L32" i="7"/>
  <c r="M32" i="7"/>
  <c r="N32" i="7"/>
  <c r="O32" i="7"/>
  <c r="D33" i="7"/>
  <c r="E33" i="7"/>
  <c r="F33" i="7"/>
  <c r="G33" i="7"/>
  <c r="H33" i="7"/>
  <c r="I33" i="7"/>
  <c r="J33" i="7"/>
  <c r="K33" i="7"/>
  <c r="L33" i="7"/>
  <c r="M33" i="7"/>
  <c r="N33" i="7"/>
  <c r="O33" i="7"/>
  <c r="D34" i="7"/>
  <c r="E34" i="7"/>
  <c r="F34" i="7"/>
  <c r="G34" i="7"/>
  <c r="H34" i="7"/>
  <c r="I34" i="7"/>
  <c r="J34" i="7"/>
  <c r="K34" i="7"/>
  <c r="L34" i="7"/>
  <c r="M34" i="7"/>
  <c r="N34" i="7"/>
  <c r="O34" i="7"/>
  <c r="D35" i="7"/>
  <c r="E35" i="7"/>
  <c r="F35" i="7"/>
  <c r="G35" i="7"/>
  <c r="H35" i="7"/>
  <c r="I35" i="7"/>
  <c r="J35" i="7"/>
  <c r="K35" i="7"/>
  <c r="L35" i="7"/>
  <c r="M35" i="7"/>
  <c r="N35" i="7"/>
  <c r="O35" i="7"/>
  <c r="D36" i="7"/>
  <c r="E36" i="7"/>
  <c r="F36" i="7"/>
  <c r="F55" i="7" s="1"/>
  <c r="G36" i="7"/>
  <c r="H36" i="7"/>
  <c r="I36" i="7"/>
  <c r="J36" i="7"/>
  <c r="K36" i="7"/>
  <c r="L36" i="7"/>
  <c r="M36" i="7"/>
  <c r="N36" i="7"/>
  <c r="O36" i="7"/>
  <c r="D37" i="7"/>
  <c r="E37" i="7"/>
  <c r="F37" i="7"/>
  <c r="G37" i="7"/>
  <c r="H37" i="7"/>
  <c r="I37" i="7"/>
  <c r="J37" i="7"/>
  <c r="K37" i="7"/>
  <c r="L37" i="7"/>
  <c r="M37" i="7"/>
  <c r="N37" i="7"/>
  <c r="O37" i="7"/>
  <c r="D38" i="7"/>
  <c r="E38" i="7"/>
  <c r="F38" i="7"/>
  <c r="G38" i="7"/>
  <c r="H38" i="7"/>
  <c r="I38" i="7"/>
  <c r="J38" i="7"/>
  <c r="K38" i="7"/>
  <c r="L38" i="7"/>
  <c r="M38" i="7"/>
  <c r="N38" i="7"/>
  <c r="O38" i="7"/>
  <c r="D39" i="7"/>
  <c r="E39" i="7"/>
  <c r="F39" i="7"/>
  <c r="G39" i="7"/>
  <c r="H39" i="7"/>
  <c r="I39" i="7"/>
  <c r="J39" i="7"/>
  <c r="K39" i="7"/>
  <c r="L39" i="7"/>
  <c r="M39" i="7"/>
  <c r="N39" i="7"/>
  <c r="N55" i="7" s="1"/>
  <c r="O39" i="7"/>
  <c r="D40" i="7"/>
  <c r="E40" i="7"/>
  <c r="F40" i="7"/>
  <c r="G40" i="7"/>
  <c r="H40" i="7"/>
  <c r="I40" i="7"/>
  <c r="J40" i="7"/>
  <c r="K40" i="7"/>
  <c r="L40" i="7"/>
  <c r="M40" i="7"/>
  <c r="N40" i="7"/>
  <c r="O40" i="7"/>
  <c r="D41" i="7"/>
  <c r="E41" i="7"/>
  <c r="F41" i="7"/>
  <c r="G41" i="7"/>
  <c r="H41" i="7"/>
  <c r="I41" i="7"/>
  <c r="J41" i="7"/>
  <c r="K41" i="7"/>
  <c r="L41" i="7"/>
  <c r="M41" i="7"/>
  <c r="N41" i="7"/>
  <c r="O41" i="7"/>
  <c r="D42" i="7"/>
  <c r="E42" i="7"/>
  <c r="F42" i="7"/>
  <c r="G42" i="7"/>
  <c r="H42" i="7"/>
  <c r="I42" i="7"/>
  <c r="J42" i="7"/>
  <c r="K42" i="7"/>
  <c r="L42" i="7"/>
  <c r="M42" i="7"/>
  <c r="N42" i="7"/>
  <c r="O42" i="7"/>
  <c r="D43" i="7"/>
  <c r="E43" i="7"/>
  <c r="E55" i="7" s="1"/>
  <c r="F43" i="7"/>
  <c r="G43" i="7"/>
  <c r="H43" i="7"/>
  <c r="I43" i="7"/>
  <c r="J43" i="7"/>
  <c r="K43" i="7"/>
  <c r="L43" i="7"/>
  <c r="M43" i="7"/>
  <c r="N43" i="7"/>
  <c r="O43" i="7"/>
  <c r="D44" i="7"/>
  <c r="E44" i="7"/>
  <c r="F44" i="7"/>
  <c r="G44" i="7"/>
  <c r="H44" i="7"/>
  <c r="I44" i="7"/>
  <c r="J44" i="7"/>
  <c r="K44" i="7"/>
  <c r="L44" i="7"/>
  <c r="M44" i="7"/>
  <c r="N44" i="7"/>
  <c r="O44" i="7"/>
  <c r="D45" i="7"/>
  <c r="E45" i="7"/>
  <c r="F45" i="7"/>
  <c r="G45" i="7"/>
  <c r="H45" i="7"/>
  <c r="I45" i="7"/>
  <c r="J45" i="7"/>
  <c r="K45" i="7"/>
  <c r="L45" i="7"/>
  <c r="M45" i="7"/>
  <c r="N45" i="7"/>
  <c r="O45" i="7"/>
  <c r="D46" i="7"/>
  <c r="E46" i="7"/>
  <c r="F46" i="7"/>
  <c r="G46" i="7"/>
  <c r="H46" i="7"/>
  <c r="I46" i="7"/>
  <c r="J46" i="7"/>
  <c r="K46" i="7"/>
  <c r="L46" i="7"/>
  <c r="M46" i="7"/>
  <c r="N46" i="7"/>
  <c r="O46" i="7"/>
  <c r="D47" i="7"/>
  <c r="E47" i="7"/>
  <c r="F47" i="7"/>
  <c r="G47" i="7"/>
  <c r="H47" i="7"/>
  <c r="I47" i="7"/>
  <c r="J47" i="7"/>
  <c r="K47" i="7"/>
  <c r="L47" i="7"/>
  <c r="M47" i="7"/>
  <c r="N47" i="7"/>
  <c r="O47" i="7"/>
  <c r="D48" i="7"/>
  <c r="E48" i="7"/>
  <c r="F48" i="7"/>
  <c r="G48" i="7"/>
  <c r="H48" i="7"/>
  <c r="I48" i="7"/>
  <c r="J48" i="7"/>
  <c r="K48" i="7"/>
  <c r="L48" i="7"/>
  <c r="M48" i="7"/>
  <c r="N48" i="7"/>
  <c r="O48" i="7"/>
  <c r="D49" i="7"/>
  <c r="E49" i="7"/>
  <c r="F49" i="7"/>
  <c r="G49" i="7"/>
  <c r="H49" i="7"/>
  <c r="I49" i="7"/>
  <c r="J49" i="7"/>
  <c r="K49" i="7"/>
  <c r="L49" i="7"/>
  <c r="M49" i="7"/>
  <c r="N49" i="7"/>
  <c r="O49" i="7"/>
  <c r="D50" i="7"/>
  <c r="E50" i="7"/>
  <c r="F50" i="7"/>
  <c r="G50" i="7"/>
  <c r="H50" i="7"/>
  <c r="I50" i="7"/>
  <c r="J50" i="7"/>
  <c r="K50" i="7"/>
  <c r="L50" i="7"/>
  <c r="M50" i="7"/>
  <c r="N50" i="7"/>
  <c r="O50" i="7"/>
  <c r="D51" i="7"/>
  <c r="E51" i="7"/>
  <c r="F51" i="7"/>
  <c r="G51" i="7"/>
  <c r="H51" i="7"/>
  <c r="I51" i="7"/>
  <c r="J51" i="7"/>
  <c r="K51" i="7"/>
  <c r="L51" i="7"/>
  <c r="M51" i="7"/>
  <c r="N51" i="7"/>
  <c r="O51" i="7"/>
  <c r="D52" i="7"/>
  <c r="E52" i="7"/>
  <c r="F52" i="7"/>
  <c r="G52" i="7"/>
  <c r="H52" i="7"/>
  <c r="I52" i="7"/>
  <c r="J52" i="7"/>
  <c r="K52" i="7"/>
  <c r="L52" i="7"/>
  <c r="M52" i="7"/>
  <c r="N52" i="7"/>
  <c r="O52" i="7"/>
  <c r="D53" i="7"/>
  <c r="E53" i="7"/>
  <c r="F53" i="7"/>
  <c r="G53" i="7"/>
  <c r="H53" i="7"/>
  <c r="I53" i="7"/>
  <c r="J53" i="7"/>
  <c r="K53" i="7"/>
  <c r="L53" i="7"/>
  <c r="M53" i="7"/>
  <c r="N53" i="7"/>
  <c r="O53" i="7"/>
  <c r="D54" i="7"/>
  <c r="E54" i="7"/>
  <c r="F54" i="7"/>
  <c r="G54" i="7"/>
  <c r="H54" i="7"/>
  <c r="I54" i="7"/>
  <c r="J54" i="7"/>
  <c r="K54" i="7"/>
  <c r="L54" i="7"/>
  <c r="M54" i="7"/>
  <c r="N54" i="7"/>
  <c r="O54" i="7"/>
  <c r="E5" i="7"/>
  <c r="F5" i="7"/>
  <c r="G5" i="7"/>
  <c r="H5" i="7"/>
  <c r="H55" i="7" s="1"/>
  <c r="I5" i="7"/>
  <c r="J5" i="7"/>
  <c r="K5" i="7"/>
  <c r="L5" i="7"/>
  <c r="M5" i="7"/>
  <c r="N5" i="7"/>
  <c r="O5" i="7"/>
  <c r="D55" i="7"/>
  <c r="D5" i="7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54" i="21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" i="9"/>
  <c r="K2" i="9"/>
  <c r="K6" i="9" s="1"/>
  <c r="L6" i="9" s="1"/>
  <c r="E55" i="8"/>
  <c r="F55" i="8"/>
  <c r="G55" i="8"/>
  <c r="H55" i="8"/>
  <c r="J55" i="8"/>
  <c r="K55" i="8"/>
  <c r="L55" i="8"/>
  <c r="M55" i="8"/>
  <c r="O55" i="8"/>
  <c r="D55" i="8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I55" i="8" s="1"/>
  <c r="J39" i="8"/>
  <c r="K39" i="8"/>
  <c r="L39" i="8"/>
  <c r="M39" i="8"/>
  <c r="N39" i="8"/>
  <c r="N55" i="8" s="1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L55" i="7" l="1"/>
  <c r="G55" i="7"/>
  <c r="I55" i="7"/>
  <c r="J55" i="7"/>
  <c r="K37" i="9"/>
  <c r="L37" i="9" s="1"/>
  <c r="K53" i="9"/>
  <c r="L53" i="9" s="1"/>
  <c r="K35" i="9"/>
  <c r="L35" i="9" s="1"/>
  <c r="K36" i="9"/>
  <c r="L36" i="9" s="1"/>
  <c r="K52" i="9"/>
  <c r="L52" i="9" s="1"/>
  <c r="K29" i="9"/>
  <c r="L29" i="9" s="1"/>
  <c r="K51" i="9"/>
  <c r="L51" i="9" s="1"/>
  <c r="K28" i="9"/>
  <c r="L28" i="9" s="1"/>
  <c r="K45" i="9"/>
  <c r="L45" i="9" s="1"/>
  <c r="K27" i="9"/>
  <c r="L27" i="9" s="1"/>
  <c r="K44" i="9"/>
  <c r="L44" i="9" s="1"/>
  <c r="K20" i="9"/>
  <c r="L20" i="9" s="1"/>
  <c r="K43" i="9"/>
  <c r="L43" i="9" s="1"/>
  <c r="K12" i="9"/>
  <c r="L12" i="9" s="1"/>
  <c r="K21" i="9"/>
  <c r="L21" i="9" s="1"/>
  <c r="K13" i="9"/>
  <c r="L13" i="9" s="1"/>
  <c r="K11" i="9"/>
  <c r="L11" i="9" s="1"/>
  <c r="K50" i="9"/>
  <c r="L50" i="9" s="1"/>
  <c r="K42" i="9"/>
  <c r="L42" i="9" s="1"/>
  <c r="K34" i="9"/>
  <c r="L34" i="9" s="1"/>
  <c r="K26" i="9"/>
  <c r="L26" i="9" s="1"/>
  <c r="K18" i="9"/>
  <c r="L18" i="9" s="1"/>
  <c r="K10" i="9"/>
  <c r="L10" i="9" s="1"/>
  <c r="K49" i="9"/>
  <c r="L49" i="9" s="1"/>
  <c r="K41" i="9"/>
  <c r="L41" i="9" s="1"/>
  <c r="K25" i="9"/>
  <c r="L25" i="9" s="1"/>
  <c r="K17" i="9"/>
  <c r="L17" i="9" s="1"/>
  <c r="K9" i="9"/>
  <c r="L9" i="9" s="1"/>
  <c r="K8" i="9"/>
  <c r="L8" i="9" s="1"/>
  <c r="K19" i="9"/>
  <c r="L19" i="9" s="1"/>
  <c r="K33" i="9"/>
  <c r="L33" i="9" s="1"/>
  <c r="K48" i="9"/>
  <c r="L48" i="9" s="1"/>
  <c r="K24" i="9"/>
  <c r="L24" i="9" s="1"/>
  <c r="K47" i="9"/>
  <c r="L47" i="9" s="1"/>
  <c r="K31" i="9"/>
  <c r="L31" i="9" s="1"/>
  <c r="K15" i="9"/>
  <c r="L15" i="9" s="1"/>
  <c r="K40" i="9"/>
  <c r="L40" i="9" s="1"/>
  <c r="K32" i="9"/>
  <c r="L32" i="9" s="1"/>
  <c r="K16" i="9"/>
  <c r="L16" i="9" s="1"/>
  <c r="K5" i="9"/>
  <c r="L5" i="9" s="1"/>
  <c r="K39" i="9"/>
  <c r="L39" i="9" s="1"/>
  <c r="K23" i="9"/>
  <c r="L23" i="9" s="1"/>
  <c r="K7" i="9"/>
  <c r="L7" i="9" s="1"/>
  <c r="K54" i="9"/>
  <c r="L54" i="9" s="1"/>
  <c r="K46" i="9"/>
  <c r="L46" i="9" s="1"/>
  <c r="K38" i="9"/>
  <c r="L38" i="9" s="1"/>
  <c r="K30" i="9"/>
  <c r="L30" i="9" s="1"/>
  <c r="K22" i="9"/>
  <c r="L22" i="9" s="1"/>
  <c r="K14" i="9"/>
  <c r="L14" i="9" s="1"/>
  <c r="J12" i="9"/>
  <c r="J20" i="9"/>
  <c r="J28" i="9"/>
  <c r="J36" i="9"/>
  <c r="J44" i="9"/>
  <c r="J52" i="9"/>
  <c r="D62" i="8"/>
  <c r="G85" i="21"/>
  <c r="F85" i="21"/>
  <c r="B55" i="21"/>
  <c r="B56" i="2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10" i="9" s="1"/>
  <c r="B5" i="8" a="1"/>
  <c r="B7" i="8" s="1"/>
  <c r="B5" i="7" a="1"/>
  <c r="B7" i="7" s="1"/>
  <c r="J7" i="9" s="1"/>
  <c r="B5" i="7"/>
  <c r="J5" i="9" s="1"/>
  <c r="B6" i="7"/>
  <c r="J6" i="9" s="1"/>
  <c r="B8" i="7"/>
  <c r="J8" i="9" s="1"/>
  <c r="B9" i="7"/>
  <c r="J9" i="9" s="1"/>
  <c r="B10" i="7"/>
  <c r="J10" i="9" s="1"/>
  <c r="B11" i="7"/>
  <c r="J11" i="9" s="1"/>
  <c r="B12" i="7"/>
  <c r="B13" i="7"/>
  <c r="J13" i="9" s="1"/>
  <c r="B14" i="7"/>
  <c r="J14" i="9" s="1"/>
  <c r="B16" i="7"/>
  <c r="J16" i="9" s="1"/>
  <c r="B17" i="7"/>
  <c r="J17" i="9" s="1"/>
  <c r="B18" i="7"/>
  <c r="J18" i="9" s="1"/>
  <c r="B19" i="7"/>
  <c r="J19" i="9" s="1"/>
  <c r="B20" i="7"/>
  <c r="B21" i="7"/>
  <c r="J21" i="9" s="1"/>
  <c r="B22" i="7"/>
  <c r="J22" i="9" s="1"/>
  <c r="B24" i="7"/>
  <c r="J24" i="9" s="1"/>
  <c r="B25" i="7"/>
  <c r="J25" i="9" s="1"/>
  <c r="B26" i="7"/>
  <c r="J26" i="9" s="1"/>
  <c r="B27" i="7"/>
  <c r="J27" i="9" s="1"/>
  <c r="B28" i="7"/>
  <c r="B29" i="7"/>
  <c r="J29" i="9" s="1"/>
  <c r="B30" i="7"/>
  <c r="J30" i="9" s="1"/>
  <c r="B32" i="7"/>
  <c r="J32" i="9" s="1"/>
  <c r="B33" i="7"/>
  <c r="J33" i="9" s="1"/>
  <c r="B34" i="7"/>
  <c r="J34" i="9" s="1"/>
  <c r="B35" i="7"/>
  <c r="J35" i="9" s="1"/>
  <c r="B36" i="7"/>
  <c r="B37" i="7"/>
  <c r="J37" i="9" s="1"/>
  <c r="B38" i="7"/>
  <c r="J38" i="9" s="1"/>
  <c r="B40" i="7"/>
  <c r="J40" i="9" s="1"/>
  <c r="B41" i="7"/>
  <c r="J41" i="9" s="1"/>
  <c r="B42" i="7"/>
  <c r="J42" i="9" s="1"/>
  <c r="B43" i="7"/>
  <c r="J43" i="9" s="1"/>
  <c r="B44" i="7"/>
  <c r="B45" i="7"/>
  <c r="J45" i="9" s="1"/>
  <c r="B46" i="7"/>
  <c r="J46" i="9" s="1"/>
  <c r="B48" i="7"/>
  <c r="J48" i="9" s="1"/>
  <c r="B49" i="7"/>
  <c r="J49" i="9" s="1"/>
  <c r="B50" i="7"/>
  <c r="J50" i="9" s="1"/>
  <c r="B51" i="7"/>
  <c r="J51" i="9" s="1"/>
  <c r="B52" i="7"/>
  <c r="B53" i="7"/>
  <c r="J53" i="9" s="1"/>
  <c r="B54" i="7"/>
  <c r="J54" i="9" s="1"/>
  <c r="D4" i="8" a="1"/>
  <c r="H4" i="8" s="1"/>
  <c r="D4" i="8"/>
  <c r="E4" i="8"/>
  <c r="F4" i="8"/>
  <c r="G4" i="8"/>
  <c r="J4" i="8"/>
  <c r="K4" i="8"/>
  <c r="L4" i="8"/>
  <c r="M4" i="8"/>
  <c r="N4" i="8"/>
  <c r="O4" i="8"/>
  <c r="D4" i="7" a="1"/>
  <c r="D4" i="7"/>
  <c r="E4" i="7"/>
  <c r="F4" i="7"/>
  <c r="G4" i="7"/>
  <c r="H4" i="7"/>
  <c r="I4" i="7"/>
  <c r="J4" i="7"/>
  <c r="K4" i="7"/>
  <c r="L4" i="7"/>
  <c r="M4" i="7"/>
  <c r="N4" i="7"/>
  <c r="O4" i="7"/>
  <c r="D57" i="8" a="1"/>
  <c r="E57" i="8" s="1"/>
  <c r="M38" i="9" l="1"/>
  <c r="M12" i="9"/>
  <c r="M19" i="9"/>
  <c r="M18" i="9"/>
  <c r="M52" i="9"/>
  <c r="M32" i="9"/>
  <c r="M46" i="9"/>
  <c r="M47" i="9"/>
  <c r="M30" i="9"/>
  <c r="M16" i="9"/>
  <c r="M33" i="9"/>
  <c r="M10" i="9"/>
  <c r="M21" i="9"/>
  <c r="M51" i="9"/>
  <c r="M8" i="9"/>
  <c r="M54" i="9"/>
  <c r="M15" i="9"/>
  <c r="M9" i="9"/>
  <c r="M34" i="9"/>
  <c r="M20" i="9"/>
  <c r="M36" i="9"/>
  <c r="M43" i="9"/>
  <c r="M31" i="9"/>
  <c r="M17" i="9"/>
  <c r="M42" i="9"/>
  <c r="M44" i="9"/>
  <c r="M35" i="9"/>
  <c r="M26" i="9"/>
  <c r="M25" i="9"/>
  <c r="M50" i="9"/>
  <c r="M27" i="9"/>
  <c r="M53" i="9"/>
  <c r="M40" i="9"/>
  <c r="M23" i="9"/>
  <c r="M14" i="9"/>
  <c r="M39" i="9"/>
  <c r="M24" i="9"/>
  <c r="M41" i="9"/>
  <c r="M11" i="9"/>
  <c r="M45" i="9"/>
  <c r="M37" i="9"/>
  <c r="M29" i="9"/>
  <c r="M7" i="9"/>
  <c r="M22" i="9"/>
  <c r="M5" i="9"/>
  <c r="M48" i="9"/>
  <c r="M49" i="9"/>
  <c r="M13" i="9"/>
  <c r="M28" i="9"/>
  <c r="M6" i="9"/>
  <c r="L56" i="9"/>
  <c r="B54" i="8"/>
  <c r="B46" i="8"/>
  <c r="B38" i="8"/>
  <c r="B30" i="8"/>
  <c r="B22" i="8"/>
  <c r="B14" i="8"/>
  <c r="B6" i="8"/>
  <c r="A49" i="9"/>
  <c r="A41" i="9"/>
  <c r="A33" i="9"/>
  <c r="A25" i="9"/>
  <c r="A17" i="9"/>
  <c r="A9" i="9"/>
  <c r="B41" i="8"/>
  <c r="B33" i="8"/>
  <c r="B25" i="8"/>
  <c r="B17" i="8"/>
  <c r="B9" i="8"/>
  <c r="A52" i="9"/>
  <c r="A44" i="9"/>
  <c r="A36" i="9"/>
  <c r="A28" i="9"/>
  <c r="A20" i="9"/>
  <c r="A12" i="9"/>
  <c r="K57" i="8"/>
  <c r="B53" i="8"/>
  <c r="B45" i="8"/>
  <c r="B37" i="8"/>
  <c r="B29" i="8"/>
  <c r="B21" i="8"/>
  <c r="B13" i="8"/>
  <c r="B5" i="8"/>
  <c r="A48" i="9"/>
  <c r="A40" i="9"/>
  <c r="A32" i="9"/>
  <c r="A24" i="9"/>
  <c r="A16" i="9"/>
  <c r="A8" i="9"/>
  <c r="A47" i="9"/>
  <c r="A39" i="9"/>
  <c r="A31" i="9"/>
  <c r="A23" i="9"/>
  <c r="A15" i="9"/>
  <c r="A7" i="9"/>
  <c r="B52" i="8"/>
  <c r="B44" i="8"/>
  <c r="B36" i="8"/>
  <c r="B28" i="8"/>
  <c r="B20" i="8"/>
  <c r="B12" i="8"/>
  <c r="B51" i="8"/>
  <c r="B43" i="8"/>
  <c r="B35" i="8"/>
  <c r="B27" i="8"/>
  <c r="B19" i="8"/>
  <c r="B11" i="8"/>
  <c r="A54" i="9"/>
  <c r="A46" i="9"/>
  <c r="A38" i="9"/>
  <c r="A30" i="9"/>
  <c r="A22" i="9"/>
  <c r="A14" i="9"/>
  <c r="A6" i="9"/>
  <c r="B47" i="7"/>
  <c r="J47" i="9" s="1"/>
  <c r="B39" i="7"/>
  <c r="J39" i="9" s="1"/>
  <c r="B31" i="7"/>
  <c r="J31" i="9" s="1"/>
  <c r="B23" i="7"/>
  <c r="J23" i="9" s="1"/>
  <c r="B15" i="7"/>
  <c r="J15" i="9" s="1"/>
  <c r="B50" i="8"/>
  <c r="B42" i="8"/>
  <c r="B34" i="8"/>
  <c r="B26" i="8"/>
  <c r="B18" i="8"/>
  <c r="B10" i="8"/>
  <c r="A53" i="9"/>
  <c r="A45" i="9"/>
  <c r="A37" i="9"/>
  <c r="A29" i="9"/>
  <c r="A21" i="9"/>
  <c r="A13" i="9"/>
  <c r="A5" i="9"/>
  <c r="B49" i="8"/>
  <c r="I4" i="8"/>
  <c r="B48" i="8"/>
  <c r="B40" i="8"/>
  <c r="B32" i="8"/>
  <c r="B24" i="8"/>
  <c r="B16" i="8"/>
  <c r="B8" i="8"/>
  <c r="A51" i="9"/>
  <c r="A43" i="9"/>
  <c r="A35" i="9"/>
  <c r="A27" i="9"/>
  <c r="A19" i="9"/>
  <c r="A11" i="9"/>
  <c r="B47" i="8"/>
  <c r="B39" i="8"/>
  <c r="B31" i="8"/>
  <c r="B23" i="8"/>
  <c r="B15" i="8"/>
  <c r="A50" i="9"/>
  <c r="A42" i="9"/>
  <c r="A34" i="9"/>
  <c r="A26" i="9"/>
  <c r="A18" i="9"/>
  <c r="O57" i="8"/>
  <c r="G57" i="8"/>
  <c r="M57" i="8"/>
  <c r="I57" i="8"/>
  <c r="D57" i="8"/>
  <c r="F57" i="8"/>
  <c r="H57" i="8"/>
  <c r="J57" i="8"/>
  <c r="L57" i="8"/>
  <c r="N57" i="8"/>
  <c r="D57" i="7" a="1"/>
  <c r="B6" i="9" l="1"/>
  <c r="C6" i="9" s="1"/>
  <c r="B14" i="9"/>
  <c r="C14" i="9" s="1"/>
  <c r="B22" i="9"/>
  <c r="C22" i="9" s="1"/>
  <c r="B30" i="9"/>
  <c r="C30" i="9" s="1"/>
  <c r="B38" i="9"/>
  <c r="C38" i="9" s="1"/>
  <c r="B46" i="9"/>
  <c r="C46" i="9" s="1"/>
  <c r="B54" i="9"/>
  <c r="C54" i="9" s="1"/>
  <c r="B35" i="9"/>
  <c r="C35" i="9" s="1"/>
  <c r="B12" i="9"/>
  <c r="C12" i="9" s="1"/>
  <c r="B7" i="9"/>
  <c r="C7" i="9" s="1"/>
  <c r="B15" i="9"/>
  <c r="C15" i="9" s="1"/>
  <c r="B23" i="9"/>
  <c r="C23" i="9" s="1"/>
  <c r="B31" i="9"/>
  <c r="C31" i="9" s="1"/>
  <c r="B39" i="9"/>
  <c r="C39" i="9" s="1"/>
  <c r="B47" i="9"/>
  <c r="C47" i="9" s="1"/>
  <c r="B27" i="9"/>
  <c r="C27" i="9" s="1"/>
  <c r="B44" i="9"/>
  <c r="C44" i="9" s="1"/>
  <c r="B8" i="9"/>
  <c r="C8" i="9" s="1"/>
  <c r="B16" i="9"/>
  <c r="C16" i="9" s="1"/>
  <c r="B24" i="9"/>
  <c r="C24" i="9" s="1"/>
  <c r="B32" i="9"/>
  <c r="C32" i="9" s="1"/>
  <c r="B40" i="9"/>
  <c r="C40" i="9" s="1"/>
  <c r="B48" i="9"/>
  <c r="C48" i="9" s="1"/>
  <c r="B19" i="9"/>
  <c r="C19" i="9" s="1"/>
  <c r="B20" i="9"/>
  <c r="C20" i="9" s="1"/>
  <c r="B9" i="9"/>
  <c r="C9" i="9" s="1"/>
  <c r="B17" i="9"/>
  <c r="C17" i="9" s="1"/>
  <c r="B25" i="9"/>
  <c r="C25" i="9" s="1"/>
  <c r="B33" i="9"/>
  <c r="C33" i="9" s="1"/>
  <c r="B41" i="9"/>
  <c r="C41" i="9" s="1"/>
  <c r="B49" i="9"/>
  <c r="C49" i="9" s="1"/>
  <c r="B11" i="9"/>
  <c r="C11" i="9" s="1"/>
  <c r="B51" i="9"/>
  <c r="C51" i="9" s="1"/>
  <c r="B28" i="9"/>
  <c r="C28" i="9" s="1"/>
  <c r="B10" i="9"/>
  <c r="C10" i="9" s="1"/>
  <c r="B18" i="9"/>
  <c r="C18" i="9" s="1"/>
  <c r="B26" i="9"/>
  <c r="C26" i="9" s="1"/>
  <c r="B34" i="9"/>
  <c r="C34" i="9" s="1"/>
  <c r="B42" i="9"/>
  <c r="C42" i="9" s="1"/>
  <c r="B50" i="9"/>
  <c r="C50" i="9" s="1"/>
  <c r="B43" i="9"/>
  <c r="C43" i="9" s="1"/>
  <c r="B36" i="9"/>
  <c r="C36" i="9" s="1"/>
  <c r="B52" i="9"/>
  <c r="C52" i="9" s="1"/>
  <c r="B13" i="9"/>
  <c r="C13" i="9" s="1"/>
  <c r="B21" i="9"/>
  <c r="C21" i="9" s="1"/>
  <c r="B29" i="9"/>
  <c r="C29" i="9" s="1"/>
  <c r="B37" i="9"/>
  <c r="C37" i="9" s="1"/>
  <c r="B45" i="9"/>
  <c r="C45" i="9" s="1"/>
  <c r="B53" i="9"/>
  <c r="C53" i="9" s="1"/>
  <c r="B5" i="9"/>
  <c r="C5" i="9" s="1"/>
  <c r="E57" i="7"/>
  <c r="G57" i="7"/>
  <c r="I57" i="7"/>
  <c r="K57" i="7"/>
  <c r="M57" i="7"/>
  <c r="O57" i="7"/>
  <c r="F57" i="7"/>
  <c r="J57" i="7"/>
  <c r="N57" i="7"/>
  <c r="D57" i="7"/>
  <c r="H57" i="7"/>
  <c r="L57" i="7"/>
  <c r="C56" i="9" l="1"/>
  <c r="B56" i="9"/>
</calcChain>
</file>

<file path=xl/sharedStrings.xml><?xml version="1.0" encoding="utf-8"?>
<sst xmlns="http://schemas.openxmlformats.org/spreadsheetml/2006/main" count="872" uniqueCount="689">
  <si>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</si>
  <si>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</si>
  <si>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</si>
  <si>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</si>
  <si>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</si>
  <si>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</si>
  <si>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</si>
  <si>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</si>
  <si>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</si>
  <si>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</si>
  <si>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</si>
  <si>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</si>
  <si>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</si>
  <si>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</si>
  <si>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</si>
  <si>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</si>
  <si>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</si>
  <si>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</si>
  <si>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</si>
  <si>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</si>
  <si>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</si>
  <si>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</si>
  <si>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</si>
  <si>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</si>
  <si>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</si>
  <si>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</si>
  <si>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</si>
  <si>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</si>
  <si>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</si>
  <si>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</si>
  <si>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</si>
  <si>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</si>
  <si>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</si>
  <si>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</si>
  <si>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</si>
  <si>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</si>
  <si>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</si>
  <si>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</si>
  <si>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</si>
  <si>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</si>
  <si>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</si>
  <si>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</si>
  <si>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</si>
  <si>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</si>
  <si>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</si>
  <si>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</si>
  <si>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</si>
  <si>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</si>
  <si>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</si>
  <si>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</si>
  <si>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</si>
  <si>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</si>
  <si>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</si>
  <si>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</si>
  <si>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</si>
  <si>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</si>
  <si>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</si>
  <si>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</si>
  <si>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</si>
  <si>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</si>
  <si>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</si>
  <si>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</si>
  <si>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</si>
  <si>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</si>
  <si>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</si>
  <si>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</si>
  <si>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</si>
  <si>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</si>
  <si>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</si>
  <si>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</si>
  <si>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</si>
  <si>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</si>
  <si>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</si>
  <si>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</si>
  <si>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</si>
  <si>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</si>
  <si>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</si>
  <si>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</si>
  <si>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</si>
  <si>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</si>
  <si>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</si>
  <si>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</si>
  <si>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</si>
  <si>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</si>
  <si>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</si>
  <si>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</si>
  <si>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</si>
  <si>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</si>
  <si>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</si>
  <si>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</si>
  <si>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</si>
  <si>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</si>
  <si>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</si>
  <si>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</si>
  <si>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</si>
  <si>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</si>
  <si>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</si>
  <si>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</si>
  <si>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</si>
  <si>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</si>
  <si>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</si>
  <si>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</si>
  <si>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</si>
  <si>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</si>
  <si>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</si>
  <si>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</si>
  <si>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</si>
  <si>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</si>
  <si>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</si>
  <si>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</si>
  <si>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</si>
  <si>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</si>
  <si>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</si>
  <si>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</si>
  <si>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</si>
  <si>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</si>
  <si>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</si>
  <si>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</si>
  <si>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</si>
  <si>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</si>
  <si>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</si>
  <si>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</si>
  <si>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</si>
  <si>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</si>
  <si>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</si>
  <si>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</si>
  <si>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</si>
  <si>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</si>
  <si>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</si>
  <si>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</si>
  <si>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</si>
  <si>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</si>
  <si>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</si>
  <si>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</si>
  <si>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</si>
  <si>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</si>
  <si>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</si>
  <si>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</si>
  <si>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</si>
  <si>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</si>
  <si>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</si>
  <si>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</si>
  <si>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</si>
  <si>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</si>
  <si>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</si>
  <si>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</si>
  <si>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</si>
  <si>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</si>
  <si>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</si>
  <si>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</si>
  <si>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</si>
  <si>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</si>
  <si>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</si>
  <si>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</si>
  <si>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</si>
  <si>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</si>
  <si>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</si>
  <si>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</si>
  <si>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</si>
  <si>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</si>
  <si>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</si>
  <si>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</si>
  <si>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</si>
  <si>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</si>
  <si>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</si>
  <si>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</si>
  <si>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</si>
  <si>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</si>
  <si>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</si>
  <si>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</si>
  <si>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</si>
  <si>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</si>
  <si>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</si>
  <si>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</si>
  <si>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</si>
  <si>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</si>
  <si>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</si>
  <si>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</si>
  <si>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</si>
  <si>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</si>
  <si>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</si>
  <si>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</si>
  <si>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</si>
  <si>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</si>
  <si>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</si>
  <si>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</si>
  <si>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</si>
  <si>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</si>
  <si>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</si>
  <si>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</si>
  <si>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</si>
  <si>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</si>
  <si>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</si>
  <si>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</si>
  <si>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</si>
  <si>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</si>
  <si>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</si>
  <si>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</si>
  <si>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</si>
  <si>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</si>
  <si>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</si>
  <si>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</si>
  <si>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</si>
  <si>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</si>
  <si>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</si>
  <si>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</si>
  <si>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</si>
  <si>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</si>
  <si>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</si>
  <si>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</si>
  <si>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</si>
  <si>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</si>
  <si>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</si>
  <si>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</si>
  <si>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</si>
  <si>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</si>
  <si>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</si>
  <si>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</si>
  <si>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</si>
  <si>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</si>
  <si>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</si>
  <si>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</si>
  <si>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</si>
  <si>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</si>
  <si>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</si>
  <si>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</si>
  <si>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</si>
  <si>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</si>
  <si>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</si>
  <si>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</si>
  <si>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</si>
  <si>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</si>
  <si>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</si>
  <si>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</si>
  <si>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</si>
  <si>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</si>
  <si>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</si>
  <si>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</si>
  <si>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</si>
  <si>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</si>
  <si>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</si>
  <si>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</si>
  <si>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</si>
  <si>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</si>
  <si>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</si>
  <si>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</si>
  <si>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</si>
  <si>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</si>
  <si>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</si>
  <si>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</si>
  <si>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</si>
  <si>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</si>
  <si>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</si>
  <si>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</si>
  <si>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</si>
  <si>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</si>
  <si>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</si>
  <si>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</si>
  <si>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</si>
  <si>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</si>
  <si>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</si>
  <si>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</si>
  <si>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</si>
  <si>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</si>
  <si>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</si>
  <si>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</si>
  <si>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</si>
  <si>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</si>
  <si>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</si>
  <si>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</si>
  <si>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</si>
  <si>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</si>
  <si>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</si>
  <si>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</si>
  <si>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</si>
  <si>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</si>
  <si>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</si>
  <si>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</si>
  <si>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</si>
  <si>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</si>
  <si>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</si>
  <si>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</si>
  <si>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</si>
  <si>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</si>
  <si>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</si>
  <si>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</si>
  <si>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</si>
  <si>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</si>
  <si>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</si>
  <si>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</si>
  <si>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</si>
  <si>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</si>
  <si>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</si>
  <si>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</si>
  <si>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</si>
  <si>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</si>
  <si>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</si>
  <si>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</si>
  <si>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</si>
  <si>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</si>
  <si>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</si>
  <si>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</si>
  <si>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</si>
  <si>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</si>
  <si>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</si>
  <si>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</si>
  <si>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</si>
  <si>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</si>
  <si>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</si>
  <si>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</si>
  <si>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</si>
  <si>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</si>
  <si>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</si>
  <si>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</si>
  <si>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</si>
  <si>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</si>
  <si>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</si>
  <si>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</si>
  <si>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</si>
  <si>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</si>
  <si>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</si>
  <si>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</si>
  <si>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</si>
  <si>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</si>
  <si>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</si>
  <si>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</si>
  <si>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</si>
  <si>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</si>
  <si>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</si>
  <si>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</si>
  <si>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</si>
  <si>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</si>
  <si>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</si>
  <si>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</si>
  <si>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</si>
  <si>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</si>
  <si>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</si>
  <si>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</si>
  <si>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</si>
  <si>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</si>
  <si>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</si>
  <si>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</si>
  <si>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</si>
  <si>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</si>
  <si>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</si>
  <si>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</si>
  <si>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</si>
  <si>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</si>
  <si>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</si>
  <si>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</si>
  <si>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</si>
  <si>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</si>
  <si>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</si>
  <si>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</si>
  <si>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</si>
  <si>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</si>
  <si>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</si>
  <si>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</si>
  <si>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</si>
  <si>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</si>
  <si>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</si>
  <si>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</si>
  <si>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</si>
  <si>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</si>
  <si>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</si>
  <si>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</si>
  <si>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</si>
  <si>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</si>
  <si>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</si>
  <si>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</si>
  <si>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</si>
  <si>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</si>
  <si>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</si>
  <si>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</si>
  <si>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</si>
  <si>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</si>
  <si>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</si>
  <si>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</si>
  <si>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</si>
  <si>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</si>
  <si>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</si>
  <si>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</si>
  <si>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</si>
  <si>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</si>
  <si>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</si>
  <si>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</si>
  <si>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</si>
  <si>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</si>
  <si>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</si>
  <si>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</si>
  <si>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</si>
  <si>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</si>
  <si>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</si>
  <si>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</si>
  <si>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</si>
  <si>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</si>
  <si>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</si>
  <si>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</si>
  <si>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</si>
  <si>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</si>
  <si>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</si>
  <si>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</si>
  <si>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</si>
  <si>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</si>
  <si>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</si>
  <si>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</si>
  <si>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</si>
  <si>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</si>
  <si>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</si>
  <si>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</si>
  <si>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</si>
  <si>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</si>
  <si>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</si>
  <si>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</si>
  <si>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</si>
  <si>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</si>
  <si>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</si>
  <si>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</si>
  <si>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</si>
  <si>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</si>
  <si>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</si>
  <si>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</si>
  <si>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</si>
  <si>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</si>
  <si>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</si>
  <si>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</si>
  <si>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</si>
  <si>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</si>
  <si>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</si>
  <si>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</si>
  <si>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</si>
  <si>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</si>
  <si>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</si>
  <si>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</si>
  <si>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</si>
  <si>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</si>
  <si>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</si>
  <si>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</si>
  <si>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</si>
  <si>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</si>
  <si>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</si>
  <si>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</si>
  <si>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</si>
  <si>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</si>
  <si>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</si>
  <si>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</si>
  <si>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</si>
  <si>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</si>
  <si>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</si>
  <si>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</si>
  <si>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</si>
  <si>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</si>
  <si>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</si>
  <si>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</si>
  <si>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</si>
  <si>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</si>
  <si>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</si>
  <si>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</si>
  <si>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</si>
  <si>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</si>
  <si>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</si>
  <si>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</si>
  <si>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</si>
  <si>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</si>
  <si>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</si>
  <si>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</si>
  <si>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</si>
  <si>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</si>
  <si>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</si>
  <si>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</si>
  <si>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</si>
  <si>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</si>
  <si>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</si>
  <si>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</si>
  <si>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</si>
  <si>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</si>
  <si>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</si>
  <si>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</si>
  <si>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</si>
  <si>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</si>
  <si>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</si>
  <si>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</si>
  <si>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</si>
  <si>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</si>
  <si>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</si>
  <si>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</si>
  <si>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</si>
  <si>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</si>
  <si>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</si>
  <si>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</si>
  <si>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</si>
  <si>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</si>
  <si>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</si>
  <si>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</si>
  <si>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</si>
  <si>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</si>
  <si>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</si>
  <si>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</si>
  <si>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</si>
  <si>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</si>
  <si>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</si>
  <si>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</si>
  <si>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</si>
  <si>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</si>
  <si>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</si>
  <si>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</si>
  <si>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</si>
  <si>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</si>
  <si>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</si>
  <si>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</si>
  <si>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</si>
  <si>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</si>
  <si>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</si>
  <si>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</si>
  <si>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</si>
  <si>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</si>
  <si>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</si>
  <si>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</si>
  <si>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</si>
  <si>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</si>
  <si>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</si>
  <si>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</si>
  <si>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</si>
  <si>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</si>
  <si>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</si>
  <si>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</si>
  <si>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</si>
  <si>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</si>
  <si>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</si>
  <si>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</si>
  <si>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</si>
  <si>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</si>
  <si>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</si>
  <si>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</si>
  <si>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</si>
  <si>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</si>
  <si>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</si>
  <si>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</si>
  <si>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</si>
  <si>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</si>
  <si>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</si>
  <si>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</si>
  <si>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</si>
  <si>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</si>
  <si>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</si>
  <si>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</si>
  <si>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</si>
  <si>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</si>
  <si>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</si>
  <si>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</si>
  <si>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</si>
  <si>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</si>
  <si>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</si>
  <si>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</si>
  <si>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</si>
  <si>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</si>
  <si>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</si>
  <si>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</si>
  <si>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</si>
  <si>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</si>
  <si>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</si>
  <si>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</si>
  <si>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</si>
  <si>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</si>
  <si>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</si>
  <si>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</si>
  <si>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</si>
  <si>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</si>
  <si>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</si>
  <si>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</si>
  <si>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</si>
  <si>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</si>
  <si>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</si>
  <si>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</si>
  <si>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</si>
  <si>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</si>
  <si>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</si>
  <si>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</si>
  <si>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</si>
  <si>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</si>
  <si>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</si>
  <si>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</si>
  <si>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</si>
  <si>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</si>
  <si>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</si>
  <si>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</si>
  <si>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</si>
  <si>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</si>
  <si>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</si>
  <si>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</si>
  <si>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</si>
  <si>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</si>
  <si>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</si>
  <si>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</si>
  <si>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</si>
  <si>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</si>
  <si>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</si>
  <si>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</si>
  <si>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</si>
  <si>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</si>
  <si>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</si>
  <si>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</si>
  <si>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</si>
  <si>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</si>
  <si>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</si>
  <si>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</si>
  <si>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</si>
  <si>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</si>
  <si>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</si>
  <si>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</si>
  <si>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</si>
  <si>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</si>
  <si>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</si>
  <si>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</si>
  <si>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</si>
  <si>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</si>
  <si>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</si>
  <si>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</si>
  <si>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</si>
  <si>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</si>
  <si>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</si>
  <si>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</si>
  <si>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</si>
  <si>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</si>
  <si>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</si>
  <si>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</si>
  <si>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</si>
  <si>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</si>
  <si>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</si>
  <si>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</si>
  <si>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</si>
  <si>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</si>
  <si>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</si>
  <si>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</si>
  <si>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</si>
  <si>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</si>
  <si>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</si>
  <si>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</si>
  <si>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</si>
  <si>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</si>
  <si>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</si>
  <si>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</si>
  <si>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</si>
  <si>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</si>
  <si>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</si>
  <si>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</si>
  <si>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</si>
  <si>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</si>
  <si>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</si>
  <si>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</si>
  <si>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</si>
  <si>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</si>
  <si>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</si>
  <si>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</si>
  <si>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</si>
  <si>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</si>
  <si>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</si>
  <si>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</si>
  <si>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</si>
  <si>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</si>
  <si>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</si>
  <si>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</si>
  <si>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</si>
  <si>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</si>
  <si>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</si>
  <si>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</si>
  <si>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</si>
  <si>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</si>
  <si>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</si>
  <si>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</si>
  <si>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</si>
  <si>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</si>
  <si>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</si>
  <si>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</si>
  <si>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</si>
  <si>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</si>
  <si>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</si>
  <si>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</si>
  <si>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</si>
  <si>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</si>
  <si>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</si>
  <si>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</si>
  <si>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</si>
  <si>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</si>
  <si>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</si>
  <si>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</si>
  <si>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</si>
  <si>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</si>
  <si>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M6H73L52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</si>
</sst>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0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Alignment="1">
      <alignment horizontal="left" indent="3"/>
    </xf>
    <xf numFmtId="0" fontId="10" fillId="12" borderId="0" xfId="0" applyFont="1" applyFill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9" fontId="3" fillId="8" borderId="5" xfId="0" applyNumberFormat="1" applyFont="1" applyFill="1" applyBorder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Border="1"/>
    <xf numFmtId="9" fontId="6" fillId="0" borderId="7" xfId="0" applyNumberFormat="1" applyFon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16" fillId="0" borderId="0" xfId="0" applyFont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baseColWidth="10" defaultColWidth="9.1640625" defaultRowHeight="15" x14ac:dyDescent="0.2"/>
  <cols>
    <col min="4" max="4" width="14.33203125" customWidth="1"/>
  </cols>
  <sheetData>
    <row r="1" spans="1:16" x14ac:dyDescent="0.2">
      <c r="A1" t="s">
        <v>69</v>
      </c>
      <c r="B1" t="s">
        <v>70</v>
      </c>
      <c r="D1" t="s">
        <v>75</v>
      </c>
      <c r="E1" t="s">
        <v>74</v>
      </c>
    </row>
    <row r="2" spans="1:16" x14ac:dyDescent="0.2">
      <c r="A2">
        <v>1</v>
      </c>
      <c r="B2">
        <v>2</v>
      </c>
      <c r="D2" t="s">
        <v>8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 spans="1:16" x14ac:dyDescent="0.2">
      <c r="A3">
        <v>2</v>
      </c>
      <c r="B3">
        <v>3</v>
      </c>
      <c r="D3" t="s">
        <v>34</v>
      </c>
    </row>
    <row r="4" spans="1:16" x14ac:dyDescent="0.2">
      <c r="A4">
        <v>3</v>
      </c>
      <c r="B4">
        <v>5</v>
      </c>
      <c r="D4" t="s">
        <v>19</v>
      </c>
    </row>
    <row r="5" spans="1:16" x14ac:dyDescent="0.2">
      <c r="A5">
        <v>4</v>
      </c>
      <c r="B5">
        <v>7</v>
      </c>
      <c r="D5" t="s">
        <v>48</v>
      </c>
    </row>
    <row r="6" spans="1:16" x14ac:dyDescent="0.2">
      <c r="A6">
        <v>5</v>
      </c>
      <c r="B6">
        <v>11</v>
      </c>
      <c r="D6" t="s">
        <v>9</v>
      </c>
    </row>
    <row r="7" spans="1:16" x14ac:dyDescent="0.2">
      <c r="A7">
        <v>6</v>
      </c>
      <c r="B7">
        <v>13</v>
      </c>
      <c r="D7" t="s">
        <v>46</v>
      </c>
    </row>
    <row r="8" spans="1:16" x14ac:dyDescent="0.2">
      <c r="A8">
        <v>7</v>
      </c>
      <c r="B8">
        <v>17</v>
      </c>
      <c r="D8" t="s">
        <v>32</v>
      </c>
    </row>
    <row r="9" spans="1:16" x14ac:dyDescent="0.2">
      <c r="A9">
        <v>8</v>
      </c>
      <c r="B9">
        <v>19</v>
      </c>
      <c r="D9" t="s">
        <v>3</v>
      </c>
    </row>
    <row r="10" spans="1:16" x14ac:dyDescent="0.2">
      <c r="A10">
        <v>9</v>
      </c>
      <c r="B10">
        <v>23</v>
      </c>
      <c r="D10" t="s">
        <v>26</v>
      </c>
    </row>
    <row r="11" spans="1:16" x14ac:dyDescent="0.2">
      <c r="A11">
        <v>10</v>
      </c>
      <c r="B11">
        <v>29</v>
      </c>
      <c r="D11" t="s">
        <v>27</v>
      </c>
    </row>
    <row r="12" spans="1:16" x14ac:dyDescent="0.2">
      <c r="A12">
        <v>11</v>
      </c>
      <c r="B12">
        <v>31</v>
      </c>
      <c r="D12" t="s">
        <v>31</v>
      </c>
    </row>
    <row r="13" spans="1:16" x14ac:dyDescent="0.2">
      <c r="A13">
        <v>12</v>
      </c>
      <c r="B13">
        <v>37</v>
      </c>
      <c r="D13" t="s">
        <v>4</v>
      </c>
    </row>
    <row r="14" spans="1:16" x14ac:dyDescent="0.2">
      <c r="A14">
        <v>13</v>
      </c>
      <c r="B14">
        <v>41</v>
      </c>
      <c r="D14" t="s">
        <v>20</v>
      </c>
    </row>
    <row r="15" spans="1:16" x14ac:dyDescent="0.2">
      <c r="A15">
        <v>14</v>
      </c>
      <c r="B15">
        <v>43</v>
      </c>
      <c r="D15" t="s">
        <v>11</v>
      </c>
    </row>
    <row r="16" spans="1:16" x14ac:dyDescent="0.2">
      <c r="A16">
        <v>15</v>
      </c>
      <c r="B16">
        <v>47</v>
      </c>
      <c r="D16" t="s">
        <v>44</v>
      </c>
    </row>
    <row r="17" spans="1:4" x14ac:dyDescent="0.2">
      <c r="A17">
        <v>16</v>
      </c>
      <c r="B17">
        <v>53</v>
      </c>
      <c r="D17" t="s">
        <v>6</v>
      </c>
    </row>
    <row r="18" spans="1:4" x14ac:dyDescent="0.2">
      <c r="A18">
        <v>17</v>
      </c>
      <c r="B18">
        <v>59</v>
      </c>
      <c r="D18" t="s">
        <v>33</v>
      </c>
    </row>
    <row r="19" spans="1:4" x14ac:dyDescent="0.2">
      <c r="A19">
        <v>18</v>
      </c>
      <c r="B19">
        <v>61</v>
      </c>
      <c r="D19" t="s">
        <v>39</v>
      </c>
    </row>
    <row r="20" spans="1:4" x14ac:dyDescent="0.2">
      <c r="A20">
        <v>19</v>
      </c>
      <c r="B20">
        <v>67</v>
      </c>
      <c r="D20" t="s">
        <v>28</v>
      </c>
    </row>
    <row r="21" spans="1:4" x14ac:dyDescent="0.2">
      <c r="A21">
        <v>20</v>
      </c>
      <c r="B21">
        <v>71</v>
      </c>
      <c r="D21" t="s">
        <v>29</v>
      </c>
    </row>
    <row r="22" spans="1:4" x14ac:dyDescent="0.2">
      <c r="A22">
        <v>21</v>
      </c>
      <c r="B22">
        <v>73</v>
      </c>
      <c r="D22" t="s">
        <v>2</v>
      </c>
    </row>
    <row r="23" spans="1:4" x14ac:dyDescent="0.2">
      <c r="A23">
        <v>22</v>
      </c>
      <c r="B23">
        <v>79</v>
      </c>
      <c r="D23" t="s">
        <v>41</v>
      </c>
    </row>
    <row r="24" spans="1:4" x14ac:dyDescent="0.2">
      <c r="A24">
        <v>23</v>
      </c>
      <c r="B24">
        <v>83</v>
      </c>
      <c r="D24" t="s">
        <v>40</v>
      </c>
    </row>
    <row r="25" spans="1:4" x14ac:dyDescent="0.2">
      <c r="A25">
        <v>24</v>
      </c>
      <c r="B25">
        <v>89</v>
      </c>
      <c r="D25" t="s">
        <v>7</v>
      </c>
    </row>
    <row r="26" spans="1:4" x14ac:dyDescent="0.2">
      <c r="A26">
        <v>25</v>
      </c>
      <c r="B26">
        <v>97</v>
      </c>
      <c r="D26" t="s">
        <v>38</v>
      </c>
    </row>
    <row r="27" spans="1:4" x14ac:dyDescent="0.2">
      <c r="A27">
        <v>26</v>
      </c>
      <c r="B27">
        <v>101</v>
      </c>
      <c r="D27" t="s">
        <v>15</v>
      </c>
    </row>
    <row r="28" spans="1:4" x14ac:dyDescent="0.2">
      <c r="A28">
        <v>27</v>
      </c>
      <c r="B28">
        <v>103</v>
      </c>
      <c r="D28" t="s">
        <v>37</v>
      </c>
    </row>
    <row r="29" spans="1:4" x14ac:dyDescent="0.2">
      <c r="A29">
        <v>28</v>
      </c>
      <c r="B29">
        <v>107</v>
      </c>
      <c r="D29" t="s">
        <v>45</v>
      </c>
    </row>
    <row r="30" spans="1:4" x14ac:dyDescent="0.2">
      <c r="A30">
        <v>29</v>
      </c>
      <c r="B30">
        <v>109</v>
      </c>
      <c r="D30" t="s">
        <v>1</v>
      </c>
    </row>
    <row r="31" spans="1:4" x14ac:dyDescent="0.2">
      <c r="A31">
        <v>30</v>
      </c>
      <c r="B31">
        <v>113</v>
      </c>
      <c r="D31" t="s">
        <v>43</v>
      </c>
    </row>
    <row r="32" spans="1:4" x14ac:dyDescent="0.2">
      <c r="A32">
        <v>31</v>
      </c>
      <c r="B32">
        <v>127</v>
      </c>
      <c r="D32" t="s">
        <v>25</v>
      </c>
    </row>
    <row r="33" spans="1:4" x14ac:dyDescent="0.2">
      <c r="A33">
        <v>32</v>
      </c>
      <c r="B33">
        <v>131</v>
      </c>
      <c r="D33" t="s">
        <v>5</v>
      </c>
    </row>
    <row r="34" spans="1:4" x14ac:dyDescent="0.2">
      <c r="A34">
        <v>33</v>
      </c>
      <c r="B34">
        <v>137</v>
      </c>
      <c r="D34" t="s">
        <v>13</v>
      </c>
    </row>
    <row r="35" spans="1:4" x14ac:dyDescent="0.2">
      <c r="A35">
        <v>34</v>
      </c>
      <c r="B35">
        <v>139</v>
      </c>
      <c r="D35" t="s">
        <v>21</v>
      </c>
    </row>
    <row r="36" spans="1:4" x14ac:dyDescent="0.2">
      <c r="A36">
        <v>35</v>
      </c>
      <c r="B36">
        <v>149</v>
      </c>
      <c r="D36" t="s">
        <v>22</v>
      </c>
    </row>
    <row r="37" spans="1:4" x14ac:dyDescent="0.2">
      <c r="A37">
        <v>36</v>
      </c>
      <c r="B37">
        <v>151</v>
      </c>
      <c r="D37" t="s">
        <v>36</v>
      </c>
    </row>
    <row r="38" spans="1:4" x14ac:dyDescent="0.2">
      <c r="A38">
        <v>37</v>
      </c>
      <c r="B38">
        <v>157</v>
      </c>
      <c r="D38" t="s">
        <v>47</v>
      </c>
    </row>
    <row r="39" spans="1:4" x14ac:dyDescent="0.2">
      <c r="A39">
        <v>38</v>
      </c>
      <c r="B39">
        <v>163</v>
      </c>
      <c r="D39" t="s">
        <v>42</v>
      </c>
    </row>
    <row r="40" spans="1:4" x14ac:dyDescent="0.2">
      <c r="A40">
        <v>39</v>
      </c>
      <c r="B40">
        <v>167</v>
      </c>
      <c r="D40" t="s">
        <v>12</v>
      </c>
    </row>
    <row r="41" spans="1:4" x14ac:dyDescent="0.2">
      <c r="A41">
        <v>40</v>
      </c>
      <c r="B41">
        <v>173</v>
      </c>
      <c r="D41" t="s">
        <v>50</v>
      </c>
    </row>
    <row r="42" spans="1:4" x14ac:dyDescent="0.2">
      <c r="A42">
        <v>41</v>
      </c>
      <c r="B42">
        <v>179</v>
      </c>
      <c r="D42" t="s">
        <v>23</v>
      </c>
    </row>
    <row r="43" spans="1:4" x14ac:dyDescent="0.2">
      <c r="A43">
        <v>42</v>
      </c>
      <c r="B43">
        <v>181</v>
      </c>
      <c r="D43" t="s">
        <v>49</v>
      </c>
    </row>
    <row r="44" spans="1:4" x14ac:dyDescent="0.2">
      <c r="A44">
        <v>43</v>
      </c>
      <c r="B44">
        <v>191</v>
      </c>
      <c r="D44" t="s">
        <v>24</v>
      </c>
    </row>
    <row r="45" spans="1:4" x14ac:dyDescent="0.2">
      <c r="A45">
        <v>44</v>
      </c>
      <c r="B45">
        <v>193</v>
      </c>
      <c r="D45" t="s">
        <v>16</v>
      </c>
    </row>
    <row r="46" spans="1:4" x14ac:dyDescent="0.2">
      <c r="A46">
        <v>45</v>
      </c>
      <c r="B46">
        <v>197</v>
      </c>
      <c r="D46" t="s">
        <v>10</v>
      </c>
    </row>
    <row r="47" spans="1:4" x14ac:dyDescent="0.2">
      <c r="A47">
        <v>46</v>
      </c>
      <c r="B47">
        <v>199</v>
      </c>
      <c r="D47" t="s">
        <v>30</v>
      </c>
    </row>
    <row r="48" spans="1:4" x14ac:dyDescent="0.2">
      <c r="A48">
        <v>47</v>
      </c>
      <c r="B48">
        <v>211</v>
      </c>
      <c r="D48" t="s">
        <v>14</v>
      </c>
    </row>
    <row r="49" spans="1:4" x14ac:dyDescent="0.2">
      <c r="A49">
        <v>48</v>
      </c>
      <c r="B49">
        <v>223</v>
      </c>
      <c r="D49" t="s">
        <v>17</v>
      </c>
    </row>
    <row r="50" spans="1:4" x14ac:dyDescent="0.2">
      <c r="A50">
        <v>49</v>
      </c>
      <c r="B50">
        <v>227</v>
      </c>
      <c r="D50" t="s">
        <v>18</v>
      </c>
    </row>
    <row r="51" spans="1:4" x14ac:dyDescent="0.2">
      <c r="A51">
        <v>50</v>
      </c>
      <c r="B51">
        <v>229</v>
      </c>
      <c r="D51" t="s">
        <v>35</v>
      </c>
    </row>
    <row r="85" spans="1:4" x14ac:dyDescent="0.2">
      <c r="A85" s="100"/>
      <c r="B85" s="100"/>
      <c r="C85" s="100"/>
      <c r="D85" s="100"/>
    </row>
    <row r="86" spans="1:4" x14ac:dyDescent="0.2">
      <c r="A86" s="100"/>
      <c r="B86" s="100"/>
      <c r="C86" s="100"/>
      <c r="D86" s="100"/>
    </row>
    <row r="87" spans="1:4" x14ac:dyDescent="0.2">
      <c r="A87" s="100"/>
      <c r="B87" s="100"/>
      <c r="C87" s="100"/>
      <c r="D87" s="100"/>
    </row>
    <row r="88" spans="1:4" x14ac:dyDescent="0.2">
      <c r="A88" s="100"/>
      <c r="B88" s="100"/>
      <c r="C88" s="100"/>
      <c r="D88" s="100"/>
    </row>
    <row r="89" spans="1:4" x14ac:dyDescent="0.2">
      <c r="A89" s="100"/>
      <c r="B89" s="100"/>
      <c r="C89" s="100"/>
      <c r="D89" s="100"/>
    </row>
    <row r="90" spans="1:4" x14ac:dyDescent="0.2">
      <c r="A90" s="100"/>
      <c r="B90" s="100"/>
      <c r="C90" s="100"/>
      <c r="D90" s="100"/>
    </row>
    <row r="91" spans="1:4" x14ac:dyDescent="0.2">
      <c r="A91" s="100"/>
      <c r="B91" s="100"/>
      <c r="C91" s="100"/>
      <c r="D91" s="100"/>
    </row>
    <row r="92" spans="1:4" x14ac:dyDescent="0.2">
      <c r="A92" s="100"/>
      <c r="B92" s="100"/>
      <c r="C92" s="100"/>
      <c r="D92" s="100"/>
    </row>
    <row r="93" spans="1:4" x14ac:dyDescent="0.2">
      <c r="A93" s="100"/>
      <c r="B93" s="100"/>
      <c r="C93" s="100"/>
      <c r="D93" s="100"/>
    </row>
    <row r="94" spans="1:4" x14ac:dyDescent="0.2">
      <c r="A94" s="100"/>
      <c r="B94" s="100"/>
      <c r="C94" s="100"/>
      <c r="D94" s="100"/>
    </row>
    <row r="95" spans="1:4" x14ac:dyDescent="0.2">
      <c r="A95" s="100"/>
      <c r="B95" s="100"/>
      <c r="C95" s="100"/>
      <c r="D95" s="100"/>
    </row>
    <row r="96" spans="1:4" x14ac:dyDescent="0.2">
      <c r="A96" s="100"/>
      <c r="B96" s="100"/>
      <c r="C96" s="100"/>
      <c r="D96" s="100"/>
    </row>
    <row r="97" spans="1:4" x14ac:dyDescent="0.2">
      <c r="A97" s="100"/>
      <c r="B97" s="100"/>
      <c r="C97" s="100"/>
      <c r="D97" s="100"/>
    </row>
    <row r="98" spans="1:4" x14ac:dyDescent="0.2">
      <c r="A98" s="100"/>
      <c r="B98" s="100"/>
      <c r="C98" s="100"/>
      <c r="D98" s="100"/>
    </row>
    <row r="99" spans="1:4" x14ac:dyDescent="0.2">
      <c r="A99" s="100"/>
      <c r="B99" s="100"/>
      <c r="C99" s="100"/>
      <c r="D99" s="100"/>
    </row>
    <row r="100" spans="1:4" x14ac:dyDescent="0.2">
      <c r="A100" s="100"/>
      <c r="B100" s="100"/>
      <c r="C100" s="100"/>
      <c r="D100" s="100"/>
    </row>
    <row r="101" spans="1:4" x14ac:dyDescent="0.2">
      <c r="A101" s="100"/>
      <c r="B101" s="100"/>
      <c r="C101" s="100"/>
      <c r="D101" s="100"/>
    </row>
    <row r="102" spans="1:4" x14ac:dyDescent="0.2">
      <c r="A102" s="100"/>
      <c r="B102" s="100"/>
      <c r="C102" s="100"/>
      <c r="D102" s="100"/>
    </row>
    <row r="103" spans="1:4" x14ac:dyDescent="0.2">
      <c r="A103" s="100"/>
      <c r="B103" s="100"/>
      <c r="C103" s="100"/>
      <c r="D103" s="100"/>
    </row>
    <row r="104" spans="1:4" x14ac:dyDescent="0.2">
      <c r="A104" s="100"/>
      <c r="B104" s="100"/>
      <c r="C104" s="100"/>
      <c r="D104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tabSelected="1" workbookViewId="0">
      <selection activeCell="D10" sqref="D10"/>
    </sheetView>
  </sheetViews>
  <sheetFormatPr baseColWidth="10" defaultColWidth="9.83203125" defaultRowHeight="15" x14ac:dyDescent="0.2"/>
  <cols>
    <col min="1" max="1" width="9.83203125" style="39"/>
    <col min="2" max="2" width="12" style="40" customWidth="1"/>
    <col min="3" max="3" width="15.83203125" style="40" customWidth="1"/>
    <col min="4" max="4" width="12.6640625" style="40" customWidth="1"/>
    <col min="5" max="6" width="9.83203125" style="40"/>
    <col min="7" max="7" width="11" style="40" customWidth="1"/>
    <col min="8" max="8" width="19.1640625" style="40" customWidth="1"/>
    <col min="9" max="9" width="3.6640625" style="40" customWidth="1"/>
    <col min="10" max="10" width="3.83203125" style="40" customWidth="1"/>
    <col min="11" max="12" width="12.33203125" style="40" customWidth="1"/>
    <col min="13" max="13" width="47.33203125" style="40" customWidth="1"/>
    <col min="14" max="14" width="4.33203125" style="40" customWidth="1"/>
    <col min="15" max="15" width="4" style="40" customWidth="1"/>
    <col min="16" max="16" width="12.33203125" style="40" customWidth="1"/>
    <col min="17" max="16384" width="9.83203125" style="40"/>
  </cols>
  <sheetData>
    <row r="1" spans="1:16" x14ac:dyDescent="0.2">
      <c r="H1" s="41"/>
    </row>
    <row r="2" spans="1:16" ht="35" x14ac:dyDescent="0.35">
      <c r="H2" s="102" t="s">
        <v>76</v>
      </c>
      <c r="I2" s="103"/>
      <c r="J2" s="103"/>
      <c r="K2" s="103"/>
      <c r="L2" s="103"/>
      <c r="M2" s="103"/>
      <c r="N2" s="103"/>
      <c r="O2" s="103"/>
      <c r="P2" s="103"/>
    </row>
    <row r="3" spans="1:16" x14ac:dyDescent="0.2">
      <c r="H3" s="41"/>
    </row>
    <row r="4" spans="1:16" ht="30" x14ac:dyDescent="0.3">
      <c r="H4" s="104" t="s">
        <v>77</v>
      </c>
      <c r="I4" s="105"/>
      <c r="J4" s="105"/>
      <c r="K4" s="105"/>
      <c r="L4" s="105"/>
      <c r="M4" s="105"/>
      <c r="N4" s="105"/>
      <c r="O4" s="105"/>
      <c r="P4" s="105"/>
    </row>
    <row r="5" spans="1:16" ht="16" thickBot="1" x14ac:dyDescent="0.25">
      <c r="H5" s="41"/>
    </row>
    <row r="6" spans="1:16" ht="32" thickBot="1" x14ac:dyDescent="0.4">
      <c r="H6" s="41"/>
      <c r="I6" s="106" t="s">
        <v>78</v>
      </c>
      <c r="J6" s="107"/>
      <c r="K6" s="107"/>
      <c r="L6" s="107"/>
      <c r="M6" s="107"/>
      <c r="N6" s="107"/>
      <c r="O6" s="108"/>
    </row>
    <row r="10" spans="1:16" ht="19" thickBot="1" x14ac:dyDescent="0.25">
      <c r="A10" s="42"/>
      <c r="B10" s="43"/>
      <c r="C10" s="43"/>
      <c r="D10" s="43"/>
      <c r="E10" s="43"/>
      <c r="F10" s="43"/>
      <c r="G10" s="43"/>
    </row>
    <row r="11" spans="1:16" ht="19" thickTop="1" x14ac:dyDescent="0.2">
      <c r="A11" s="44"/>
      <c r="B11" s="45"/>
      <c r="C11" s="45"/>
      <c r="D11" s="45"/>
      <c r="E11" s="45"/>
      <c r="F11" s="45"/>
      <c r="G11" s="45"/>
      <c r="H11" s="45"/>
    </row>
    <row r="12" spans="1:16" ht="89.5" customHeight="1" x14ac:dyDescent="0.2">
      <c r="B12" s="109"/>
      <c r="C12" s="109"/>
      <c r="D12" s="109"/>
      <c r="E12" s="109"/>
      <c r="F12" s="109"/>
      <c r="G12" s="109"/>
      <c r="H12" s="109"/>
      <c r="I12" s="46"/>
      <c r="J12" s="46"/>
      <c r="K12" s="46"/>
      <c r="L12" s="46"/>
      <c r="M12" s="46"/>
      <c r="N12" s="46"/>
      <c r="O12" s="46"/>
    </row>
    <row r="13" spans="1:16" ht="9" customHeight="1" x14ac:dyDescent="0.2"/>
    <row r="14" spans="1:16" ht="5.5" customHeight="1" x14ac:dyDescent="0.2"/>
    <row r="15" spans="1:16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6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1:13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r="22" spans="1:13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r="23" spans="1:13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1:13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</row>
    <row r="25" spans="1:13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pans="1:13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</row>
    <row r="27" spans="1:13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pans="1:13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</row>
    <row r="29" spans="1:13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</row>
    <row r="30" spans="1:13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baseColWidth="10" defaultColWidth="0" defaultRowHeight="15" zeroHeight="1" x14ac:dyDescent="0.2"/>
  <cols>
    <col min="1" max="1" width="25.83203125" customWidth="1"/>
    <col min="2" max="16384" width="9.1640625" hidden="1"/>
  </cols>
  <sheetData>
    <row r="1" spans="1:1" ht="81" customHeight="1" x14ac:dyDescent="0.2">
      <c r="A1" s="3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topLeftCell="A11" workbookViewId="0">
      <selection activeCell="M37" sqref="M37"/>
    </sheetView>
  </sheetViews>
  <sheetFormatPr baseColWidth="10" defaultColWidth="8.83203125" defaultRowHeight="15" x14ac:dyDescent="0.2"/>
  <cols>
    <col min="1" max="1" width="12.83203125" customWidth="1"/>
    <col min="8" max="8" width="9.33203125" customWidth="1"/>
  </cols>
  <sheetData>
    <row r="1" spans="1:14" x14ac:dyDescent="0.2">
      <c r="A1" t="s">
        <v>678</v>
      </c>
    </row>
    <row r="2" spans="1:14" x14ac:dyDescent="0.2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543</v>
      </c>
      <c r="H2" t="s">
        <v>120</v>
      </c>
      <c r="I2" t="s">
        <v>121</v>
      </c>
      <c r="J2" t="s">
        <v>122</v>
      </c>
      <c r="K2" t="s">
        <v>123</v>
      </c>
      <c r="L2" t="s">
        <v>544</v>
      </c>
      <c r="M2" t="s">
        <v>124</v>
      </c>
      <c r="N2" t="s">
        <v>125</v>
      </c>
    </row>
    <row r="3" spans="1:14" x14ac:dyDescent="0.2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545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546</v>
      </c>
      <c r="M3" t="s">
        <v>135</v>
      </c>
      <c r="N3" t="s">
        <v>136</v>
      </c>
    </row>
    <row r="4" spans="1:14" x14ac:dyDescent="0.2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547</v>
      </c>
      <c r="M4" t="s">
        <v>147</v>
      </c>
      <c r="N4" t="s">
        <v>148</v>
      </c>
    </row>
    <row r="5" spans="1:14" x14ac:dyDescent="0.2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548</v>
      </c>
      <c r="H5" t="s">
        <v>154</v>
      </c>
      <c r="I5" t="s">
        <v>155</v>
      </c>
      <c r="J5" t="s">
        <v>156</v>
      </c>
      <c r="K5" t="s">
        <v>157</v>
      </c>
      <c r="L5" t="s">
        <v>549</v>
      </c>
      <c r="M5" t="s">
        <v>158</v>
      </c>
      <c r="N5" t="s">
        <v>159</v>
      </c>
    </row>
    <row r="6" spans="1:14" x14ac:dyDescent="0.2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550</v>
      </c>
      <c r="H6" t="s">
        <v>551</v>
      </c>
      <c r="I6" t="s">
        <v>165</v>
      </c>
      <c r="J6" t="s">
        <v>552</v>
      </c>
      <c r="K6" t="s">
        <v>166</v>
      </c>
      <c r="L6" t="s">
        <v>553</v>
      </c>
      <c r="M6" t="s">
        <v>167</v>
      </c>
      <c r="N6" t="s">
        <v>168</v>
      </c>
    </row>
    <row r="7" spans="1:14" x14ac:dyDescent="0.2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554</v>
      </c>
      <c r="J7" t="s">
        <v>175</v>
      </c>
      <c r="K7" t="s">
        <v>176</v>
      </c>
      <c r="L7" t="s">
        <v>555</v>
      </c>
      <c r="M7" t="s">
        <v>177</v>
      </c>
      <c r="N7" t="s">
        <v>178</v>
      </c>
    </row>
    <row r="8" spans="1:14" x14ac:dyDescent="0.2">
      <c r="A8" t="s">
        <v>32</v>
      </c>
      <c r="B8" t="s">
        <v>179</v>
      </c>
      <c r="C8" t="s">
        <v>556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557</v>
      </c>
      <c r="L8" t="s">
        <v>558</v>
      </c>
      <c r="M8" t="s">
        <v>187</v>
      </c>
      <c r="N8" t="s">
        <v>188</v>
      </c>
    </row>
    <row r="9" spans="1:14" x14ac:dyDescent="0.2">
      <c r="A9" t="s">
        <v>3</v>
      </c>
      <c r="B9" t="s">
        <v>189</v>
      </c>
      <c r="C9" t="s">
        <v>190</v>
      </c>
      <c r="D9" t="s">
        <v>559</v>
      </c>
      <c r="E9" t="s">
        <v>191</v>
      </c>
      <c r="F9" t="s">
        <v>192</v>
      </c>
      <c r="G9" t="s">
        <v>560</v>
      </c>
      <c r="H9" t="s">
        <v>561</v>
      </c>
      <c r="I9" t="s">
        <v>193</v>
      </c>
      <c r="J9" t="s">
        <v>194</v>
      </c>
      <c r="K9" t="s">
        <v>195</v>
      </c>
      <c r="L9" t="s">
        <v>562</v>
      </c>
      <c r="M9" t="s">
        <v>196</v>
      </c>
      <c r="N9" t="s">
        <v>197</v>
      </c>
    </row>
    <row r="10" spans="1:14" x14ac:dyDescent="0.2">
      <c r="A10" t="s">
        <v>26</v>
      </c>
      <c r="B10" t="s">
        <v>198</v>
      </c>
      <c r="C10" t="s">
        <v>563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564</v>
      </c>
      <c r="M10" t="s">
        <v>207</v>
      </c>
      <c r="N10" t="s">
        <v>208</v>
      </c>
    </row>
    <row r="11" spans="1:14" x14ac:dyDescent="0.2">
      <c r="A11" t="s">
        <v>27</v>
      </c>
      <c r="B11" t="s">
        <v>198</v>
      </c>
      <c r="C11" t="s">
        <v>209</v>
      </c>
      <c r="D11" t="s">
        <v>210</v>
      </c>
      <c r="E11" t="s">
        <v>565</v>
      </c>
      <c r="F11" t="s">
        <v>566</v>
      </c>
      <c r="G11" t="s">
        <v>567</v>
      </c>
      <c r="H11" t="s">
        <v>568</v>
      </c>
      <c r="I11" t="s">
        <v>211</v>
      </c>
      <c r="J11" t="s">
        <v>212</v>
      </c>
      <c r="K11" t="s">
        <v>213</v>
      </c>
      <c r="L11" t="s">
        <v>569</v>
      </c>
      <c r="M11" t="s">
        <v>214</v>
      </c>
      <c r="N11" t="s">
        <v>215</v>
      </c>
    </row>
    <row r="12" spans="1:14" x14ac:dyDescent="0.2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570</v>
      </c>
      <c r="M12" t="s">
        <v>225</v>
      </c>
      <c r="N12" t="s">
        <v>571</v>
      </c>
    </row>
    <row r="13" spans="1:14" x14ac:dyDescent="0.2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572</v>
      </c>
      <c r="M13" t="s">
        <v>235</v>
      </c>
      <c r="N13" t="s">
        <v>236</v>
      </c>
    </row>
    <row r="14" spans="1:14" x14ac:dyDescent="0.2">
      <c r="A14" t="s">
        <v>20</v>
      </c>
      <c r="B14" t="s">
        <v>237</v>
      </c>
      <c r="C14" t="s">
        <v>238</v>
      </c>
      <c r="D14" t="s">
        <v>573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574</v>
      </c>
      <c r="M14" t="s">
        <v>246</v>
      </c>
      <c r="N14" t="s">
        <v>247</v>
      </c>
    </row>
    <row r="15" spans="1:14" x14ac:dyDescent="0.2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575</v>
      </c>
      <c r="H15" t="s">
        <v>568</v>
      </c>
      <c r="I15" t="s">
        <v>211</v>
      </c>
      <c r="J15" t="s">
        <v>212</v>
      </c>
      <c r="K15" t="s">
        <v>252</v>
      </c>
      <c r="L15" t="s">
        <v>562</v>
      </c>
      <c r="M15" t="s">
        <v>253</v>
      </c>
      <c r="N15" t="s">
        <v>178</v>
      </c>
    </row>
    <row r="16" spans="1:14" x14ac:dyDescent="0.2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576</v>
      </c>
      <c r="I16" t="s">
        <v>260</v>
      </c>
      <c r="J16" t="s">
        <v>261</v>
      </c>
      <c r="K16" t="s">
        <v>262</v>
      </c>
      <c r="L16" t="s">
        <v>577</v>
      </c>
      <c r="M16" t="s">
        <v>263</v>
      </c>
      <c r="N16" t="s">
        <v>578</v>
      </c>
    </row>
    <row r="17" spans="1:14" x14ac:dyDescent="0.2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545</v>
      </c>
      <c r="G17" t="s">
        <v>267</v>
      </c>
      <c r="H17" t="s">
        <v>268</v>
      </c>
      <c r="I17" t="s">
        <v>269</v>
      </c>
      <c r="J17" t="s">
        <v>270</v>
      </c>
      <c r="K17" t="s">
        <v>579</v>
      </c>
      <c r="L17" t="s">
        <v>546</v>
      </c>
      <c r="M17" t="s">
        <v>271</v>
      </c>
      <c r="N17" t="s">
        <v>272</v>
      </c>
    </row>
    <row r="18" spans="1:14" x14ac:dyDescent="0.2">
      <c r="A18" t="s">
        <v>33</v>
      </c>
      <c r="B18" t="s">
        <v>273</v>
      </c>
      <c r="C18" t="s">
        <v>274</v>
      </c>
      <c r="D18" t="s">
        <v>580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570</v>
      </c>
      <c r="M18" t="s">
        <v>279</v>
      </c>
      <c r="N18" t="s">
        <v>280</v>
      </c>
    </row>
    <row r="19" spans="1:14" x14ac:dyDescent="0.2">
      <c r="A19" t="s">
        <v>39</v>
      </c>
      <c r="B19" t="s">
        <v>281</v>
      </c>
      <c r="C19" t="s">
        <v>282</v>
      </c>
      <c r="D19" t="s">
        <v>283</v>
      </c>
      <c r="E19" t="s">
        <v>581</v>
      </c>
      <c r="F19" t="s">
        <v>284</v>
      </c>
      <c r="G19" t="s">
        <v>285</v>
      </c>
      <c r="H19" t="s">
        <v>582</v>
      </c>
      <c r="I19" t="s">
        <v>286</v>
      </c>
      <c r="J19" t="s">
        <v>287</v>
      </c>
      <c r="K19" t="s">
        <v>583</v>
      </c>
      <c r="L19" t="s">
        <v>584</v>
      </c>
      <c r="M19" t="s">
        <v>288</v>
      </c>
      <c r="N19" t="s">
        <v>289</v>
      </c>
    </row>
    <row r="20" spans="1:14" x14ac:dyDescent="0.2">
      <c r="A20" t="s">
        <v>28</v>
      </c>
      <c r="B20" t="s">
        <v>290</v>
      </c>
      <c r="C20" t="s">
        <v>563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585</v>
      </c>
      <c r="J20" t="s">
        <v>586</v>
      </c>
      <c r="K20" t="s">
        <v>587</v>
      </c>
      <c r="L20" t="s">
        <v>588</v>
      </c>
      <c r="M20" t="s">
        <v>296</v>
      </c>
      <c r="N20" t="s">
        <v>297</v>
      </c>
    </row>
    <row r="21" spans="1:14" x14ac:dyDescent="0.2">
      <c r="A21" t="s">
        <v>29</v>
      </c>
      <c r="B21" t="s">
        <v>298</v>
      </c>
      <c r="C21" t="s">
        <v>299</v>
      </c>
      <c r="D21" t="s">
        <v>300</v>
      </c>
      <c r="E21" t="s">
        <v>589</v>
      </c>
      <c r="F21" t="s">
        <v>301</v>
      </c>
      <c r="G21" t="s">
        <v>302</v>
      </c>
      <c r="H21" t="s">
        <v>303</v>
      </c>
      <c r="I21" t="s">
        <v>590</v>
      </c>
      <c r="J21" t="s">
        <v>591</v>
      </c>
      <c r="K21" t="s">
        <v>304</v>
      </c>
      <c r="L21" t="s">
        <v>592</v>
      </c>
      <c r="M21" t="s">
        <v>305</v>
      </c>
      <c r="N21" t="s">
        <v>306</v>
      </c>
    </row>
    <row r="22" spans="1:14" x14ac:dyDescent="0.2">
      <c r="A22" t="s">
        <v>2</v>
      </c>
      <c r="B22" t="s">
        <v>307</v>
      </c>
      <c r="C22" t="s">
        <v>308</v>
      </c>
      <c r="D22" t="s">
        <v>309</v>
      </c>
      <c r="E22" t="s">
        <v>593</v>
      </c>
      <c r="F22" t="s">
        <v>310</v>
      </c>
      <c r="G22" t="s">
        <v>311</v>
      </c>
      <c r="H22" t="s">
        <v>594</v>
      </c>
      <c r="I22" t="s">
        <v>211</v>
      </c>
      <c r="J22" t="s">
        <v>223</v>
      </c>
      <c r="K22" t="s">
        <v>312</v>
      </c>
      <c r="L22" t="s">
        <v>595</v>
      </c>
      <c r="M22" t="s">
        <v>271</v>
      </c>
      <c r="N22" t="s">
        <v>313</v>
      </c>
    </row>
    <row r="23" spans="1:14" x14ac:dyDescent="0.2">
      <c r="A23" t="s">
        <v>41</v>
      </c>
      <c r="B23" t="s">
        <v>314</v>
      </c>
      <c r="C23" t="s">
        <v>315</v>
      </c>
      <c r="D23" t="s">
        <v>596</v>
      </c>
      <c r="E23" t="s">
        <v>316</v>
      </c>
      <c r="F23" t="s">
        <v>317</v>
      </c>
      <c r="G23" t="s">
        <v>318</v>
      </c>
      <c r="H23" t="s">
        <v>319</v>
      </c>
      <c r="I23" t="s">
        <v>597</v>
      </c>
      <c r="J23" t="s">
        <v>320</v>
      </c>
      <c r="K23" t="s">
        <v>321</v>
      </c>
      <c r="L23" t="s">
        <v>598</v>
      </c>
      <c r="M23" t="s">
        <v>599</v>
      </c>
      <c r="N23" t="s">
        <v>600</v>
      </c>
    </row>
    <row r="24" spans="1:14" x14ac:dyDescent="0.2">
      <c r="A24" t="s">
        <v>40</v>
      </c>
      <c r="B24" t="s">
        <v>322</v>
      </c>
      <c r="C24" t="s">
        <v>601</v>
      </c>
      <c r="D24" t="s">
        <v>323</v>
      </c>
      <c r="E24" t="s">
        <v>324</v>
      </c>
      <c r="F24" t="s">
        <v>325</v>
      </c>
      <c r="G24" t="s">
        <v>326</v>
      </c>
      <c r="H24" t="s">
        <v>602</v>
      </c>
      <c r="I24" t="s">
        <v>327</v>
      </c>
      <c r="J24" t="s">
        <v>287</v>
      </c>
      <c r="K24" t="s">
        <v>328</v>
      </c>
      <c r="L24" t="s">
        <v>603</v>
      </c>
      <c r="M24" t="s">
        <v>329</v>
      </c>
      <c r="N24" t="s">
        <v>330</v>
      </c>
    </row>
    <row r="25" spans="1:14" x14ac:dyDescent="0.2">
      <c r="A25" t="s">
        <v>7</v>
      </c>
      <c r="B25" t="s">
        <v>281</v>
      </c>
      <c r="C25" t="s">
        <v>604</v>
      </c>
      <c r="D25" t="s">
        <v>331</v>
      </c>
      <c r="E25" t="s">
        <v>605</v>
      </c>
      <c r="F25" t="s">
        <v>332</v>
      </c>
      <c r="G25" t="s">
        <v>333</v>
      </c>
      <c r="H25" t="s">
        <v>606</v>
      </c>
      <c r="I25" t="s">
        <v>334</v>
      </c>
      <c r="J25" t="s">
        <v>335</v>
      </c>
      <c r="K25" t="s">
        <v>336</v>
      </c>
      <c r="L25" t="s">
        <v>607</v>
      </c>
      <c r="M25" t="s">
        <v>337</v>
      </c>
      <c r="N25" t="s">
        <v>338</v>
      </c>
    </row>
    <row r="26" spans="1:14" x14ac:dyDescent="0.2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608</v>
      </c>
      <c r="J26" t="s">
        <v>344</v>
      </c>
      <c r="K26" t="s">
        <v>345</v>
      </c>
      <c r="L26" t="s">
        <v>555</v>
      </c>
      <c r="M26" t="s">
        <v>346</v>
      </c>
      <c r="N26" t="s">
        <v>609</v>
      </c>
    </row>
    <row r="27" spans="1:14" x14ac:dyDescent="0.2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610</v>
      </c>
      <c r="M27" t="s">
        <v>356</v>
      </c>
      <c r="N27" t="s">
        <v>357</v>
      </c>
    </row>
    <row r="28" spans="1:14" x14ac:dyDescent="0.2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597</v>
      </c>
      <c r="J28" t="s">
        <v>363</v>
      </c>
      <c r="K28" t="s">
        <v>321</v>
      </c>
      <c r="L28" t="s">
        <v>558</v>
      </c>
      <c r="M28" t="s">
        <v>611</v>
      </c>
      <c r="N28" t="s">
        <v>612</v>
      </c>
    </row>
    <row r="29" spans="1:14" x14ac:dyDescent="0.2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613</v>
      </c>
      <c r="G29" t="s">
        <v>368</v>
      </c>
      <c r="H29" t="s">
        <v>614</v>
      </c>
      <c r="I29" t="s">
        <v>369</v>
      </c>
      <c r="J29" t="s">
        <v>370</v>
      </c>
      <c r="K29" t="s">
        <v>371</v>
      </c>
      <c r="L29" t="s">
        <v>615</v>
      </c>
      <c r="M29" t="s">
        <v>372</v>
      </c>
      <c r="N29" t="s">
        <v>373</v>
      </c>
    </row>
    <row r="30" spans="1:14" x14ac:dyDescent="0.2">
      <c r="A30" t="s">
        <v>1</v>
      </c>
      <c r="B30" t="s">
        <v>1</v>
      </c>
      <c r="C30" t="s">
        <v>374</v>
      </c>
      <c r="D30" t="s">
        <v>375</v>
      </c>
      <c r="E30" t="s">
        <v>616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617</v>
      </c>
      <c r="M30" t="s">
        <v>382</v>
      </c>
      <c r="N30" t="s">
        <v>383</v>
      </c>
    </row>
    <row r="31" spans="1:14" x14ac:dyDescent="0.2">
      <c r="A31" t="s">
        <v>43</v>
      </c>
      <c r="B31" t="s">
        <v>384</v>
      </c>
      <c r="C31" t="s">
        <v>618</v>
      </c>
      <c r="D31" t="s">
        <v>180</v>
      </c>
      <c r="E31" t="s">
        <v>385</v>
      </c>
      <c r="F31" t="s">
        <v>619</v>
      </c>
      <c r="G31" t="s">
        <v>543</v>
      </c>
      <c r="H31" t="s">
        <v>154</v>
      </c>
      <c r="I31" t="s">
        <v>386</v>
      </c>
      <c r="J31" t="s">
        <v>387</v>
      </c>
      <c r="K31" t="s">
        <v>388</v>
      </c>
      <c r="L31" t="s">
        <v>620</v>
      </c>
      <c r="M31" t="s">
        <v>621</v>
      </c>
      <c r="N31" t="s">
        <v>389</v>
      </c>
    </row>
    <row r="32" spans="1:14" x14ac:dyDescent="0.2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622</v>
      </c>
      <c r="G32" t="s">
        <v>393</v>
      </c>
      <c r="H32" t="s">
        <v>394</v>
      </c>
      <c r="I32" t="s">
        <v>327</v>
      </c>
      <c r="J32" t="s">
        <v>395</v>
      </c>
      <c r="K32" t="s">
        <v>623</v>
      </c>
      <c r="L32" t="s">
        <v>624</v>
      </c>
      <c r="M32" t="s">
        <v>396</v>
      </c>
      <c r="N32" t="s">
        <v>397</v>
      </c>
    </row>
    <row r="33" spans="1:14" x14ac:dyDescent="0.2">
      <c r="A33" t="s">
        <v>5</v>
      </c>
      <c r="B33" t="s">
        <v>398</v>
      </c>
      <c r="C33" t="s">
        <v>625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626</v>
      </c>
      <c r="L33" t="s">
        <v>627</v>
      </c>
      <c r="M33" t="s">
        <v>406</v>
      </c>
      <c r="N33" t="s">
        <v>628</v>
      </c>
    </row>
    <row r="34" spans="1:14" x14ac:dyDescent="0.2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629</v>
      </c>
      <c r="G34" t="s">
        <v>411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412</v>
      </c>
      <c r="N34" t="s">
        <v>413</v>
      </c>
    </row>
    <row r="35" spans="1:14" x14ac:dyDescent="0.2">
      <c r="A35" t="s">
        <v>21</v>
      </c>
      <c r="B35" t="s">
        <v>398</v>
      </c>
      <c r="C35" t="s">
        <v>274</v>
      </c>
      <c r="D35" t="s">
        <v>414</v>
      </c>
      <c r="E35" t="s">
        <v>635</v>
      </c>
      <c r="F35" t="s">
        <v>636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637</v>
      </c>
      <c r="M35" t="s">
        <v>419</v>
      </c>
      <c r="N35" t="s">
        <v>420</v>
      </c>
    </row>
    <row r="36" spans="1:14" x14ac:dyDescent="0.2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688</v>
      </c>
      <c r="I36" t="s">
        <v>427</v>
      </c>
      <c r="J36" t="s">
        <v>428</v>
      </c>
      <c r="K36" t="s">
        <v>429</v>
      </c>
      <c r="L36" t="s">
        <v>638</v>
      </c>
      <c r="M36" t="s">
        <v>430</v>
      </c>
      <c r="N36" t="s">
        <v>431</v>
      </c>
    </row>
    <row r="37" spans="1:14" x14ac:dyDescent="0.2">
      <c r="A37" t="s">
        <v>36</v>
      </c>
      <c r="B37" t="s">
        <v>432</v>
      </c>
      <c r="C37" t="s">
        <v>433</v>
      </c>
      <c r="D37" t="s">
        <v>580</v>
      </c>
      <c r="E37" t="s">
        <v>639</v>
      </c>
      <c r="F37" t="s">
        <v>566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640</v>
      </c>
      <c r="M37" t="s">
        <v>225</v>
      </c>
      <c r="N37" t="s">
        <v>297</v>
      </c>
    </row>
    <row r="38" spans="1:14" x14ac:dyDescent="0.2">
      <c r="A38" t="s">
        <v>47</v>
      </c>
      <c r="B38" t="s">
        <v>179</v>
      </c>
      <c r="C38" t="s">
        <v>556</v>
      </c>
      <c r="D38" t="s">
        <v>436</v>
      </c>
      <c r="E38" t="s">
        <v>181</v>
      </c>
      <c r="F38" t="s">
        <v>437</v>
      </c>
      <c r="G38" t="s">
        <v>641</v>
      </c>
      <c r="H38" t="s">
        <v>438</v>
      </c>
      <c r="I38" t="s">
        <v>642</v>
      </c>
      <c r="J38" t="s">
        <v>363</v>
      </c>
      <c r="K38" t="s">
        <v>321</v>
      </c>
      <c r="L38" t="s">
        <v>643</v>
      </c>
      <c r="M38" t="s">
        <v>439</v>
      </c>
      <c r="N38" t="s">
        <v>440</v>
      </c>
    </row>
    <row r="39" spans="1:14" x14ac:dyDescent="0.2">
      <c r="A39" t="s">
        <v>42</v>
      </c>
      <c r="B39" t="s">
        <v>441</v>
      </c>
      <c r="C39" t="s">
        <v>358</v>
      </c>
      <c r="D39" t="s">
        <v>442</v>
      </c>
      <c r="E39" t="s">
        <v>644</v>
      </c>
      <c r="F39" t="s">
        <v>645</v>
      </c>
      <c r="G39" t="s">
        <v>443</v>
      </c>
      <c r="H39" t="s">
        <v>184</v>
      </c>
      <c r="I39" t="s">
        <v>642</v>
      </c>
      <c r="J39" t="s">
        <v>186</v>
      </c>
      <c r="K39" t="s">
        <v>557</v>
      </c>
      <c r="L39" t="s">
        <v>646</v>
      </c>
      <c r="M39" t="s">
        <v>444</v>
      </c>
      <c r="N39" t="s">
        <v>389</v>
      </c>
    </row>
    <row r="40" spans="1:14" x14ac:dyDescent="0.2">
      <c r="A40" t="s">
        <v>12</v>
      </c>
      <c r="B40" t="s">
        <v>307</v>
      </c>
      <c r="C40" t="s">
        <v>445</v>
      </c>
      <c r="D40" t="s">
        <v>647</v>
      </c>
      <c r="E40" t="s">
        <v>446</v>
      </c>
      <c r="F40" t="s">
        <v>648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649</v>
      </c>
      <c r="M40" t="s">
        <v>452</v>
      </c>
      <c r="N40" t="s">
        <v>453</v>
      </c>
    </row>
    <row r="41" spans="1:14" x14ac:dyDescent="0.2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650</v>
      </c>
      <c r="K41" t="s">
        <v>355</v>
      </c>
      <c r="L41" t="s">
        <v>651</v>
      </c>
      <c r="M41" t="s">
        <v>461</v>
      </c>
      <c r="N41" t="s">
        <v>462</v>
      </c>
    </row>
    <row r="42" spans="1:14" x14ac:dyDescent="0.2">
      <c r="A42" t="s">
        <v>23</v>
      </c>
      <c r="B42" t="s">
        <v>307</v>
      </c>
      <c r="C42" t="s">
        <v>463</v>
      </c>
      <c r="D42" t="s">
        <v>652</v>
      </c>
      <c r="E42" t="s">
        <v>118</v>
      </c>
      <c r="F42" t="s">
        <v>464</v>
      </c>
      <c r="G42" t="s">
        <v>653</v>
      </c>
      <c r="H42" t="s">
        <v>465</v>
      </c>
      <c r="I42" t="s">
        <v>466</v>
      </c>
      <c r="J42" t="s">
        <v>467</v>
      </c>
      <c r="K42" t="s">
        <v>468</v>
      </c>
      <c r="L42" t="s">
        <v>654</v>
      </c>
      <c r="M42" t="s">
        <v>469</v>
      </c>
      <c r="N42" t="s">
        <v>470</v>
      </c>
    </row>
    <row r="43" spans="1:14" x14ac:dyDescent="0.2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636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655</v>
      </c>
      <c r="M43" t="s">
        <v>479</v>
      </c>
      <c r="N43" t="s">
        <v>480</v>
      </c>
    </row>
    <row r="44" spans="1:14" x14ac:dyDescent="0.2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656</v>
      </c>
      <c r="L44" t="s">
        <v>657</v>
      </c>
      <c r="M44" t="s">
        <v>658</v>
      </c>
      <c r="N44" t="s">
        <v>487</v>
      </c>
    </row>
    <row r="45" spans="1:14" x14ac:dyDescent="0.2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659</v>
      </c>
      <c r="M45" t="s">
        <v>497</v>
      </c>
      <c r="N45" t="s">
        <v>498</v>
      </c>
    </row>
    <row r="46" spans="1:14" x14ac:dyDescent="0.2">
      <c r="A46" t="s">
        <v>10</v>
      </c>
      <c r="B46" t="s">
        <v>307</v>
      </c>
      <c r="C46" t="s">
        <v>499</v>
      </c>
      <c r="D46" t="s">
        <v>660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661</v>
      </c>
      <c r="L46" t="s">
        <v>662</v>
      </c>
      <c r="M46" t="s">
        <v>663</v>
      </c>
      <c r="N46" t="s">
        <v>506</v>
      </c>
    </row>
    <row r="47" spans="1:14" x14ac:dyDescent="0.2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664</v>
      </c>
      <c r="L47" t="s">
        <v>665</v>
      </c>
      <c r="M47" t="s">
        <v>514</v>
      </c>
      <c r="N47" t="s">
        <v>515</v>
      </c>
    </row>
    <row r="48" spans="1:14" x14ac:dyDescent="0.2">
      <c r="A48" t="s">
        <v>14</v>
      </c>
      <c r="B48" t="s">
        <v>516</v>
      </c>
      <c r="C48" t="s">
        <v>517</v>
      </c>
      <c r="D48" t="s">
        <v>423</v>
      </c>
      <c r="E48" t="s">
        <v>666</v>
      </c>
      <c r="F48" t="s">
        <v>667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553</v>
      </c>
      <c r="M48" t="s">
        <v>430</v>
      </c>
      <c r="N48" t="s">
        <v>522</v>
      </c>
    </row>
    <row r="49" spans="1:14" x14ac:dyDescent="0.2">
      <c r="A49" t="s">
        <v>17</v>
      </c>
      <c r="B49" t="s">
        <v>290</v>
      </c>
      <c r="C49" t="s">
        <v>668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587</v>
      </c>
      <c r="L49" t="s">
        <v>669</v>
      </c>
      <c r="M49" t="s">
        <v>525</v>
      </c>
      <c r="N49" t="s">
        <v>526</v>
      </c>
    </row>
    <row r="50" spans="1:14" x14ac:dyDescent="0.2">
      <c r="A50" t="s">
        <v>18</v>
      </c>
      <c r="B50" t="s">
        <v>281</v>
      </c>
      <c r="C50" t="s">
        <v>670</v>
      </c>
      <c r="D50" t="s">
        <v>527</v>
      </c>
      <c r="E50" t="s">
        <v>528</v>
      </c>
      <c r="F50" t="s">
        <v>529</v>
      </c>
      <c r="G50" t="s">
        <v>671</v>
      </c>
      <c r="H50" t="s">
        <v>672</v>
      </c>
      <c r="I50" t="s">
        <v>673</v>
      </c>
      <c r="J50" t="s">
        <v>674</v>
      </c>
      <c r="K50" t="s">
        <v>530</v>
      </c>
      <c r="L50" t="s">
        <v>675</v>
      </c>
      <c r="M50" t="s">
        <v>676</v>
      </c>
      <c r="N50" t="s">
        <v>531</v>
      </c>
    </row>
    <row r="51" spans="1:14" x14ac:dyDescent="0.2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677</v>
      </c>
      <c r="M51" t="s">
        <v>541</v>
      </c>
      <c r="N51" t="s">
        <v>542</v>
      </c>
    </row>
    <row r="53" spans="1:14" x14ac:dyDescent="0.2">
      <c r="D53" s="98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O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Q6" sqref="Q6"/>
    </sheetView>
  </sheetViews>
  <sheetFormatPr baseColWidth="10" defaultColWidth="8.83203125" defaultRowHeight="15" x14ac:dyDescent="0.2"/>
  <cols>
    <col min="2" max="3" width="20.6640625" customWidth="1"/>
  </cols>
  <sheetData>
    <row r="3" spans="2:15" x14ac:dyDescent="0.2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5" x14ac:dyDescent="0.2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">
      <c r="B5" s="8" t="str">
        <f t="array" ref="B5:B54">ListCity</f>
        <v>Atlanta</v>
      </c>
      <c r="C5" s="3" t="str">
        <f>VLOOKUP($B5,Data1!A2:$B$51,2)</f>
        <v>Georgia</v>
      </c>
      <c r="D5" s="3">
        <f>VALUE(SUBSTITUTE(SUBSTITUTE(MID(SUBSTITUTE(Data1!C2,CHAR(32), ""),FIND("H",Data1!C2,1),FIND("L",Data1!C2,1)-FIND("H",Data1!C2,1)),"H",""),"Ø",0))</f>
        <v>52</v>
      </c>
      <c r="E5" s="3">
        <f>VALUE(SUBSTITUTE(SUBSTITUTE(MID(SUBSTITUTE(Data1!D2,CHAR(32), ""),FIND("H",Data1!D2,1),FIND("L",Data1!D2,1)-FIND("H",Data1!D2,1)),"H",""),"Ø",0))</f>
        <v>57</v>
      </c>
      <c r="F5" s="3">
        <f>VALUE(SUBSTITUTE(SUBSTITUTE(MID(SUBSTITUTE(Data1!E2,CHAR(32), ""),FIND("H",Data1!E2,1),FIND("L",Data1!E2,1)-FIND("H",Data1!E2,1)),"H",""),"Ø",0))</f>
        <v>65</v>
      </c>
      <c r="G5" s="3">
        <f>VALUE(SUBSTITUTE(SUBSTITUTE(MID(SUBSTITUTE(Data1!F2,CHAR(32), ""),FIND("H",Data1!F2,1),FIND("L",Data1!F2,1)-FIND("H",Data1!F2,1)),"H",""),"Ø",0))</f>
        <v>73</v>
      </c>
      <c r="H5" s="3">
        <f>VALUE(SUBSTITUTE(SUBSTITUTE(MID(SUBSTITUTE(Data1!G2,CHAR(32), ""),FIND("H",Data1!G2,1),FIND("L",Data1!G2,1)-FIND("H",Data1!G2,1)),"H",""),"Ø",0))</f>
        <v>80</v>
      </c>
      <c r="I5" s="3">
        <f>VALUE(SUBSTITUTE(SUBSTITUTE(MID(SUBSTITUTE(Data1!H2,CHAR(32), ""),FIND("H",Data1!H2,1),FIND("L",Data1!H2,1)-FIND("H",Data1!H2,1)),"H",""),"Ø",0))</f>
        <v>86</v>
      </c>
      <c r="J5" s="3">
        <f>VALUE(SUBSTITUTE(SUBSTITUTE(MID(SUBSTITUTE(Data1!I2,CHAR(32), ""),FIND("H",Data1!I2,1),FIND("L",Data1!I2,1)-FIND("H",Data1!I2,1)),"H",""),"Ø",0))</f>
        <v>89</v>
      </c>
      <c r="K5" s="3">
        <f>VALUE(SUBSTITUTE(SUBSTITUTE(MID(SUBSTITUTE(Data1!J2,CHAR(32), ""),FIND("H",Data1!J2,1),FIND("L",Data1!J2,1)-FIND("H",Data1!J2,1)),"H",""),"Ø",0))</f>
        <v>88</v>
      </c>
      <c r="L5" s="3">
        <f>VALUE(SUBSTITUTE(SUBSTITUTE(MID(SUBSTITUTE(Data1!K2,CHAR(32), ""),FIND("H",Data1!K2,1),FIND("L",Data1!K2,1)-FIND("H",Data1!K2,1)),"H",""),"Ø",0))</f>
        <v>82</v>
      </c>
      <c r="M5" s="3">
        <f>VALUE(SUBSTITUTE(SUBSTITUTE(MID(SUBSTITUTE(Data1!L2,CHAR(32), ""),FIND("H",Data1!L2,1),FIND("L",Data1!L2,1)-FIND("H",Data1!L2,1)),"H",""),"Ø",0))</f>
        <v>73</v>
      </c>
      <c r="N5" s="3">
        <f>VALUE(SUBSTITUTE(SUBSTITUTE(MID(SUBSTITUTE(Data1!M2,CHAR(32), ""),FIND("H",Data1!M2,1),FIND("L",Data1!M2,1)-FIND("H",Data1!M2,1)),"H",""),"Ø",0))</f>
        <v>64</v>
      </c>
      <c r="O5" s="3">
        <f>VALUE(SUBSTITUTE(SUBSTITUTE(MID(SUBSTITUTE(Data1!N2,CHAR(32), ""),FIND("H",Data1!N2,1),FIND("L",Data1!N2,1)-FIND("H",Data1!N2,1)),"H",""),"Ø",0))</f>
        <v>54</v>
      </c>
    </row>
    <row r="6" spans="2:15" x14ac:dyDescent="0.2">
      <c r="B6" s="9" t="str">
        <v>Austin</v>
      </c>
      <c r="C6" s="3" t="str">
        <f>VLOOKUP($B6,Data1!A3:$B$51,2)</f>
        <v>Texas</v>
      </c>
      <c r="D6" s="3">
        <f>VALUE(SUBSTITUTE(SUBSTITUTE(MID(SUBSTITUTE(Data1!C3,CHAR(32), ""),FIND("H",Data1!C3,1),FIND("L",Data1!C3,1)-FIND("H",Data1!C3,1)),"H",""),"Ø",0))</f>
        <v>62</v>
      </c>
      <c r="E6" s="3">
        <f>VALUE(SUBSTITUTE(SUBSTITUTE(MID(SUBSTITUTE(Data1!D3,CHAR(32), ""),FIND("H",Data1!D3,1),FIND("L",Data1!D3,1)-FIND("H",Data1!D3,1)),"H",""),"Ø",0))</f>
        <v>65</v>
      </c>
      <c r="F6" s="3">
        <f>VALUE(SUBSTITUTE(SUBSTITUTE(MID(SUBSTITUTE(Data1!E3,CHAR(32), ""),FIND("H",Data1!E3,1),FIND("L",Data1!E3,1)-FIND("H",Data1!E3,1)),"H",""),"Ø",0))</f>
        <v>72</v>
      </c>
      <c r="G6" s="3">
        <f>VALUE(SUBSTITUTE(SUBSTITUTE(MID(SUBSTITUTE(Data1!F3,CHAR(32), ""),FIND("H",Data1!F3,1),FIND("L",Data1!F3,1)-FIND("H",Data1!F3,1)),"H",""),"Ø",0))</f>
        <v>80</v>
      </c>
      <c r="H6" s="3">
        <f>VALUE(SUBSTITUTE(SUBSTITUTE(MID(SUBSTITUTE(Data1!G3,CHAR(32), ""),FIND("H",Data1!G3,1),FIND("L",Data1!G3,1)-FIND("H",Data1!G3,1)),"H",""),"Ø",0))</f>
        <v>87</v>
      </c>
      <c r="I6" s="3">
        <f>VALUE(SUBSTITUTE(SUBSTITUTE(MID(SUBSTITUTE(Data1!H3,CHAR(32), ""),FIND("H",Data1!H3,1),FIND("L",Data1!H3,1)-FIND("H",Data1!H3,1)),"H",""),"Ø",0))</f>
        <v>92</v>
      </c>
      <c r="J6" s="3">
        <f>VALUE(SUBSTITUTE(SUBSTITUTE(MID(SUBSTITUTE(Data1!I3,CHAR(32), ""),FIND("H",Data1!I3,1),FIND("L",Data1!I3,1)-FIND("H",Data1!I3,1)),"H",""),"Ø",0))</f>
        <v>96</v>
      </c>
      <c r="K6" s="3">
        <f>VALUE(SUBSTITUTE(SUBSTITUTE(MID(SUBSTITUTE(Data1!J3,CHAR(32), ""),FIND("H",Data1!J3,1),FIND("L",Data1!J3,1)-FIND("H",Data1!J3,1)),"H",""),"Ø",0))</f>
        <v>97</v>
      </c>
      <c r="L6" s="3">
        <f>VALUE(SUBSTITUTE(SUBSTITUTE(MID(SUBSTITUTE(Data1!K3,CHAR(32), ""),FIND("H",Data1!K3,1),FIND("L",Data1!K3,1)-FIND("H",Data1!K3,1)),"H",""),"Ø",0))</f>
        <v>91</v>
      </c>
      <c r="M6" s="3">
        <f>VALUE(SUBSTITUTE(SUBSTITUTE(MID(SUBSTITUTE(Data1!L3,CHAR(32), ""),FIND("H",Data1!L3,1),FIND("L",Data1!L3,1)-FIND("H",Data1!L3,1)),"H",""),"Ø",0))</f>
        <v>82</v>
      </c>
      <c r="N6" s="3">
        <f>VALUE(SUBSTITUTE(SUBSTITUTE(MID(SUBSTITUTE(Data1!M3,CHAR(32), ""),FIND("H",Data1!M3,1),FIND("L",Data1!M3,1)-FIND("H",Data1!M3,1)),"H",""),"Ø",0))</f>
        <v>71</v>
      </c>
      <c r="O6" s="3">
        <f>VALUE(SUBSTITUTE(SUBSTITUTE(MID(SUBSTITUTE(Data1!N3,CHAR(32), ""),FIND("H",Data1!N3,1),FIND("L",Data1!N3,1)-FIND("H",Data1!N3,1)),"H",""),"Ø",0))</f>
        <v>63</v>
      </c>
    </row>
    <row r="7" spans="2:15" x14ac:dyDescent="0.2">
      <c r="B7" s="9" t="str">
        <v>Baltimore</v>
      </c>
      <c r="C7" s="3" t="str">
        <f>VLOOKUP($B7,Data1!A4:$B$51,2)</f>
        <v>Maryland</v>
      </c>
      <c r="D7" s="3">
        <f>VALUE(SUBSTITUTE(SUBSTITUTE(MID(SUBSTITUTE(Data1!C4,CHAR(32), ""),FIND("H",Data1!C4,1),FIND("L",Data1!C4,1)-FIND("H",Data1!C4,1)),"H",""),"Ø",0))</f>
        <v>41</v>
      </c>
      <c r="E7" s="3">
        <f>VALUE(SUBSTITUTE(SUBSTITUTE(MID(SUBSTITUTE(Data1!D4,CHAR(32), ""),FIND("H",Data1!D4,1),FIND("L",Data1!D4,1)-FIND("H",Data1!D4,1)),"H",""),"Ø",0))</f>
        <v>45</v>
      </c>
      <c r="F7" s="3">
        <f>VALUE(SUBSTITUTE(SUBSTITUTE(MID(SUBSTITUTE(Data1!E4,CHAR(32), ""),FIND("H",Data1!E4,1),FIND("L",Data1!E4,1)-FIND("H",Data1!E4,1)),"H",""),"Ø",0))</f>
        <v>54</v>
      </c>
      <c r="G7" s="3">
        <f>VALUE(SUBSTITUTE(SUBSTITUTE(MID(SUBSTITUTE(Data1!F4,CHAR(32), ""),FIND("H",Data1!F4,1),FIND("L",Data1!F4,1)-FIND("H",Data1!F4,1)),"H",""),"Ø",0))</f>
        <v>65</v>
      </c>
      <c r="H7" s="3">
        <f>VALUE(SUBSTITUTE(SUBSTITUTE(MID(SUBSTITUTE(Data1!G4,CHAR(32), ""),FIND("H",Data1!G4,1),FIND("L",Data1!G4,1)-FIND("H",Data1!G4,1)),"H",""),"Ø",0))</f>
        <v>74</v>
      </c>
      <c r="I7" s="3">
        <f>VALUE(SUBSTITUTE(SUBSTITUTE(MID(SUBSTITUTE(Data1!H4,CHAR(32), ""),FIND("H",Data1!H4,1),FIND("L",Data1!H4,1)-FIND("H",Data1!H4,1)),"H",""),"Ø",0))</f>
        <v>83</v>
      </c>
      <c r="J7" s="3">
        <f>VALUE(SUBSTITUTE(SUBSTITUTE(MID(SUBSTITUTE(Data1!I4,CHAR(32), ""),FIND("H",Data1!I4,1),FIND("L",Data1!I4,1)-FIND("H",Data1!I4,1)),"H",""),"Ø",0))</f>
        <v>87</v>
      </c>
      <c r="K7" s="3">
        <f>VALUE(SUBSTITUTE(SUBSTITUTE(MID(SUBSTITUTE(Data1!J4,CHAR(32), ""),FIND("H",Data1!J4,1),FIND("L",Data1!J4,1)-FIND("H",Data1!J4,1)),"H",""),"Ø",0))</f>
        <v>85</v>
      </c>
      <c r="L7" s="3">
        <f>VALUE(SUBSTITUTE(SUBSTITUTE(MID(SUBSTITUTE(Data1!K4,CHAR(32), ""),FIND("H",Data1!K4,1),FIND("L",Data1!K4,1)-FIND("H",Data1!K4,1)),"H",""),"Ø",0))</f>
        <v>78</v>
      </c>
      <c r="M7" s="3">
        <f>VALUE(SUBSTITUTE(SUBSTITUTE(MID(SUBSTITUTE(Data1!L4,CHAR(32), ""),FIND("H",Data1!L4,1),FIND("L",Data1!L4,1)-FIND("H",Data1!L4,1)),"H",""),"Ø",0))</f>
        <v>67</v>
      </c>
      <c r="N7" s="3">
        <f>VALUE(SUBSTITUTE(SUBSTITUTE(MID(SUBSTITUTE(Data1!M4,CHAR(32), ""),FIND("H",Data1!M4,1),FIND("L",Data1!M4,1)-FIND("H",Data1!M4,1)),"H",""),"Ø",0))</f>
        <v>56</v>
      </c>
      <c r="O7" s="3">
        <f>VALUE(SUBSTITUTE(SUBSTITUTE(MID(SUBSTITUTE(Data1!N4,CHAR(32), ""),FIND("H",Data1!N4,1),FIND("L",Data1!N4,1)-FIND("H",Data1!N4,1)),"H",""),"Ø",0))</f>
        <v>45</v>
      </c>
    </row>
    <row r="8" spans="2:15" x14ac:dyDescent="0.2">
      <c r="B8" s="9" t="str">
        <v>Birmingham</v>
      </c>
      <c r="C8" s="3" t="str">
        <f>VLOOKUP($B8,Data1!A5:$B$51,2)</f>
        <v>Alabama</v>
      </c>
      <c r="D8" s="3">
        <f>VALUE(SUBSTITUTE(SUBSTITUTE(MID(SUBSTITUTE(Data1!C5,CHAR(32), ""),FIND("H",Data1!C5,1),FIND("L",Data1!C5,1)-FIND("H",Data1!C5,1)),"H",""),"Ø",0))</f>
        <v>54</v>
      </c>
      <c r="E8" s="3">
        <f>VALUE(SUBSTITUTE(SUBSTITUTE(MID(SUBSTITUTE(Data1!D5,CHAR(32), ""),FIND("H",Data1!D5,1),FIND("L",Data1!D5,1)-FIND("H",Data1!D5,1)),"H",""),"Ø",0))</f>
        <v>58</v>
      </c>
      <c r="F8" s="3">
        <f>VALUE(SUBSTITUTE(SUBSTITUTE(MID(SUBSTITUTE(Data1!E5,CHAR(32), ""),FIND("H",Data1!E5,1),FIND("L",Data1!E5,1)-FIND("H",Data1!E5,1)),"H",""),"Ø",0))</f>
        <v>67</v>
      </c>
      <c r="G8" s="3">
        <f>VALUE(SUBSTITUTE(SUBSTITUTE(MID(SUBSTITUTE(Data1!F5,CHAR(32), ""),FIND("H",Data1!F5,1),FIND("L",Data1!F5,1)-FIND("H",Data1!F5,1)),"H",""),"Ø",0))</f>
        <v>74</v>
      </c>
      <c r="H8" s="3">
        <f>VALUE(SUBSTITUTE(SUBSTITUTE(MID(SUBSTITUTE(Data1!G5,CHAR(32), ""),FIND("H",Data1!G5,1),FIND("L",Data1!G5,1)-FIND("H",Data1!G5,1)),"H",""),"Ø",0))</f>
        <v>82</v>
      </c>
      <c r="I8" s="3">
        <f>VALUE(SUBSTITUTE(SUBSTITUTE(MID(SUBSTITUTE(Data1!H5,CHAR(32), ""),FIND("H",Data1!H5,1),FIND("L",Data1!H5,1)-FIND("H",Data1!H5,1)),"H",""),"Ø",0))</f>
        <v>88</v>
      </c>
      <c r="J8" s="3">
        <f>VALUE(SUBSTITUTE(SUBSTITUTE(MID(SUBSTITUTE(Data1!I5,CHAR(32), ""),FIND("H",Data1!I5,1),FIND("L",Data1!I5,1)-FIND("H",Data1!I5,1)),"H",""),"Ø",0))</f>
        <v>91</v>
      </c>
      <c r="K8" s="3">
        <f>VALUE(SUBSTITUTE(SUBSTITUTE(MID(SUBSTITUTE(Data1!J5,CHAR(32), ""),FIND("H",Data1!J5,1),FIND("L",Data1!J5,1)-FIND("H",Data1!J5,1)),"H",""),"Ø",0))</f>
        <v>91</v>
      </c>
      <c r="L8" s="3">
        <f>VALUE(SUBSTITUTE(SUBSTITUTE(MID(SUBSTITUTE(Data1!K5,CHAR(32), ""),FIND("H",Data1!K5,1),FIND("L",Data1!K5,1)-FIND("H",Data1!K5,1)),"H",""),"Ø",0))</f>
        <v>85</v>
      </c>
      <c r="M8" s="3">
        <f>VALUE(SUBSTITUTE(SUBSTITUTE(MID(SUBSTITUTE(Data1!L5,CHAR(32), ""),FIND("H",Data1!L5,1),FIND("L",Data1!L5,1)-FIND("H",Data1!L5,1)),"H",""),"Ø",0))</f>
        <v>75</v>
      </c>
      <c r="N8" s="3">
        <f>VALUE(SUBSTITUTE(SUBSTITUTE(MID(SUBSTITUTE(Data1!M5,CHAR(32), ""),FIND("H",Data1!M5,1),FIND("L",Data1!M5,1)-FIND("H",Data1!M5,1)),"H",""),"Ø",0))</f>
        <v>65</v>
      </c>
      <c r="O8" s="3">
        <f>VALUE(SUBSTITUTE(SUBSTITUTE(MID(SUBSTITUTE(Data1!N5,CHAR(32), ""),FIND("H",Data1!N5,1),FIND("L",Data1!N5,1)-FIND("H",Data1!N5,1)),"H",""),"Ø",0))</f>
        <v>56</v>
      </c>
    </row>
    <row r="9" spans="2:15" x14ac:dyDescent="0.2">
      <c r="B9" s="9" t="str">
        <v>Boston</v>
      </c>
      <c r="C9" s="3" t="str">
        <f>VLOOKUP($B9,Data1!A6:$B$51,2)</f>
        <v>Massachusetts</v>
      </c>
      <c r="D9" s="3">
        <f>VALUE(SUBSTITUTE(SUBSTITUTE(MID(SUBSTITUTE(Data1!C6,CHAR(32), ""),FIND("H",Data1!C6,1),FIND("L",Data1!C6,1)-FIND("H",Data1!C6,1)),"H",""),"Ø",0))</f>
        <v>36</v>
      </c>
      <c r="E9" s="3">
        <f>VALUE(SUBSTITUTE(SUBSTITUTE(MID(SUBSTITUTE(Data1!D6,CHAR(32), ""),FIND("H",Data1!D6,1),FIND("L",Data1!D6,1)-FIND("H",Data1!D6,1)),"H",""),"Ø",0))</f>
        <v>39</v>
      </c>
      <c r="F9" s="3">
        <f>VALUE(SUBSTITUTE(SUBSTITUTE(MID(SUBSTITUTE(Data1!E6,CHAR(32), ""),FIND("H",Data1!E6,1),FIND("L",Data1!E6,1)-FIND("H",Data1!E6,1)),"H",""),"Ø",0))</f>
        <v>45</v>
      </c>
      <c r="G9" s="3">
        <f>VALUE(SUBSTITUTE(SUBSTITUTE(MID(SUBSTITUTE(Data1!F6,CHAR(32), ""),FIND("H",Data1!F6,1),FIND("L",Data1!F6,1)-FIND("H",Data1!F6,1)),"H",""),"Ø",0))</f>
        <v>56</v>
      </c>
      <c r="H9" s="3">
        <f>VALUE(SUBSTITUTE(SUBSTITUTE(MID(SUBSTITUTE(Data1!G6,CHAR(32), ""),FIND("H",Data1!G6,1),FIND("L",Data1!G6,1)-FIND("H",Data1!G6,1)),"H",""),"Ø",0))</f>
        <v>66</v>
      </c>
      <c r="I9" s="3">
        <f>VALUE(SUBSTITUTE(SUBSTITUTE(MID(SUBSTITUTE(Data1!H6,CHAR(32), ""),FIND("H",Data1!H6,1),FIND("L",Data1!H6,1)-FIND("H",Data1!H6,1)),"H",""),"Ø",0))</f>
        <v>76</v>
      </c>
      <c r="J9" s="3">
        <f>VALUE(SUBSTITUTE(SUBSTITUTE(MID(SUBSTITUTE(Data1!I6,CHAR(32), ""),FIND("H",Data1!I6,1),FIND("L",Data1!I6,1)-FIND("H",Data1!I6,1)),"H",""),"Ø",0))</f>
        <v>81</v>
      </c>
      <c r="K9" s="3">
        <f>VALUE(SUBSTITUTE(SUBSTITUTE(MID(SUBSTITUTE(Data1!J6,CHAR(32), ""),FIND("H",Data1!J6,1),FIND("L",Data1!J6,1)-FIND("H",Data1!J6,1)),"H",""),"Ø",0))</f>
        <v>80</v>
      </c>
      <c r="L9" s="3">
        <f>VALUE(SUBSTITUTE(SUBSTITUTE(MID(SUBSTITUTE(Data1!K6,CHAR(32), ""),FIND("H",Data1!K6,1),FIND("L",Data1!K6,1)-FIND("H",Data1!K6,1)),"H",""),"Ø",0))</f>
        <v>72</v>
      </c>
      <c r="M9" s="3">
        <f>VALUE(SUBSTITUTE(SUBSTITUTE(MID(SUBSTITUTE(Data1!L6,CHAR(32), ""),FIND("H",Data1!L6,1),FIND("L",Data1!L6,1)-FIND("H",Data1!L6,1)),"H",""),"Ø",0))</f>
        <v>61</v>
      </c>
      <c r="N9" s="3">
        <f>VALUE(SUBSTITUTE(SUBSTITUTE(MID(SUBSTITUTE(Data1!M6,CHAR(32), ""),FIND("H",Data1!M6,1),FIND("L",Data1!M6,1)-FIND("H",Data1!M6,1)),"H",""),"Ø",0))</f>
        <v>52</v>
      </c>
      <c r="O9" s="3">
        <f>VALUE(SUBSTITUTE(SUBSTITUTE(MID(SUBSTITUTE(Data1!N6,CHAR(32), ""),FIND("H",Data1!N6,1),FIND("L",Data1!N6,1)-FIND("H",Data1!N6,1)),"H",""),"Ø",0))</f>
        <v>41</v>
      </c>
    </row>
    <row r="10" spans="2:15" x14ac:dyDescent="0.2">
      <c r="B10" s="9" t="str">
        <v>Buffalo</v>
      </c>
      <c r="C10" s="3" t="str">
        <f>VLOOKUP($B10,Data1!A7:$B$51,2)</f>
        <v>New York</v>
      </c>
      <c r="D10" s="3">
        <f>VALUE(SUBSTITUTE(SUBSTITUTE(MID(SUBSTITUTE(Data1!C7,CHAR(32), ""),FIND("H",Data1!C7,1),FIND("L",Data1!C7,1)-FIND("H",Data1!C7,1)),"H",""),"Ø",0))</f>
        <v>31</v>
      </c>
      <c r="E10" s="3">
        <f>VALUE(SUBSTITUTE(SUBSTITUTE(MID(SUBSTITUTE(Data1!D7,CHAR(32), ""),FIND("H",Data1!D7,1),FIND("L",Data1!D7,1)-FIND("H",Data1!D7,1)),"H",""),"Ø",0))</f>
        <v>33</v>
      </c>
      <c r="F10" s="3">
        <f>VALUE(SUBSTITUTE(SUBSTITUTE(MID(SUBSTITUTE(Data1!E7,CHAR(32), ""),FIND("H",Data1!E7,1),FIND("L",Data1!E7,1)-FIND("H",Data1!E7,1)),"H",""),"Ø",0))</f>
        <v>42</v>
      </c>
      <c r="G10" s="3">
        <f>VALUE(SUBSTITUTE(SUBSTITUTE(MID(SUBSTITUTE(Data1!F7,CHAR(32), ""),FIND("H",Data1!F7,1),FIND("L",Data1!F7,1)-FIND("H",Data1!F7,1)),"H",""),"Ø",0))</f>
        <v>55</v>
      </c>
      <c r="H10" s="3">
        <f>VALUE(SUBSTITUTE(SUBSTITUTE(MID(SUBSTITUTE(Data1!G7,CHAR(32), ""),FIND("H",Data1!G7,1),FIND("L",Data1!G7,1)-FIND("H",Data1!G7,1)),"H",""),"Ø",0))</f>
        <v>67</v>
      </c>
      <c r="I10" s="3">
        <f>VALUE(SUBSTITUTE(SUBSTITUTE(MID(SUBSTITUTE(Data1!H7,CHAR(32), ""),FIND("H",Data1!H7,1),FIND("L",Data1!H7,1)-FIND("H",Data1!H7,1)),"H",""),"Ø",0))</f>
        <v>75</v>
      </c>
      <c r="J10" s="3">
        <f>VALUE(SUBSTITUTE(SUBSTITUTE(MID(SUBSTITUTE(Data1!I7,CHAR(32), ""),FIND("H",Data1!I7,1),FIND("L",Data1!I7,1)-FIND("H",Data1!I7,1)),"H",""),"Ø",0))</f>
        <v>80</v>
      </c>
      <c r="K10" s="3">
        <f>VALUE(SUBSTITUTE(SUBSTITUTE(MID(SUBSTITUTE(Data1!J7,CHAR(32), ""),FIND("H",Data1!J7,1),FIND("L",Data1!J7,1)-FIND("H",Data1!J7,1)),"H",""),"Ø",0))</f>
        <v>78</v>
      </c>
      <c r="L10" s="3">
        <f>VALUE(SUBSTITUTE(SUBSTITUTE(MID(SUBSTITUTE(Data1!K7,CHAR(32), ""),FIND("H",Data1!K7,1),FIND("L",Data1!K7,1)-FIND("H",Data1!K7,1)),"H",""),"Ø",0))</f>
        <v>71</v>
      </c>
      <c r="M10" s="3">
        <f>VALUE(SUBSTITUTE(SUBSTITUTE(MID(SUBSTITUTE(Data1!L7,CHAR(32), ""),FIND("H",Data1!L7,1),FIND("L",Data1!L7,1)-FIND("H",Data1!L7,1)),"H",""),"Ø",0))</f>
        <v>59</v>
      </c>
      <c r="N10" s="3">
        <f>VALUE(SUBSTITUTE(SUBSTITUTE(MID(SUBSTITUTE(Data1!M7,CHAR(32), ""),FIND("H",Data1!M7,1),FIND("L",Data1!M7,1)-FIND("H",Data1!M7,1)),"H",""),"Ø",0))</f>
        <v>48</v>
      </c>
      <c r="O10" s="3">
        <f>VALUE(SUBSTITUTE(SUBSTITUTE(MID(SUBSTITUTE(Data1!N7,CHAR(32), ""),FIND("H",Data1!N7,1),FIND("L",Data1!N7,1)-FIND("H",Data1!N7,1)),"H",""),"Ø",0))</f>
        <v>36</v>
      </c>
    </row>
    <row r="11" spans="2:15" x14ac:dyDescent="0.2">
      <c r="B11" s="9" t="str">
        <v>Charlotte</v>
      </c>
      <c r="C11" s="3" t="str">
        <f>VLOOKUP($B11,Data1!A8:$B$51,2)</f>
        <v>North Carolina</v>
      </c>
      <c r="D11" s="3">
        <f>VALUE(SUBSTITUTE(SUBSTITUTE(MID(SUBSTITUTE(Data1!C8,CHAR(32), ""),FIND("H",Data1!C8,1),FIND("L",Data1!C8,1)-FIND("H",Data1!C8,1)),"H",""),"Ø",0))</f>
        <v>51</v>
      </c>
      <c r="E11" s="3">
        <f>VALUE(SUBSTITUTE(SUBSTITUTE(MID(SUBSTITUTE(Data1!D8,CHAR(32), ""),FIND("H",Data1!D8,1),FIND("L",Data1!D8,1)-FIND("H",Data1!D8,1)),"H",""),"Ø",0))</f>
        <v>55</v>
      </c>
      <c r="F11" s="3">
        <f>VALUE(SUBSTITUTE(SUBSTITUTE(MID(SUBSTITUTE(Data1!E8,CHAR(32), ""),FIND("H",Data1!E8,1),FIND("L",Data1!E8,1)-FIND("H",Data1!E8,1)),"H",""),"Ø",0))</f>
        <v>63</v>
      </c>
      <c r="G11" s="3">
        <f>VALUE(SUBSTITUTE(SUBSTITUTE(MID(SUBSTITUTE(Data1!F8,CHAR(32), ""),FIND("H",Data1!F8,1),FIND("L",Data1!F8,1)-FIND("H",Data1!F8,1)),"H",""),"Ø",0))</f>
        <v>72</v>
      </c>
      <c r="H11" s="3">
        <f>VALUE(SUBSTITUTE(SUBSTITUTE(MID(SUBSTITUTE(Data1!G8,CHAR(32), ""),FIND("H",Data1!G8,1),FIND("L",Data1!G8,1)-FIND("H",Data1!G8,1)),"H",""),"Ø",0))</f>
        <v>79</v>
      </c>
      <c r="I11" s="3">
        <f>VALUE(SUBSTITUTE(SUBSTITUTE(MID(SUBSTITUTE(Data1!H8,CHAR(32), ""),FIND("H",Data1!H8,1),FIND("L",Data1!H8,1)-FIND("H",Data1!H8,1)),"H",""),"Ø",0))</f>
        <v>86</v>
      </c>
      <c r="J11" s="3">
        <f>VALUE(SUBSTITUTE(SUBSTITUTE(MID(SUBSTITUTE(Data1!I8,CHAR(32), ""),FIND("H",Data1!I8,1),FIND("L",Data1!I8,1)-FIND("H",Data1!I8,1)),"H",""),"Ø",0))</f>
        <v>89</v>
      </c>
      <c r="K11" s="3">
        <f>VALUE(SUBSTITUTE(SUBSTITUTE(MID(SUBSTITUTE(Data1!J8,CHAR(32), ""),FIND("H",Data1!J8,1),FIND("L",Data1!J8,1)-FIND("H",Data1!J8,1)),"H",""),"Ø",0))</f>
        <v>88</v>
      </c>
      <c r="L11" s="3">
        <f>VALUE(SUBSTITUTE(SUBSTITUTE(MID(SUBSTITUTE(Data1!K8,CHAR(32), ""),FIND("H",Data1!K8,1),FIND("L",Data1!K8,1)-FIND("H",Data1!K8,1)),"H",""),"Ø",0))</f>
        <v>81</v>
      </c>
      <c r="M11" s="3">
        <f>VALUE(SUBSTITUTE(SUBSTITUTE(MID(SUBSTITUTE(Data1!L8,CHAR(32), ""),FIND("H",Data1!L8,1),FIND("L",Data1!L8,1)-FIND("H",Data1!L8,1)),"H",""),"Ø",0))</f>
        <v>72</v>
      </c>
      <c r="N11" s="3">
        <f>VALUE(SUBSTITUTE(SUBSTITUTE(MID(SUBSTITUTE(Data1!M8,CHAR(32), ""),FIND("H",Data1!M8,1),FIND("L",Data1!M8,1)-FIND("H",Data1!M8,1)),"H",""),"Ø",0))</f>
        <v>62</v>
      </c>
      <c r="O11" s="3">
        <f>VALUE(SUBSTITUTE(SUBSTITUTE(MID(SUBSTITUTE(Data1!N8,CHAR(32), ""),FIND("H",Data1!N8,1),FIND("L",Data1!N8,1)-FIND("H",Data1!N8,1)),"H",""),"Ø",0))</f>
        <v>53</v>
      </c>
    </row>
    <row r="12" spans="2:15" x14ac:dyDescent="0.2">
      <c r="B12" s="9" t="str">
        <v>Chicago</v>
      </c>
      <c r="C12" s="3" t="str">
        <f>VLOOKUP($B12,Data1!A9:$B$51,2)</f>
        <v>Illinois</v>
      </c>
      <c r="D12" s="3">
        <f>VALUE(SUBSTITUTE(SUBSTITUTE(MID(SUBSTITUTE(Data1!C9,CHAR(32), ""),FIND("H",Data1!C9,1),FIND("L",Data1!C9,1)-FIND("H",Data1!C9,1)),"H",""),"Ø",0))</f>
        <v>31</v>
      </c>
      <c r="E12" s="3">
        <f>VALUE(SUBSTITUTE(SUBSTITUTE(MID(SUBSTITUTE(Data1!D9,CHAR(32), ""),FIND("H",Data1!D9,1),FIND("L",Data1!D9,1)-FIND("H",Data1!D9,1)),"H",""),"Ø",0))</f>
        <v>35</v>
      </c>
      <c r="F12" s="3">
        <f>VALUE(SUBSTITUTE(SUBSTITUTE(MID(SUBSTITUTE(Data1!E9,CHAR(32), ""),FIND("H",Data1!E9,1),FIND("L",Data1!E9,1)-FIND("H",Data1!E9,1)),"H",""),"Ø",0))</f>
        <v>47</v>
      </c>
      <c r="G12" s="3">
        <f>VALUE(SUBSTITUTE(SUBSTITUTE(MID(SUBSTITUTE(Data1!F9,CHAR(32), ""),FIND("H",Data1!F9,1),FIND("L",Data1!F9,1)-FIND("H",Data1!F9,1)),"H",""),"Ø",0))</f>
        <v>59</v>
      </c>
      <c r="H12" s="3">
        <f>VALUE(SUBSTITUTE(SUBSTITUTE(MID(SUBSTITUTE(Data1!G9,CHAR(32), ""),FIND("H",Data1!G9,1),FIND("L",Data1!G9,1)-FIND("H",Data1!G9,1)),"H",""),"Ø",0))</f>
        <v>70</v>
      </c>
      <c r="I12" s="3">
        <f>VALUE(SUBSTITUTE(SUBSTITUTE(MID(SUBSTITUTE(Data1!H9,CHAR(32), ""),FIND("H",Data1!H9,1),FIND("L",Data1!H9,1)-FIND("H",Data1!H9,1)),"H",""),"Ø",0))</f>
        <v>80</v>
      </c>
      <c r="J12" s="3">
        <f>VALUE(SUBSTITUTE(SUBSTITUTE(MID(SUBSTITUTE(Data1!I9,CHAR(32), ""),FIND("H",Data1!I9,1),FIND("L",Data1!I9,1)-FIND("H",Data1!I9,1)),"H",""),"Ø",0))</f>
        <v>84</v>
      </c>
      <c r="K12" s="3">
        <f>VALUE(SUBSTITUTE(SUBSTITUTE(MID(SUBSTITUTE(Data1!J9,CHAR(32), ""),FIND("H",Data1!J9,1),FIND("L",Data1!J9,1)-FIND("H",Data1!J9,1)),"H",""),"Ø",0))</f>
        <v>82</v>
      </c>
      <c r="L12" s="3">
        <f>VALUE(SUBSTITUTE(SUBSTITUTE(MID(SUBSTITUTE(Data1!K9,CHAR(32), ""),FIND("H",Data1!K9,1),FIND("L",Data1!K9,1)-FIND("H",Data1!K9,1)),"H",""),"Ø",0))</f>
        <v>75</v>
      </c>
      <c r="M12" s="3">
        <f>VALUE(SUBSTITUTE(SUBSTITUTE(MID(SUBSTITUTE(Data1!L9,CHAR(32), ""),FIND("H",Data1!L9,1),FIND("L",Data1!L9,1)-FIND("H",Data1!L9,1)),"H",""),"Ø",0))</f>
        <v>62</v>
      </c>
      <c r="N12" s="3">
        <f>VALUE(SUBSTITUTE(SUBSTITUTE(MID(SUBSTITUTE(Data1!M9,CHAR(32), ""),FIND("H",Data1!M9,1),FIND("L",Data1!M9,1)-FIND("H",Data1!M9,1)),"H",""),"Ø",0))</f>
        <v>48</v>
      </c>
      <c r="O12" s="3">
        <f>VALUE(SUBSTITUTE(SUBSTITUTE(MID(SUBSTITUTE(Data1!N9,CHAR(32), ""),FIND("H",Data1!N9,1),FIND("L",Data1!N9,1)-FIND("H",Data1!N9,1)),"H",""),"Ø",0))</f>
        <v>35</v>
      </c>
    </row>
    <row r="13" spans="2:15" x14ac:dyDescent="0.2">
      <c r="B13" s="9" t="str">
        <v>Cincinnati</v>
      </c>
      <c r="C13" s="3" t="str">
        <f>VLOOKUP($B13,Data1!A10:$B$51,2)</f>
        <v>Ohio</v>
      </c>
      <c r="D13" s="3">
        <f>VALUE(SUBSTITUTE(SUBSTITUTE(MID(SUBSTITUTE(Data1!C10,CHAR(32), ""),FIND("H",Data1!C10,1),FIND("L",Data1!C10,1)-FIND("H",Data1!C10,1)),"H",""),"Ø",0))</f>
        <v>40</v>
      </c>
      <c r="E13" s="3">
        <f>VALUE(SUBSTITUTE(SUBSTITUTE(MID(SUBSTITUTE(Data1!D10,CHAR(32), ""),FIND("H",Data1!D10,1),FIND("L",Data1!D10,1)-FIND("H",Data1!D10,1)),"H",""),"Ø",0))</f>
        <v>45</v>
      </c>
      <c r="F13" s="3">
        <f>VALUE(SUBSTITUTE(SUBSTITUTE(MID(SUBSTITUTE(Data1!E10,CHAR(32), ""),FIND("H",Data1!E10,1),FIND("L",Data1!E10,1)-FIND("H",Data1!E10,1)),"H",""),"Ø",0))</f>
        <v>55</v>
      </c>
      <c r="G13" s="3">
        <f>VALUE(SUBSTITUTE(SUBSTITUTE(MID(SUBSTITUTE(Data1!F10,CHAR(32), ""),FIND("H",Data1!F10,1),FIND("L",Data1!F10,1)-FIND("H",Data1!F10,1)),"H",""),"Ø",0))</f>
        <v>66</v>
      </c>
      <c r="H13" s="3">
        <f>VALUE(SUBSTITUTE(SUBSTITUTE(MID(SUBSTITUTE(Data1!G10,CHAR(32), ""),FIND("H",Data1!G10,1),FIND("L",Data1!G10,1)-FIND("H",Data1!G10,1)),"H",""),"Ø",0))</f>
        <v>75</v>
      </c>
      <c r="I13" s="3">
        <f>VALUE(SUBSTITUTE(SUBSTITUTE(MID(SUBSTITUTE(Data1!H10,CHAR(32), ""),FIND("H",Data1!H10,1),FIND("L",Data1!H10,1)-FIND("H",Data1!H10,1)),"H",""),"Ø",0))</f>
        <v>83</v>
      </c>
      <c r="J13" s="3">
        <f>VALUE(SUBSTITUTE(SUBSTITUTE(MID(SUBSTITUTE(Data1!I10,CHAR(32), ""),FIND("H",Data1!I10,1),FIND("L",Data1!I10,1)-FIND("H",Data1!I10,1)),"H",""),"Ø",0))</f>
        <v>87</v>
      </c>
      <c r="K13" s="3">
        <f>VALUE(SUBSTITUTE(SUBSTITUTE(MID(SUBSTITUTE(Data1!J10,CHAR(32), ""),FIND("H",Data1!J10,1),FIND("L",Data1!J10,1)-FIND("H",Data1!J10,1)),"H",""),"Ø",0))</f>
        <v>86</v>
      </c>
      <c r="L13" s="3">
        <f>VALUE(SUBSTITUTE(SUBSTITUTE(MID(SUBSTITUTE(Data1!K10,CHAR(32), ""),FIND("H",Data1!K10,1),FIND("L",Data1!K10,1)-FIND("H",Data1!K10,1)),"H",""),"Ø",0))</f>
        <v>79</v>
      </c>
      <c r="M13" s="3">
        <f>VALUE(SUBSTITUTE(SUBSTITUTE(MID(SUBSTITUTE(Data1!L10,CHAR(32), ""),FIND("H",Data1!L10,1),FIND("L",Data1!L10,1)-FIND("H",Data1!L10,1)),"H",""),"Ø",0))</f>
        <v>68</v>
      </c>
      <c r="N13" s="3">
        <f>VALUE(SUBSTITUTE(SUBSTITUTE(MID(SUBSTITUTE(Data1!M10,CHAR(32), ""),FIND("H",Data1!M10,1),FIND("L",Data1!M10,1)-FIND("H",Data1!M10,1)),"H",""),"Ø",0))</f>
        <v>56</v>
      </c>
      <c r="O13" s="3">
        <f>VALUE(SUBSTITUTE(SUBSTITUTE(MID(SUBSTITUTE(Data1!N10,CHAR(32), ""),FIND("H",Data1!N10,1),FIND("L",Data1!N10,1)-FIND("H",Data1!N10,1)),"H",""),"Ø",0))</f>
        <v>43</v>
      </c>
    </row>
    <row r="14" spans="2:15" x14ac:dyDescent="0.2">
      <c r="B14" s="9" t="str">
        <v>Cleveland</v>
      </c>
      <c r="C14" s="3" t="str">
        <f>VLOOKUP($B14,Data1!A11:$B$51,2)</f>
        <v>Ohio</v>
      </c>
      <c r="D14" s="3">
        <f>VALUE(SUBSTITUTE(SUBSTITUTE(MID(SUBSTITUTE(Data1!C11,CHAR(32), ""),FIND("H",Data1!C11,1),FIND("L",Data1!C11,1)-FIND("H",Data1!C11,1)),"H",""),"Ø",0))</f>
        <v>34</v>
      </c>
      <c r="E14" s="3">
        <f>VALUE(SUBSTITUTE(SUBSTITUTE(MID(SUBSTITUTE(Data1!D11,CHAR(32), ""),FIND("H",Data1!D11,1),FIND("L",Data1!D11,1)-FIND("H",Data1!D11,1)),"H",""),"Ø",0))</f>
        <v>38</v>
      </c>
      <c r="F14" s="3">
        <f>VALUE(SUBSTITUTE(SUBSTITUTE(MID(SUBSTITUTE(Data1!E11,CHAR(32), ""),FIND("H",Data1!E11,1),FIND("L",Data1!E11,1)-FIND("H",Data1!E11,1)),"H",""),"Ø",0))</f>
        <v>47</v>
      </c>
      <c r="G14" s="3">
        <f>VALUE(SUBSTITUTE(SUBSTITUTE(MID(SUBSTITUTE(Data1!F11,CHAR(32), ""),FIND("H",Data1!F11,1),FIND("L",Data1!F11,1)-FIND("H",Data1!F11,1)),"H",""),"Ø",0))</f>
        <v>59</v>
      </c>
      <c r="H14" s="3">
        <f>VALUE(SUBSTITUTE(SUBSTITUTE(MID(SUBSTITUTE(Data1!G11,CHAR(32), ""),FIND("H",Data1!G11,1),FIND("L",Data1!G11,1)-FIND("H",Data1!G11,1)),"H",""),"Ø",0))</f>
        <v>70</v>
      </c>
      <c r="I14" s="3">
        <f>VALUE(SUBSTITUTE(SUBSTITUTE(MID(SUBSTITUTE(Data1!H11,CHAR(32), ""),FIND("H",Data1!H11,1),FIND("L",Data1!H11,1)-FIND("H",Data1!H11,1)),"H",""),"Ø",0))</f>
        <v>79</v>
      </c>
      <c r="J14" s="3">
        <f>VALUE(SUBSTITUTE(SUBSTITUTE(MID(SUBSTITUTE(Data1!I11,CHAR(32), ""),FIND("H",Data1!I11,1),FIND("L",Data1!I11,1)-FIND("H",Data1!I11,1)),"H",""),"Ø",0))</f>
        <v>83</v>
      </c>
      <c r="K14" s="3">
        <f>VALUE(SUBSTITUTE(SUBSTITUTE(MID(SUBSTITUTE(Data1!J11,CHAR(32), ""),FIND("H",Data1!J11,1),FIND("L",Data1!J11,1)-FIND("H",Data1!J11,1)),"H",""),"Ø",0))</f>
        <v>81</v>
      </c>
      <c r="L14" s="3">
        <f>VALUE(SUBSTITUTE(SUBSTITUTE(MID(SUBSTITUTE(Data1!K11,CHAR(32), ""),FIND("H",Data1!K11,1),FIND("L",Data1!K11,1)-FIND("H",Data1!K11,1)),"H",""),"Ø",0))</f>
        <v>74</v>
      </c>
      <c r="M14" s="3">
        <f>VALUE(SUBSTITUTE(SUBSTITUTE(MID(SUBSTITUTE(Data1!L11,CHAR(32), ""),FIND("H",Data1!L11,1),FIND("L",Data1!L11,1)-FIND("H",Data1!L11,1)),"H",""),"Ø",0))</f>
        <v>62</v>
      </c>
      <c r="N14" s="3">
        <f>VALUE(SUBSTITUTE(SUBSTITUTE(MID(SUBSTITUTE(Data1!M11,CHAR(32), ""),FIND("H",Data1!M11,1),FIND("L",Data1!M11,1)-FIND("H",Data1!M11,1)),"H",""),"Ø",0))</f>
        <v>51</v>
      </c>
      <c r="O14" s="3">
        <f>VALUE(SUBSTITUTE(SUBSTITUTE(MID(SUBSTITUTE(Data1!N11,CHAR(32), ""),FIND("H",Data1!N11,1),FIND("L",Data1!N11,1)-FIND("H",Data1!N11,1)),"H",""),"Ø",0))</f>
        <v>38</v>
      </c>
    </row>
    <row r="15" spans="2:15" x14ac:dyDescent="0.2">
      <c r="B15" s="9" t="str">
        <v>Columbus</v>
      </c>
      <c r="C15" s="3" t="str">
        <f>VLOOKUP($B15,Data1!A12:$B$51,2)</f>
        <v>Ohio</v>
      </c>
      <c r="D15" s="3">
        <f>VALUE(SUBSTITUTE(SUBSTITUTE(MID(SUBSTITUTE(Data1!C12,CHAR(32), ""),FIND("H",Data1!C12,1),FIND("L",Data1!C12,1)-FIND("H",Data1!C12,1)),"H",""),"Ø",0))</f>
        <v>37</v>
      </c>
      <c r="E15" s="3">
        <f>VALUE(SUBSTITUTE(SUBSTITUTE(MID(SUBSTITUTE(Data1!D12,CHAR(32), ""),FIND("H",Data1!D12,1),FIND("L",Data1!D12,1)-FIND("H",Data1!D12,1)),"H",""),"Ø",0))</f>
        <v>41</v>
      </c>
      <c r="F15" s="3">
        <f>VALUE(SUBSTITUTE(SUBSTITUTE(MID(SUBSTITUTE(Data1!E12,CHAR(32), ""),FIND("H",Data1!E12,1),FIND("L",Data1!E12,1)-FIND("H",Data1!E12,1)),"H",""),"Ø",0))</f>
        <v>51</v>
      </c>
      <c r="G15" s="3">
        <f>VALUE(SUBSTITUTE(SUBSTITUTE(MID(SUBSTITUTE(Data1!F12,CHAR(32), ""),FIND("H",Data1!F12,1),FIND("L",Data1!F12,1)-FIND("H",Data1!F12,1)),"H",""),"Ø",0))</f>
        <v>64</v>
      </c>
      <c r="H15" s="3">
        <f>VALUE(SUBSTITUTE(SUBSTITUTE(MID(SUBSTITUTE(Data1!G12,CHAR(32), ""),FIND("H",Data1!G12,1),FIND("L",Data1!G12,1)-FIND("H",Data1!G12,1)),"H",""),"Ø",0))</f>
        <v>73</v>
      </c>
      <c r="I15" s="3">
        <f>VALUE(SUBSTITUTE(SUBSTITUTE(MID(SUBSTITUTE(Data1!H12,CHAR(32), ""),FIND("H",Data1!H12,1),FIND("L",Data1!H12,1)-FIND("H",Data1!H12,1)),"H",""),"Ø",0))</f>
        <v>82</v>
      </c>
      <c r="J15" s="3">
        <f>VALUE(SUBSTITUTE(SUBSTITUTE(MID(SUBSTITUTE(Data1!I12,CHAR(32), ""),FIND("H",Data1!I12,1),FIND("L",Data1!I12,1)-FIND("H",Data1!I12,1)),"H",""),"Ø",0))</f>
        <v>85</v>
      </c>
      <c r="K15" s="3">
        <f>VALUE(SUBSTITUTE(SUBSTITUTE(MID(SUBSTITUTE(Data1!J12,CHAR(32), ""),FIND("H",Data1!J12,1),FIND("L",Data1!J12,1)-FIND("H",Data1!J12,1)),"H",""),"Ø",0))</f>
        <v>84</v>
      </c>
      <c r="L15" s="3">
        <f>VALUE(SUBSTITUTE(SUBSTITUTE(MID(SUBSTITUTE(Data1!K12,CHAR(32), ""),FIND("H",Data1!K12,1),FIND("L",Data1!K12,1)-FIND("H",Data1!K12,1)),"H",""),"Ø",0))</f>
        <v>77</v>
      </c>
      <c r="M15" s="3">
        <f>VALUE(SUBSTITUTE(SUBSTITUTE(MID(SUBSTITUTE(Data1!L12,CHAR(32), ""),FIND("H",Data1!L12,1),FIND("L",Data1!L12,1)-FIND("H",Data1!L12,1)),"H",""),"Ø",0))</f>
        <v>65</v>
      </c>
      <c r="N15" s="3">
        <f>VALUE(SUBSTITUTE(SUBSTITUTE(MID(SUBSTITUTE(Data1!M12,CHAR(32), ""),FIND("H",Data1!M12,1),FIND("L",Data1!M12,1)-FIND("H",Data1!M12,1)),"H",""),"Ø",0))</f>
        <v>53</v>
      </c>
      <c r="O15" s="3">
        <f>VALUE(SUBSTITUTE(SUBSTITUTE(MID(SUBSTITUTE(Data1!N12,CHAR(32), ""),FIND("H",Data1!N12,1),FIND("L",Data1!N12,1)-FIND("H",Data1!N12,1)),"H",""),"Ø",0))</f>
        <v>40</v>
      </c>
    </row>
    <row r="16" spans="2:15" x14ac:dyDescent="0.2">
      <c r="B16" s="9" t="str">
        <v>Dallas</v>
      </c>
      <c r="C16" s="3" t="str">
        <f>VLOOKUP($B16,Data1!A13:$B$51,2)</f>
        <v>Texas</v>
      </c>
      <c r="D16" s="3">
        <f>VALUE(SUBSTITUTE(SUBSTITUTE(MID(SUBSTITUTE(Data1!C13,CHAR(32), ""),FIND("H",Data1!C13,1),FIND("L",Data1!C13,1)-FIND("H",Data1!C13,1)),"H",""),"Ø",0))</f>
        <v>57</v>
      </c>
      <c r="E16" s="3">
        <f>VALUE(SUBSTITUTE(SUBSTITUTE(MID(SUBSTITUTE(Data1!D13,CHAR(32), ""),FIND("H",Data1!D13,1),FIND("L",Data1!D13,1)-FIND("H",Data1!D13,1)),"H",""),"Ø",0))</f>
        <v>61</v>
      </c>
      <c r="F16" s="3">
        <f>VALUE(SUBSTITUTE(SUBSTITUTE(MID(SUBSTITUTE(Data1!E13,CHAR(32), ""),FIND("H",Data1!E13,1),FIND("L",Data1!E13,1)-FIND("H",Data1!E13,1)),"H",""),"Ø",0))</f>
        <v>69</v>
      </c>
      <c r="G16" s="3">
        <f>VALUE(SUBSTITUTE(SUBSTITUTE(MID(SUBSTITUTE(Data1!F13,CHAR(32), ""),FIND("H",Data1!F13,1),FIND("L",Data1!F13,1)-FIND("H",Data1!F13,1)),"H",""),"Ø",0))</f>
        <v>77</v>
      </c>
      <c r="H16" s="3">
        <f>VALUE(SUBSTITUTE(SUBSTITUTE(MID(SUBSTITUTE(Data1!G13,CHAR(32), ""),FIND("H",Data1!G13,1),FIND("L",Data1!G13,1)-FIND("H",Data1!G13,1)),"H",""),"Ø",0))</f>
        <v>84</v>
      </c>
      <c r="I16" s="3">
        <f>VALUE(SUBSTITUTE(SUBSTITUTE(MID(SUBSTITUTE(Data1!H13,CHAR(32), ""),FIND("H",Data1!H13,1),FIND("L",Data1!H13,1)-FIND("H",Data1!H13,1)),"H",""),"Ø",0))</f>
        <v>92</v>
      </c>
      <c r="J16" s="3">
        <f>VALUE(SUBSTITUTE(SUBSTITUTE(MID(SUBSTITUTE(Data1!I13,CHAR(32), ""),FIND("H",Data1!I13,1),FIND("L",Data1!I13,1)-FIND("H",Data1!I13,1)),"H",""),"Ø",0))</f>
        <v>96</v>
      </c>
      <c r="K16" s="3">
        <f>VALUE(SUBSTITUTE(SUBSTITUTE(MID(SUBSTITUTE(Data1!J13,CHAR(32), ""),FIND("H",Data1!J13,1),FIND("L",Data1!J13,1)-FIND("H",Data1!J13,1)),"H",""),"Ø",0))</f>
        <v>96</v>
      </c>
      <c r="L16" s="3">
        <f>VALUE(SUBSTITUTE(SUBSTITUTE(MID(SUBSTITUTE(Data1!K13,CHAR(32), ""),FIND("H",Data1!K13,1),FIND("L",Data1!K13,1)-FIND("H",Data1!K13,1)),"H",""),"Ø",0))</f>
        <v>89</v>
      </c>
      <c r="M16" s="3">
        <f>VALUE(SUBSTITUTE(SUBSTITUTE(MID(SUBSTITUTE(Data1!L13,CHAR(32), ""),FIND("H",Data1!L13,1),FIND("L",Data1!L13,1)-FIND("H",Data1!L13,1)),"H",""),"Ø",0))</f>
        <v>79</v>
      </c>
      <c r="N16" s="3">
        <f>VALUE(SUBSTITUTE(SUBSTITUTE(MID(SUBSTITUTE(Data1!M13,CHAR(32), ""),FIND("H",Data1!M13,1),FIND("L",Data1!M13,1)-FIND("H",Data1!M13,1)),"H",""),"Ø",0))</f>
        <v>67</v>
      </c>
      <c r="O16" s="3">
        <f>VALUE(SUBSTITUTE(SUBSTITUTE(MID(SUBSTITUTE(Data1!N13,CHAR(32), ""),FIND("H",Data1!N13,1),FIND("L",Data1!N13,1)-FIND("H",Data1!N13,1)),"H",""),"Ø",0))</f>
        <v>58</v>
      </c>
    </row>
    <row r="17" spans="2:15" x14ac:dyDescent="0.2">
      <c r="B17" s="9" t="str">
        <v>Denver</v>
      </c>
      <c r="C17" s="3" t="str">
        <f>VLOOKUP($B17,Data1!A14:$B$51,2)</f>
        <v>Colorado</v>
      </c>
      <c r="D17" s="3">
        <f>VALUE(SUBSTITUTE(SUBSTITUTE(MID(SUBSTITUTE(Data1!C14,CHAR(32), ""),FIND("H",Data1!C14,1),FIND("L",Data1!C14,1)-FIND("H",Data1!C14,1)),"H",""),"Ø",0))</f>
        <v>45</v>
      </c>
      <c r="E17" s="3">
        <f>VALUE(SUBSTITUTE(SUBSTITUTE(MID(SUBSTITUTE(Data1!D14,CHAR(32), ""),FIND("H",Data1!D14,1),FIND("L",Data1!D14,1)-FIND("H",Data1!D14,1)),"H",""),"Ø",0))</f>
        <v>46</v>
      </c>
      <c r="F17" s="3">
        <f>VALUE(SUBSTITUTE(SUBSTITUTE(MID(SUBSTITUTE(Data1!E14,CHAR(32), ""),FIND("H",Data1!E14,1),FIND("L",Data1!E14,1)-FIND("H",Data1!E14,1)),"H",""),"Ø",0))</f>
        <v>54</v>
      </c>
      <c r="G17" s="3">
        <f>VALUE(SUBSTITUTE(SUBSTITUTE(MID(SUBSTITUTE(Data1!F14,CHAR(32), ""),FIND("H",Data1!F14,1),FIND("L",Data1!F14,1)-FIND("H",Data1!F14,1)),"H",""),"Ø",0))</f>
        <v>61</v>
      </c>
      <c r="H17" s="3">
        <f>VALUE(SUBSTITUTE(SUBSTITUTE(MID(SUBSTITUTE(Data1!G14,CHAR(32), ""),FIND("H",Data1!G14,1),FIND("L",Data1!G14,1)-FIND("H",Data1!G14,1)),"H",""),"Ø",0))</f>
        <v>71</v>
      </c>
      <c r="I17" s="3">
        <f>VALUE(SUBSTITUTE(SUBSTITUTE(MID(SUBSTITUTE(Data1!H14,CHAR(32), ""),FIND("H",Data1!H14,1),FIND("L",Data1!H14,1)-FIND("H",Data1!H14,1)),"H",""),"Ø",0))</f>
        <v>81</v>
      </c>
      <c r="J17" s="3">
        <f>VALUE(SUBSTITUTE(SUBSTITUTE(MID(SUBSTITUTE(Data1!I14,CHAR(32), ""),FIND("H",Data1!I14,1),FIND("L",Data1!I14,1)-FIND("H",Data1!I14,1)),"H",""),"Ø",0))</f>
        <v>88</v>
      </c>
      <c r="K17" s="3">
        <f>VALUE(SUBSTITUTE(SUBSTITUTE(MID(SUBSTITUTE(Data1!J14,CHAR(32), ""),FIND("H",Data1!J14,1),FIND("L",Data1!J14,1)-FIND("H",Data1!J14,1)),"H",""),"Ø",0))</f>
        <v>86</v>
      </c>
      <c r="L17" s="3">
        <f>VALUE(SUBSTITUTE(SUBSTITUTE(MID(SUBSTITUTE(Data1!K14,CHAR(32), ""),FIND("H",Data1!K14,1),FIND("L",Data1!K14,1)-FIND("H",Data1!K14,1)),"H",""),"Ø",0))</f>
        <v>77</v>
      </c>
      <c r="M17" s="3">
        <f>VALUE(SUBSTITUTE(SUBSTITUTE(MID(SUBSTITUTE(Data1!L14,CHAR(32), ""),FIND("H",Data1!L14,1),FIND("L",Data1!L14,1)-FIND("H",Data1!L14,1)),"H",""),"Ø",0))</f>
        <v>65</v>
      </c>
      <c r="N17" s="3">
        <f>VALUE(SUBSTITUTE(SUBSTITUTE(MID(SUBSTITUTE(Data1!M14,CHAR(32), ""),FIND("H",Data1!M14,1),FIND("L",Data1!M14,1)-FIND("H",Data1!M14,1)),"H",""),"Ø",0))</f>
        <v>52</v>
      </c>
      <c r="O17" s="3">
        <f>VALUE(SUBSTITUTE(SUBSTITUTE(MID(SUBSTITUTE(Data1!N14,CHAR(32), ""),FIND("H",Data1!N14,1),FIND("L",Data1!N14,1)-FIND("H",Data1!N14,1)),"H",""),"Ø",0))</f>
        <v>43</v>
      </c>
    </row>
    <row r="18" spans="2:15" x14ac:dyDescent="0.2">
      <c r="B18" s="9" t="str">
        <v>Detroit</v>
      </c>
      <c r="C18" s="3" t="str">
        <f>VLOOKUP($B18,Data1!A15:$B$51,2)</f>
        <v>Michigan</v>
      </c>
      <c r="D18" s="3">
        <f>VALUE(SUBSTITUTE(SUBSTITUTE(MID(SUBSTITUTE(Data1!C15,CHAR(32), ""),FIND("H",Data1!C15,1),FIND("L",Data1!C15,1)-FIND("H",Data1!C15,1)),"H",""),"Ø",0))</f>
        <v>32</v>
      </c>
      <c r="E18" s="3">
        <f>VALUE(SUBSTITUTE(SUBSTITUTE(MID(SUBSTITUTE(Data1!D15,CHAR(32), ""),FIND("H",Data1!D15,1),FIND("L",Data1!D15,1)-FIND("H",Data1!D15,1)),"H",""),"Ø",0))</f>
        <v>35</v>
      </c>
      <c r="F18" s="3">
        <f>VALUE(SUBSTITUTE(SUBSTITUTE(MID(SUBSTITUTE(Data1!E15,CHAR(32), ""),FIND("H",Data1!E15,1),FIND("L",Data1!E15,1)-FIND("H",Data1!E15,1)),"H",""),"Ø",0))</f>
        <v>46</v>
      </c>
      <c r="G18" s="3">
        <f>VALUE(SUBSTITUTE(SUBSTITUTE(MID(SUBSTITUTE(Data1!F15,CHAR(32), ""),FIND("H",Data1!F15,1),FIND("L",Data1!F15,1)-FIND("H",Data1!F15,1)),"H",""),"Ø",0))</f>
        <v>59</v>
      </c>
      <c r="H18" s="3">
        <f>VALUE(SUBSTITUTE(SUBSTITUTE(MID(SUBSTITUTE(Data1!G15,CHAR(32), ""),FIND("H",Data1!G15,1),FIND("L",Data1!G15,1)-FIND("H",Data1!G15,1)),"H",""),"Ø",0))</f>
        <v>70</v>
      </c>
      <c r="I18" s="3">
        <f>VALUE(SUBSTITUTE(SUBSTITUTE(MID(SUBSTITUTE(Data1!H15,CHAR(32), ""),FIND("H",Data1!H15,1),FIND("L",Data1!H15,1)-FIND("H",Data1!H15,1)),"H",""),"Ø",0))</f>
        <v>79</v>
      </c>
      <c r="J18" s="3">
        <f>VALUE(SUBSTITUTE(SUBSTITUTE(MID(SUBSTITUTE(Data1!I15,CHAR(32), ""),FIND("H",Data1!I15,1),FIND("L",Data1!I15,1)-FIND("H",Data1!I15,1)),"H",""),"Ø",0))</f>
        <v>83</v>
      </c>
      <c r="K18" s="3">
        <f>VALUE(SUBSTITUTE(SUBSTITUTE(MID(SUBSTITUTE(Data1!J15,CHAR(32), ""),FIND("H",Data1!J15,1),FIND("L",Data1!J15,1)-FIND("H",Data1!J15,1)),"H",""),"Ø",0))</f>
        <v>81</v>
      </c>
      <c r="L18" s="3">
        <f>VALUE(SUBSTITUTE(SUBSTITUTE(MID(SUBSTITUTE(Data1!K15,CHAR(32), ""),FIND("H",Data1!K15,1),FIND("L",Data1!K15,1)-FIND("H",Data1!K15,1)),"H",""),"Ø",0))</f>
        <v>74</v>
      </c>
      <c r="M18" s="3">
        <f>VALUE(SUBSTITUTE(SUBSTITUTE(MID(SUBSTITUTE(Data1!L15,CHAR(32), ""),FIND("H",Data1!L15,1),FIND("L",Data1!L15,1)-FIND("H",Data1!L15,1)),"H",""),"Ø",0))</f>
        <v>62</v>
      </c>
      <c r="N18" s="3">
        <f>VALUE(SUBSTITUTE(SUBSTITUTE(MID(SUBSTITUTE(Data1!M15,CHAR(32), ""),FIND("H",Data1!M15,1),FIND("L",Data1!M15,1)-FIND("H",Data1!M15,1)),"H",""),"Ø",0))</f>
        <v>49</v>
      </c>
      <c r="O18" s="3">
        <f>VALUE(SUBSTITUTE(SUBSTITUTE(MID(SUBSTITUTE(Data1!N15,CHAR(32), ""),FIND("H",Data1!N15,1),FIND("L",Data1!N15,1)-FIND("H",Data1!N15,1)),"H",""),"Ø",0))</f>
        <v>36</v>
      </c>
    </row>
    <row r="19" spans="2:15" x14ac:dyDescent="0.2">
      <c r="B19" s="9" t="str">
        <v>Hartford</v>
      </c>
      <c r="C19" s="3" t="str">
        <f>VLOOKUP($B19,Data1!A16:$B$51,2)</f>
        <v>Connecticut</v>
      </c>
      <c r="D19" s="3">
        <f>VALUE(SUBSTITUTE(SUBSTITUTE(MID(SUBSTITUTE(Data1!C16,CHAR(32), ""),FIND("H",Data1!C16,1),FIND("L",Data1!C16,1)-FIND("H",Data1!C16,1)),"H",""),"Ø",0))</f>
        <v>35</v>
      </c>
      <c r="E19" s="3">
        <f>VALUE(SUBSTITUTE(SUBSTITUTE(MID(SUBSTITUTE(Data1!D16,CHAR(32), ""),FIND("H",Data1!D16,1),FIND("L",Data1!D16,1)-FIND("H",Data1!D16,1)),"H",""),"Ø",0))</f>
        <v>39</v>
      </c>
      <c r="F19" s="3">
        <f>VALUE(SUBSTITUTE(SUBSTITUTE(MID(SUBSTITUTE(Data1!E16,CHAR(32), ""),FIND("H",Data1!E16,1),FIND("L",Data1!E16,1)-FIND("H",Data1!E16,1)),"H",""),"Ø",0))</f>
        <v>48</v>
      </c>
      <c r="G19" s="3">
        <f>VALUE(SUBSTITUTE(SUBSTITUTE(MID(SUBSTITUTE(Data1!F16,CHAR(32), ""),FIND("H",Data1!F16,1),FIND("L",Data1!F16,1)-FIND("H",Data1!F16,1)),"H",""),"Ø",0))</f>
        <v>61</v>
      </c>
      <c r="H19" s="3">
        <f>VALUE(SUBSTITUTE(SUBSTITUTE(MID(SUBSTITUTE(Data1!G16,CHAR(32), ""),FIND("H",Data1!G16,1),FIND("L",Data1!G16,1)-FIND("H",Data1!G16,1)),"H",""),"Ø",0))</f>
        <v>71</v>
      </c>
      <c r="I19" s="3">
        <f>VALUE(SUBSTITUTE(SUBSTITUTE(MID(SUBSTITUTE(Data1!H16,CHAR(32), ""),FIND("H",Data1!H16,1),FIND("L",Data1!H16,1)-FIND("H",Data1!H16,1)),"H",""),"Ø",0))</f>
        <v>80</v>
      </c>
      <c r="J19" s="3">
        <f>VALUE(SUBSTITUTE(SUBSTITUTE(MID(SUBSTITUTE(Data1!I16,CHAR(32), ""),FIND("H",Data1!I16,1),FIND("L",Data1!I16,1)-FIND("H",Data1!I16,1)),"H",""),"Ø",0))</f>
        <v>85</v>
      </c>
      <c r="K19" s="3">
        <f>VALUE(SUBSTITUTE(SUBSTITUTE(MID(SUBSTITUTE(Data1!J16,CHAR(32), ""),FIND("H",Data1!J16,1),FIND("L",Data1!J16,1)-FIND("H",Data1!J16,1)),"H",""),"Ø",0))</f>
        <v>83</v>
      </c>
      <c r="L19" s="3">
        <f>VALUE(SUBSTITUTE(SUBSTITUTE(MID(SUBSTITUTE(Data1!K16,CHAR(32), ""),FIND("H",Data1!K16,1),FIND("L",Data1!K16,1)-FIND("H",Data1!K16,1)),"H",""),"Ø",0))</f>
        <v>75</v>
      </c>
      <c r="M19" s="3">
        <f>VALUE(SUBSTITUTE(SUBSTITUTE(MID(SUBSTITUTE(Data1!L16,CHAR(32), ""),FIND("H",Data1!L16,1),FIND("L",Data1!L16,1)-FIND("H",Data1!L16,1)),"H",""),"Ø",0))</f>
        <v>63</v>
      </c>
      <c r="N19" s="3">
        <f>VALUE(SUBSTITUTE(SUBSTITUTE(MID(SUBSTITUTE(Data1!M16,CHAR(32), ""),FIND("H",Data1!M16,1),FIND("L",Data1!M16,1)-FIND("H",Data1!M16,1)),"H",""),"Ø",0))</f>
        <v>52</v>
      </c>
      <c r="O19" s="3">
        <f>VALUE(SUBSTITUTE(SUBSTITUTE(MID(SUBSTITUTE(Data1!N16,CHAR(32), ""),FIND("H",Data1!N16,1),FIND("L",Data1!N16,1)-FIND("H",Data1!N16,1)),"H",""),"Ø",0))</f>
        <v>40</v>
      </c>
    </row>
    <row r="20" spans="2:15" x14ac:dyDescent="0.2">
      <c r="B20" s="9" t="str">
        <v>Houston</v>
      </c>
      <c r="C20" s="3" t="str">
        <f>VLOOKUP($B20,Data1!A17:$B$51,2)</f>
        <v>Texas</v>
      </c>
      <c r="D20" s="3">
        <f>VALUE(SUBSTITUTE(SUBSTITUTE(MID(SUBSTITUTE(Data1!C17,CHAR(32), ""),FIND("H",Data1!C17,1),FIND("L",Data1!C17,1)-FIND("H",Data1!C17,1)),"H",""),"Ø",0))</f>
        <v>63</v>
      </c>
      <c r="E20" s="3">
        <f>VALUE(SUBSTITUTE(SUBSTITUTE(MID(SUBSTITUTE(Data1!D17,CHAR(32), ""),FIND("H",Data1!D17,1),FIND("L",Data1!D17,1)-FIND("H",Data1!D17,1)),"H",""),"Ø",0))</f>
        <v>66</v>
      </c>
      <c r="F20" s="3">
        <f>VALUE(SUBSTITUTE(SUBSTITUTE(MID(SUBSTITUTE(Data1!E17,CHAR(32), ""),FIND("H",Data1!E17,1),FIND("L",Data1!E17,1)-FIND("H",Data1!E17,1)),"H",""),"Ø",0))</f>
        <v>73</v>
      </c>
      <c r="G20" s="3">
        <f>VALUE(SUBSTITUTE(SUBSTITUTE(MID(SUBSTITUTE(Data1!F17,CHAR(32), ""),FIND("H",Data1!F17,1),FIND("L",Data1!F17,1)-FIND("H",Data1!F17,1)),"H",""),"Ø",0))</f>
        <v>80</v>
      </c>
      <c r="H20" s="3">
        <f>VALUE(SUBSTITUTE(SUBSTITUTE(MID(SUBSTITUTE(Data1!G17,CHAR(32), ""),FIND("H",Data1!G17,1),FIND("L",Data1!G17,1)-FIND("H",Data1!G17,1)),"H",""),"Ø",0))</f>
        <v>86</v>
      </c>
      <c r="I20" s="3">
        <f>VALUE(SUBSTITUTE(SUBSTITUTE(MID(SUBSTITUTE(Data1!H17,CHAR(32), ""),FIND("H",Data1!H17,1),FIND("L",Data1!H17,1)-FIND("H",Data1!H17,1)),"H",""),"Ø",0))</f>
        <v>91</v>
      </c>
      <c r="J20" s="3">
        <f>VALUE(SUBSTITUTE(SUBSTITUTE(MID(SUBSTITUTE(Data1!I17,CHAR(32), ""),FIND("H",Data1!I17,1),FIND("L",Data1!I17,1)-FIND("H",Data1!I17,1)),"H",""),"Ø",0))</f>
        <v>94</v>
      </c>
      <c r="K20" s="3">
        <f>VALUE(SUBSTITUTE(SUBSTITUTE(MID(SUBSTITUTE(Data1!J17,CHAR(32), ""),FIND("H",Data1!J17,1),FIND("L",Data1!J17,1)-FIND("H",Data1!J17,1)),"H",""),"Ø",0))</f>
        <v>95</v>
      </c>
      <c r="L20" s="3">
        <f>VALUE(SUBSTITUTE(SUBSTITUTE(MID(SUBSTITUTE(Data1!K17,CHAR(32), ""),FIND("H",Data1!K17,1),FIND("L",Data1!K17,1)-FIND("H",Data1!K17,1)),"H",""),"Ø",0))</f>
        <v>90</v>
      </c>
      <c r="M20" s="3">
        <f>VALUE(SUBSTITUTE(SUBSTITUTE(MID(SUBSTITUTE(Data1!L17,CHAR(32), ""),FIND("H",Data1!L17,1),FIND("L",Data1!L17,1)-FIND("H",Data1!L17,1)),"H",""),"Ø",0))</f>
        <v>82</v>
      </c>
      <c r="N20" s="3">
        <f>VALUE(SUBSTITUTE(SUBSTITUTE(MID(SUBSTITUTE(Data1!M17,CHAR(32), ""),FIND("H",Data1!M17,1),FIND("L",Data1!M17,1)-FIND("H",Data1!M17,1)),"H",""),"Ø",0))</f>
        <v>73</v>
      </c>
      <c r="O20" s="3">
        <f>VALUE(SUBSTITUTE(SUBSTITUTE(MID(SUBSTITUTE(Data1!N17,CHAR(32), ""),FIND("H",Data1!N17,1),FIND("L",Data1!N17,1)-FIND("H",Data1!N17,1)),"H",""),"Ø",0))</f>
        <v>64</v>
      </c>
    </row>
    <row r="21" spans="2:15" x14ac:dyDescent="0.2">
      <c r="B21" s="9" t="str">
        <v>Indianapolis</v>
      </c>
      <c r="C21" s="3" t="str">
        <f>VLOOKUP($B21,Data1!A18:$B$51,2)</f>
        <v>Indiana</v>
      </c>
      <c r="D21" s="3">
        <f>VALUE(SUBSTITUTE(SUBSTITUTE(MID(SUBSTITUTE(Data1!C18,CHAR(32), ""),FIND("H",Data1!C18,1),FIND("L",Data1!C18,1)-FIND("H",Data1!C18,1)),"H",""),"Ø",0))</f>
        <v>36</v>
      </c>
      <c r="E21" s="3">
        <f>VALUE(SUBSTITUTE(SUBSTITUTE(MID(SUBSTITUTE(Data1!D18,CHAR(32), ""),FIND("H",Data1!D18,1),FIND("L",Data1!D18,1)-FIND("H",Data1!D18,1)),"H",""),"Ø",0))</f>
        <v>40</v>
      </c>
      <c r="F21" s="3">
        <f>VALUE(SUBSTITUTE(SUBSTITUTE(MID(SUBSTITUTE(Data1!E18,CHAR(32), ""),FIND("H",Data1!E18,1),FIND("L",Data1!E18,1)-FIND("H",Data1!E18,1)),"H",""),"Ø",0))</f>
        <v>52</v>
      </c>
      <c r="G21" s="3">
        <f>VALUE(SUBSTITUTE(SUBSTITUTE(MID(SUBSTITUTE(Data1!F18,CHAR(32), ""),FIND("H",Data1!F18,1),FIND("L",Data1!F18,1)-FIND("H",Data1!F18,1)),"H",""),"Ø",0))</f>
        <v>63</v>
      </c>
      <c r="H21" s="3">
        <f>VALUE(SUBSTITUTE(SUBSTITUTE(MID(SUBSTITUTE(Data1!G18,CHAR(32), ""),FIND("H",Data1!G18,1),FIND("L",Data1!G18,1)-FIND("H",Data1!G18,1)),"H",""),"Ø",0))</f>
        <v>73</v>
      </c>
      <c r="I21" s="3">
        <f>VALUE(SUBSTITUTE(SUBSTITUTE(MID(SUBSTITUTE(Data1!H18,CHAR(32), ""),FIND("H",Data1!H18,1),FIND("L",Data1!H18,1)-FIND("H",Data1!H18,1)),"H",""),"Ø",0))</f>
        <v>82</v>
      </c>
      <c r="J21" s="3">
        <f>VALUE(SUBSTITUTE(SUBSTITUTE(MID(SUBSTITUTE(Data1!I18,CHAR(32), ""),FIND("H",Data1!I18,1),FIND("L",Data1!I18,1)-FIND("H",Data1!I18,1)),"H",""),"Ø",0))</f>
        <v>85</v>
      </c>
      <c r="K21" s="3">
        <f>VALUE(SUBSTITUTE(SUBSTITUTE(MID(SUBSTITUTE(Data1!J18,CHAR(32), ""),FIND("H",Data1!J18,1),FIND("L",Data1!J18,1)-FIND("H",Data1!J18,1)),"H",""),"Ø",0))</f>
        <v>84</v>
      </c>
      <c r="L21" s="3">
        <f>VALUE(SUBSTITUTE(SUBSTITUTE(MID(SUBSTITUTE(Data1!K18,CHAR(32), ""),FIND("H",Data1!K18,1),FIND("L",Data1!K18,1)-FIND("H",Data1!K18,1)),"H",""),"Ø",0))</f>
        <v>78</v>
      </c>
      <c r="M21" s="3">
        <f>VALUE(SUBSTITUTE(SUBSTITUTE(MID(SUBSTITUTE(Data1!L18,CHAR(32), ""),FIND("H",Data1!L18,1),FIND("L",Data1!L18,1)-FIND("H",Data1!L18,1)),"H",""),"Ø",0))</f>
        <v>65</v>
      </c>
      <c r="N21" s="3">
        <f>VALUE(SUBSTITUTE(SUBSTITUTE(MID(SUBSTITUTE(Data1!M18,CHAR(32), ""),FIND("H",Data1!M18,1),FIND("L",Data1!M18,1)-FIND("H",Data1!M18,1)),"H",""),"Ø",0))</f>
        <v>52</v>
      </c>
      <c r="O21" s="3">
        <f>VALUE(SUBSTITUTE(SUBSTITUTE(MID(SUBSTITUTE(Data1!N18,CHAR(32), ""),FIND("H",Data1!N18,1),FIND("L",Data1!N18,1)-FIND("H",Data1!N18,1)),"H",""),"Ø",0))</f>
        <v>39</v>
      </c>
    </row>
    <row r="22" spans="2:15" x14ac:dyDescent="0.2">
      <c r="B22" s="9" t="str">
        <v>Jacksonville</v>
      </c>
      <c r="C22" s="3" t="str">
        <f>VLOOKUP($B22,Data1!A19:$B$51,2)</f>
        <v>Florida</v>
      </c>
      <c r="D22" s="3">
        <f>VALUE(SUBSTITUTE(SUBSTITUTE(MID(SUBSTITUTE(Data1!C19,CHAR(32), ""),FIND("H",Data1!C19,1),FIND("L",Data1!C19,1)-FIND("H",Data1!C19,1)),"H",""),"Ø",0))</f>
        <v>65</v>
      </c>
      <c r="E22" s="3">
        <f>VALUE(SUBSTITUTE(SUBSTITUTE(MID(SUBSTITUTE(Data1!D19,CHAR(32), ""),FIND("H",Data1!D19,1),FIND("L",Data1!D19,1)-FIND("H",Data1!D19,1)),"H",""),"Ø",0))</f>
        <v>68</v>
      </c>
      <c r="F22" s="3">
        <f>VALUE(SUBSTITUTE(SUBSTITUTE(MID(SUBSTITUTE(Data1!E19,CHAR(32), ""),FIND("H",Data1!E19,1),FIND("L",Data1!E19,1)-FIND("H",Data1!E19,1)),"H",""),"Ø",0))</f>
        <v>74</v>
      </c>
      <c r="G22" s="3">
        <f>VALUE(SUBSTITUTE(SUBSTITUTE(MID(SUBSTITUTE(Data1!F19,CHAR(32), ""),FIND("H",Data1!F19,1),FIND("L",Data1!F19,1)-FIND("H",Data1!F19,1)),"H",""),"Ø",0))</f>
        <v>79</v>
      </c>
      <c r="H22" s="3">
        <f>VALUE(SUBSTITUTE(SUBSTITUTE(MID(SUBSTITUTE(Data1!G19,CHAR(32), ""),FIND("H",Data1!G19,1),FIND("L",Data1!G19,1)-FIND("H",Data1!G19,1)),"H",""),"Ø",0))</f>
        <v>86</v>
      </c>
      <c r="I22" s="3">
        <f>VALUE(SUBSTITUTE(SUBSTITUTE(MID(SUBSTITUTE(Data1!H19,CHAR(32), ""),FIND("H",Data1!H19,1),FIND("L",Data1!H19,1)-FIND("H",Data1!H19,1)),"H",""),"Ø",0))</f>
        <v>90</v>
      </c>
      <c r="J22" s="3">
        <f>VALUE(SUBSTITUTE(SUBSTITUTE(MID(SUBSTITUTE(Data1!I19,CHAR(32), ""),FIND("H",Data1!I19,1),FIND("L",Data1!I19,1)-FIND("H",Data1!I19,1)),"H",""),"Ø",0))</f>
        <v>92</v>
      </c>
      <c r="K22" s="3">
        <f>VALUE(SUBSTITUTE(SUBSTITUTE(MID(SUBSTITUTE(Data1!J19,CHAR(32), ""),FIND("H",Data1!J19,1),FIND("L",Data1!J19,1)-FIND("H",Data1!J19,1)),"H",""),"Ø",0))</f>
        <v>91</v>
      </c>
      <c r="L22" s="3">
        <f>VALUE(SUBSTITUTE(SUBSTITUTE(MID(SUBSTITUTE(Data1!K19,CHAR(32), ""),FIND("H",Data1!K19,1),FIND("L",Data1!K19,1)-FIND("H",Data1!K19,1)),"H",""),"Ø",0))</f>
        <v>87</v>
      </c>
      <c r="M22" s="3">
        <f>VALUE(SUBSTITUTE(SUBSTITUTE(MID(SUBSTITUTE(Data1!L19,CHAR(32), ""),FIND("H",Data1!L19,1),FIND("L",Data1!L19,1)-FIND("H",Data1!L19,1)),"H",""),"Ø",0))</f>
        <v>80</v>
      </c>
      <c r="N22" s="3">
        <f>VALUE(SUBSTITUTE(SUBSTITUTE(MID(SUBSTITUTE(Data1!M19,CHAR(32), ""),FIND("H",Data1!M19,1),FIND("L",Data1!M19,1)-FIND("H",Data1!M19,1)),"H",""),"Ø",0))</f>
        <v>74</v>
      </c>
      <c r="O22" s="3">
        <f>VALUE(SUBSTITUTE(SUBSTITUTE(MID(SUBSTITUTE(Data1!N19,CHAR(32), ""),FIND("H",Data1!N19,1),FIND("L",Data1!N19,1)-FIND("H",Data1!N19,1)),"H",""),"Ø",0))</f>
        <v>67</v>
      </c>
    </row>
    <row r="23" spans="2:15" x14ac:dyDescent="0.2">
      <c r="B23" s="9" t="str">
        <v>Kansas City</v>
      </c>
      <c r="C23" s="3" t="str">
        <f>VLOOKUP($B23,Data1!A20:$B$51,2)</f>
        <v>Missouri</v>
      </c>
      <c r="D23" s="3">
        <f>VALUE(SUBSTITUTE(SUBSTITUTE(MID(SUBSTITUTE(Data1!C20,CHAR(32), ""),FIND("H",Data1!C20,1),FIND("L",Data1!C20,1)-FIND("H",Data1!C20,1)),"H",""),"Ø",0))</f>
        <v>40</v>
      </c>
      <c r="E23" s="3">
        <f>VALUE(SUBSTITUTE(SUBSTITUTE(MID(SUBSTITUTE(Data1!D20,CHAR(32), ""),FIND("H",Data1!D20,1),FIND("L",Data1!D20,1)-FIND("H",Data1!D20,1)),"H",""),"Ø",0))</f>
        <v>45</v>
      </c>
      <c r="F23" s="3">
        <f>VALUE(SUBSTITUTE(SUBSTITUTE(MID(SUBSTITUTE(Data1!E20,CHAR(32), ""),FIND("H",Data1!E20,1),FIND("L",Data1!E20,1)-FIND("H",Data1!E20,1)),"H",""),"Ø",0))</f>
        <v>56</v>
      </c>
      <c r="G23" s="3">
        <f>VALUE(SUBSTITUTE(SUBSTITUTE(MID(SUBSTITUTE(Data1!F20,CHAR(32), ""),FIND("H",Data1!F20,1),FIND("L",Data1!F20,1)-FIND("H",Data1!F20,1)),"H",""),"Ø",0))</f>
        <v>67</v>
      </c>
      <c r="H23" s="3">
        <f>VALUE(SUBSTITUTE(SUBSTITUTE(MID(SUBSTITUTE(Data1!G20,CHAR(32), ""),FIND("H",Data1!G20,1),FIND("L",Data1!G20,1)-FIND("H",Data1!G20,1)),"H",""),"Ø",0))</f>
        <v>76</v>
      </c>
      <c r="I23" s="3">
        <f>VALUE(SUBSTITUTE(SUBSTITUTE(MID(SUBSTITUTE(Data1!H20,CHAR(32), ""),FIND("H",Data1!H20,1),FIND("L",Data1!H20,1)-FIND("H",Data1!H20,1)),"H",""),"Ø",0))</f>
        <v>85</v>
      </c>
      <c r="J23" s="3">
        <f>VALUE(SUBSTITUTE(SUBSTITUTE(MID(SUBSTITUTE(Data1!I20,CHAR(32), ""),FIND("H",Data1!I20,1),FIND("L",Data1!I20,1)-FIND("H",Data1!I20,1)),"H",""),"Ø",0))</f>
        <v>90</v>
      </c>
      <c r="K23" s="3">
        <f>VALUE(SUBSTITUTE(SUBSTITUTE(MID(SUBSTITUTE(Data1!J20,CHAR(32), ""),FIND("H",Data1!J20,1),FIND("L",Data1!J20,1)-FIND("H",Data1!J20,1)),"H",""),"Ø",0))</f>
        <v>89</v>
      </c>
      <c r="L23" s="3">
        <f>VALUE(SUBSTITUTE(SUBSTITUTE(MID(SUBSTITUTE(Data1!K20,CHAR(32), ""),FIND("H",Data1!K20,1),FIND("L",Data1!K20,1)-FIND("H",Data1!K20,1)),"H",""),"Ø",0))</f>
        <v>80</v>
      </c>
      <c r="M23" s="3">
        <f>VALUE(SUBSTITUTE(SUBSTITUTE(MID(SUBSTITUTE(Data1!L20,CHAR(32), ""),FIND("H",Data1!L20,1),FIND("L",Data1!L20,1)-FIND("H",Data1!L20,1)),"H",""),"Ø",0))</f>
        <v>68</v>
      </c>
      <c r="N23" s="3">
        <f>VALUE(SUBSTITUTE(SUBSTITUTE(MID(SUBSTITUTE(Data1!M20,CHAR(32), ""),FIND("H",Data1!M20,1),FIND("L",Data1!M20,1)-FIND("H",Data1!M20,1)),"H",""),"Ø",0))</f>
        <v>54</v>
      </c>
      <c r="O23" s="3">
        <f>VALUE(SUBSTITUTE(SUBSTITUTE(MID(SUBSTITUTE(Data1!N20,CHAR(32), ""),FIND("H",Data1!N20,1),FIND("L",Data1!N20,1)-FIND("H",Data1!N20,1)),"H",""),"Ø",0))</f>
        <v>42</v>
      </c>
    </row>
    <row r="24" spans="2:15" x14ac:dyDescent="0.2">
      <c r="B24" s="9" t="str">
        <v>Las Vegas</v>
      </c>
      <c r="C24" s="3" t="str">
        <f>VLOOKUP($B24,Data1!A21:$B$51,2)</f>
        <v>Nevada</v>
      </c>
      <c r="D24" s="3">
        <f>VALUE(SUBSTITUTE(SUBSTITUTE(MID(SUBSTITUTE(Data1!C21,CHAR(32), ""),FIND("H",Data1!C21,1),FIND("L",Data1!C21,1)-FIND("H",Data1!C21,1)),"H",""),"Ø",0))</f>
        <v>58</v>
      </c>
      <c r="E24" s="3">
        <f>VALUE(SUBSTITUTE(SUBSTITUTE(MID(SUBSTITUTE(Data1!D21,CHAR(32), ""),FIND("H",Data1!D21,1),FIND("L",Data1!D21,1)-FIND("H",Data1!D21,1)),"H",""),"Ø",0))</f>
        <v>63</v>
      </c>
      <c r="F24" s="3">
        <f>VALUE(SUBSTITUTE(SUBSTITUTE(MID(SUBSTITUTE(Data1!E21,CHAR(32), ""),FIND("H",Data1!E21,1),FIND("L",Data1!E21,1)-FIND("H",Data1!E21,1)),"H",""),"Ø",0))</f>
        <v>70</v>
      </c>
      <c r="G24" s="3">
        <f>VALUE(SUBSTITUTE(SUBSTITUTE(MID(SUBSTITUTE(Data1!F21,CHAR(32), ""),FIND("H",Data1!F21,1),FIND("L",Data1!F21,1)-FIND("H",Data1!F21,1)),"H",""),"Ø",0))</f>
        <v>78</v>
      </c>
      <c r="H24" s="3">
        <f>VALUE(SUBSTITUTE(SUBSTITUTE(MID(SUBSTITUTE(Data1!G21,CHAR(32), ""),FIND("H",Data1!G21,1),FIND("L",Data1!G21,1)-FIND("H",Data1!G21,1)),"H",""),"Ø",0))</f>
        <v>89</v>
      </c>
      <c r="I24" s="3">
        <f>VALUE(SUBSTITUTE(SUBSTITUTE(MID(SUBSTITUTE(Data1!H21,CHAR(32), ""),FIND("H",Data1!H21,1),FIND("L",Data1!H21,1)-FIND("H",Data1!H21,1)),"H",""),"Ø",0))</f>
        <v>99</v>
      </c>
      <c r="J24" s="3">
        <f>VALUE(SUBSTITUTE(SUBSTITUTE(MID(SUBSTITUTE(Data1!I21,CHAR(32), ""),FIND("H",Data1!I21,1),FIND("L",Data1!I21,1)-FIND("H",Data1!I21,1)),"H",""),"Ø",0))</f>
        <v>104</v>
      </c>
      <c r="K24" s="3">
        <f>VALUE(SUBSTITUTE(SUBSTITUTE(MID(SUBSTITUTE(Data1!J21,CHAR(32), ""),FIND("H",Data1!J21,1),FIND("L",Data1!J21,1)-FIND("H",Data1!J21,1)),"H",""),"Ø",0))</f>
        <v>102</v>
      </c>
      <c r="L24" s="3">
        <f>VALUE(SUBSTITUTE(SUBSTITUTE(MID(SUBSTITUTE(Data1!K21,CHAR(32), ""),FIND("H",Data1!K21,1),FIND("L",Data1!K21,1)-FIND("H",Data1!K21,1)),"H",""),"Ø",0))</f>
        <v>94</v>
      </c>
      <c r="M24" s="3">
        <f>VALUE(SUBSTITUTE(SUBSTITUTE(MID(SUBSTITUTE(Data1!L21,CHAR(32), ""),FIND("H",Data1!L21,1),FIND("L",Data1!L21,1)-FIND("H",Data1!L21,1)),"H",""),"Ø",0))</f>
        <v>81</v>
      </c>
      <c r="N24" s="3">
        <f>VALUE(SUBSTITUTE(SUBSTITUTE(MID(SUBSTITUTE(Data1!M21,CHAR(32), ""),FIND("H",Data1!M21,1),FIND("L",Data1!M21,1)-FIND("H",Data1!M21,1)),"H",""),"Ø",0))</f>
        <v>66</v>
      </c>
      <c r="O24" s="3">
        <f>VALUE(SUBSTITUTE(SUBSTITUTE(MID(SUBSTITUTE(Data1!N21,CHAR(32), ""),FIND("H",Data1!N21,1),FIND("L",Data1!N21,1)-FIND("H",Data1!N21,1)),"H",""),"Ø",0))</f>
        <v>57</v>
      </c>
    </row>
    <row r="25" spans="2:15" x14ac:dyDescent="0.2">
      <c r="B25" s="9" t="str">
        <v>Los Angeles</v>
      </c>
      <c r="C25" s="3" t="str">
        <f>VLOOKUP($B25,Data1!A22:$B$51,2)</f>
        <v>California</v>
      </c>
      <c r="D25" s="3">
        <f>VALUE(SUBSTITUTE(SUBSTITUTE(MID(SUBSTITUTE(Data1!C22,CHAR(32), ""),FIND("H",Data1!C22,1),FIND("L",Data1!C22,1)-FIND("H",Data1!C22,1)),"H",""),"Ø",0))</f>
        <v>68</v>
      </c>
      <c r="E25" s="3">
        <f>VALUE(SUBSTITUTE(SUBSTITUTE(MID(SUBSTITUTE(Data1!D22,CHAR(32), ""),FIND("H",Data1!D22,1),FIND("L",Data1!D22,1)-FIND("H",Data1!D22,1)),"H",""),"Ø",0))</f>
        <v>69</v>
      </c>
      <c r="F25" s="3">
        <f>VALUE(SUBSTITUTE(SUBSTITUTE(MID(SUBSTITUTE(Data1!E22,CHAR(32), ""),FIND("H",Data1!E22,1),FIND("L",Data1!E22,1)-FIND("H",Data1!E22,1)),"H",""),"Ø",0))</f>
        <v>70</v>
      </c>
      <c r="G25" s="3">
        <f>VALUE(SUBSTITUTE(SUBSTITUTE(MID(SUBSTITUTE(Data1!F22,CHAR(32), ""),FIND("H",Data1!F22,1),FIND("L",Data1!F22,1)-FIND("H",Data1!F22,1)),"H",""),"Ø",0))</f>
        <v>73</v>
      </c>
      <c r="H25" s="3">
        <f>VALUE(SUBSTITUTE(SUBSTITUTE(MID(SUBSTITUTE(Data1!G22,CHAR(32), ""),FIND("H",Data1!G22,1),FIND("L",Data1!G22,1)-FIND("H",Data1!G22,1)),"H",""),"Ø",0))</f>
        <v>75</v>
      </c>
      <c r="I25" s="3">
        <f>VALUE(SUBSTITUTE(SUBSTITUTE(MID(SUBSTITUTE(Data1!H22,CHAR(32), ""),FIND("H",Data1!H22,1),FIND("L",Data1!H22,1)-FIND("H",Data1!H22,1)),"H",""),"Ø",0))</f>
        <v>78</v>
      </c>
      <c r="J25" s="3">
        <f>VALUE(SUBSTITUTE(SUBSTITUTE(MID(SUBSTITUTE(Data1!I22,CHAR(32), ""),FIND("H",Data1!I22,1),FIND("L",Data1!I22,1)-FIND("H",Data1!I22,1)),"H",""),"Ø",0))</f>
        <v>83</v>
      </c>
      <c r="K25" s="3">
        <f>VALUE(SUBSTITUTE(SUBSTITUTE(MID(SUBSTITUTE(Data1!J22,CHAR(32), ""),FIND("H",Data1!J22,1),FIND("L",Data1!J22,1)-FIND("H",Data1!J22,1)),"H",""),"Ø",0))</f>
        <v>84</v>
      </c>
      <c r="L25" s="3">
        <f>VALUE(SUBSTITUTE(SUBSTITUTE(MID(SUBSTITUTE(Data1!K22,CHAR(32), ""),FIND("H",Data1!K22,1),FIND("L",Data1!K22,1)-FIND("H",Data1!K22,1)),"H",""),"Ø",0))</f>
        <v>83</v>
      </c>
      <c r="M25" s="3">
        <f>VALUE(SUBSTITUTE(SUBSTITUTE(MID(SUBSTITUTE(Data1!L22,CHAR(32), ""),FIND("H",Data1!L22,1),FIND("L",Data1!L22,1)-FIND("H",Data1!L22,1)),"H",""),"Ø",0))</f>
        <v>79</v>
      </c>
      <c r="N25" s="3">
        <f>VALUE(SUBSTITUTE(SUBSTITUTE(MID(SUBSTITUTE(Data1!M22,CHAR(32), ""),FIND("H",Data1!M22,1),FIND("L",Data1!M22,1)-FIND("H",Data1!M22,1)),"H",""),"Ø",0))</f>
        <v>73</v>
      </c>
      <c r="O25" s="3">
        <f>VALUE(SUBSTITUTE(SUBSTITUTE(MID(SUBSTITUTE(Data1!N22,CHAR(32), ""),FIND("H",Data1!N22,1),FIND("L",Data1!N22,1)-FIND("H",Data1!N22,1)),"H",""),"Ø",0))</f>
        <v>68</v>
      </c>
    </row>
    <row r="26" spans="2:15" x14ac:dyDescent="0.2">
      <c r="B26" s="9" t="str">
        <v>Louisville</v>
      </c>
      <c r="C26" s="3" t="str">
        <f>VLOOKUP($B26,Data1!A23:$B$51,2)</f>
        <v>Kentucky</v>
      </c>
      <c r="D26" s="3">
        <f>VALUE(SUBSTITUTE(SUBSTITUTE(MID(SUBSTITUTE(Data1!C23,CHAR(32), ""),FIND("H",Data1!C23,1),FIND("L",Data1!C23,1)-FIND("H",Data1!C23,1)),"H",""),"Ø",0))</f>
        <v>43</v>
      </c>
      <c r="E26" s="3">
        <f>VALUE(SUBSTITUTE(SUBSTITUTE(MID(SUBSTITUTE(Data1!D23,CHAR(32), ""),FIND("H",Data1!D23,1),FIND("L",Data1!D23,1)-FIND("H",Data1!D23,1)),"H",""),"Ø",0))</f>
        <v>48</v>
      </c>
      <c r="F26" s="3">
        <f>VALUE(SUBSTITUTE(SUBSTITUTE(MID(SUBSTITUTE(Data1!E23,CHAR(32), ""),FIND("H",Data1!E23,1),FIND("L",Data1!E23,1)-FIND("H",Data1!E23,1)),"H",""),"Ø",0))</f>
        <v>58</v>
      </c>
      <c r="G26" s="3">
        <f>VALUE(SUBSTITUTE(SUBSTITUTE(MID(SUBSTITUTE(Data1!F23,CHAR(32), ""),FIND("H",Data1!F23,1),FIND("L",Data1!F23,1)-FIND("H",Data1!F23,1)),"H",""),"Ø",0))</f>
        <v>69</v>
      </c>
      <c r="H26" s="3">
        <f>VALUE(SUBSTITUTE(SUBSTITUTE(MID(SUBSTITUTE(Data1!G23,CHAR(32), ""),FIND("H",Data1!G23,1),FIND("L",Data1!G23,1)-FIND("H",Data1!G23,1)),"H",""),"Ø",0))</f>
        <v>77</v>
      </c>
      <c r="I26" s="3">
        <f>VALUE(SUBSTITUTE(SUBSTITUTE(MID(SUBSTITUTE(Data1!H23,CHAR(32), ""),FIND("H",Data1!H23,1),FIND("L",Data1!H23,1)-FIND("H",Data1!H23,1)),"H",""),"Ø",0))</f>
        <v>85</v>
      </c>
      <c r="J26" s="3">
        <f>VALUE(SUBSTITUTE(SUBSTITUTE(MID(SUBSTITUTE(Data1!I23,CHAR(32), ""),FIND("H",Data1!I23,1),FIND("L",Data1!I23,1)-FIND("H",Data1!I23,1)),"H",""),"Ø",0))</f>
        <v>89</v>
      </c>
      <c r="K26" s="3">
        <f>VALUE(SUBSTITUTE(SUBSTITUTE(MID(SUBSTITUTE(Data1!J23,CHAR(32), ""),FIND("H",Data1!J23,1),FIND("L",Data1!J23,1)-FIND("H",Data1!J23,1)),"H",""),"Ø",0))</f>
        <v>88</v>
      </c>
      <c r="L26" s="3">
        <f>VALUE(SUBSTITUTE(SUBSTITUTE(MID(SUBSTITUTE(Data1!K23,CHAR(32), ""),FIND("H",Data1!K23,1),FIND("L",Data1!K23,1)-FIND("H",Data1!K23,1)),"H",""),"Ø",0))</f>
        <v>82</v>
      </c>
      <c r="M26" s="3">
        <f>VALUE(SUBSTITUTE(SUBSTITUTE(MID(SUBSTITUTE(Data1!L23,CHAR(32), ""),FIND("H",Data1!L23,1),FIND("L",Data1!L23,1)-FIND("H",Data1!L23,1)),"H",""),"Ø",0))</f>
        <v>70</v>
      </c>
      <c r="N26" s="3">
        <f>VALUE(SUBSTITUTE(SUBSTITUTE(MID(SUBSTITUTE(Data1!M23,CHAR(32), ""),FIND("H",Data1!M23,1),FIND("L",Data1!M23,1)-FIND("H",Data1!M23,1)),"H",""),"Ø",0))</f>
        <v>58</v>
      </c>
      <c r="O26" s="3">
        <f>VALUE(SUBSTITUTE(SUBSTITUTE(MID(SUBSTITUTE(Data1!N23,CHAR(32), ""),FIND("H",Data1!N23,1),FIND("L",Data1!N23,1)-FIND("H",Data1!N23,1)),"H",""),"Ø",0))</f>
        <v>46</v>
      </c>
    </row>
    <row r="27" spans="2:15" x14ac:dyDescent="0.2">
      <c r="B27" s="9" t="str">
        <v>Memphis</v>
      </c>
      <c r="C27" s="3" t="str">
        <f>VLOOKUP($B27,Data1!A24:$B$51,2)</f>
        <v>Tennessee</v>
      </c>
      <c r="D27" s="3">
        <f>VALUE(SUBSTITUTE(SUBSTITUTE(MID(SUBSTITUTE(Data1!C24,CHAR(32), ""),FIND("H",Data1!C24,1),FIND("L",Data1!C24,1)-FIND("H",Data1!C24,1)),"H",""),"Ø",0))</f>
        <v>50</v>
      </c>
      <c r="E27" s="3">
        <f>VALUE(SUBSTITUTE(SUBSTITUTE(MID(SUBSTITUTE(Data1!D24,CHAR(32), ""),FIND("H",Data1!D24,1),FIND("L",Data1!D24,1)-FIND("H",Data1!D24,1)),"H",""),"Ø",0))</f>
        <v>55</v>
      </c>
      <c r="F27" s="3">
        <f>VALUE(SUBSTITUTE(SUBSTITUTE(MID(SUBSTITUTE(Data1!E24,CHAR(32), ""),FIND("H",Data1!E24,1),FIND("L",Data1!E24,1)-FIND("H",Data1!E24,1)),"H",""),"Ø",0))</f>
        <v>64</v>
      </c>
      <c r="G27" s="3">
        <f>VALUE(SUBSTITUTE(SUBSTITUTE(MID(SUBSTITUTE(Data1!F24,CHAR(32), ""),FIND("H",Data1!F24,1),FIND("L",Data1!F24,1)-FIND("H",Data1!F24,1)),"H",""),"Ø",0))</f>
        <v>73</v>
      </c>
      <c r="H27" s="3">
        <f>VALUE(SUBSTITUTE(SUBSTITUTE(MID(SUBSTITUTE(Data1!G24,CHAR(32), ""),FIND("H",Data1!G24,1),FIND("L",Data1!G24,1)-FIND("H",Data1!G24,1)),"H",""),"Ø",0))</f>
        <v>81</v>
      </c>
      <c r="I27" s="3">
        <f>VALUE(SUBSTITUTE(SUBSTITUTE(MID(SUBSTITUTE(Data1!H24,CHAR(32), ""),FIND("H",Data1!H24,1),FIND("L",Data1!H24,1)-FIND("H",Data1!H24,1)),"H",""),"Ø",0))</f>
        <v>89</v>
      </c>
      <c r="J27" s="3">
        <f>VALUE(SUBSTITUTE(SUBSTITUTE(MID(SUBSTITUTE(Data1!I24,CHAR(32), ""),FIND("H",Data1!I24,1),FIND("L",Data1!I24,1)-FIND("H",Data1!I24,1)),"H",""),"Ø",0))</f>
        <v>92</v>
      </c>
      <c r="K27" s="3">
        <f>VALUE(SUBSTITUTE(SUBSTITUTE(MID(SUBSTITUTE(Data1!J24,CHAR(32), ""),FIND("H",Data1!J24,1),FIND("L",Data1!J24,1)-FIND("H",Data1!J24,1)),"H",""),"Ø",0))</f>
        <v>91</v>
      </c>
      <c r="L27" s="3">
        <f>VALUE(SUBSTITUTE(SUBSTITUTE(MID(SUBSTITUTE(Data1!K24,CHAR(32), ""),FIND("H",Data1!K24,1),FIND("L",Data1!K24,1)-FIND("H",Data1!K24,1)),"H",""),"Ø",0))</f>
        <v>85</v>
      </c>
      <c r="M27" s="3">
        <f>VALUE(SUBSTITUTE(SUBSTITUTE(MID(SUBSTITUTE(Data1!L24,CHAR(32), ""),FIND("H",Data1!L24,1),FIND("L",Data1!L24,1)-FIND("H",Data1!L24,1)),"H",""),"Ø",0))</f>
        <v>74</v>
      </c>
      <c r="N27" s="3">
        <f>VALUE(SUBSTITUTE(SUBSTITUTE(MID(SUBSTITUTE(Data1!M24,CHAR(32), ""),FIND("H",Data1!M24,1),FIND("L",Data1!M24,1)-FIND("H",Data1!M24,1)),"H",""),"Ø",0))</f>
        <v>63</v>
      </c>
      <c r="O27" s="3">
        <f>VALUE(SUBSTITUTE(SUBSTITUTE(MID(SUBSTITUTE(Data1!N24,CHAR(32), ""),FIND("H",Data1!N24,1),FIND("L",Data1!N24,1)-FIND("H",Data1!N24,1)),"H",""),"Ø",0))</f>
        <v>52</v>
      </c>
    </row>
    <row r="28" spans="2:15" x14ac:dyDescent="0.2">
      <c r="B28" s="9" t="str">
        <v>Miami</v>
      </c>
      <c r="C28" s="3" t="str">
        <f>VLOOKUP($B28,Data1!A25:$B$51,2)</f>
        <v>Florida</v>
      </c>
      <c r="D28" s="3">
        <f>VALUE(SUBSTITUTE(SUBSTITUTE(MID(SUBSTITUTE(Data1!C25,CHAR(32), ""),FIND("H",Data1!C25,1),FIND("L",Data1!C25,1)-FIND("H",Data1!C25,1)),"H",""),"Ø",0))</f>
        <v>76</v>
      </c>
      <c r="E28" s="3">
        <f>VALUE(SUBSTITUTE(SUBSTITUTE(MID(SUBSTITUTE(Data1!D25,CHAR(32), ""),FIND("H",Data1!D25,1),FIND("L",Data1!D25,1)-FIND("H",Data1!D25,1)),"H",""),"Ø",0))</f>
        <v>78</v>
      </c>
      <c r="F28" s="3">
        <f>VALUE(SUBSTITUTE(SUBSTITUTE(MID(SUBSTITUTE(Data1!E25,CHAR(32), ""),FIND("H",Data1!E25,1),FIND("L",Data1!E25,1)-FIND("H",Data1!E25,1)),"H",""),"Ø",0))</f>
        <v>80</v>
      </c>
      <c r="G28" s="3">
        <f>VALUE(SUBSTITUTE(SUBSTITUTE(MID(SUBSTITUTE(Data1!F25,CHAR(32), ""),FIND("H",Data1!F25,1),FIND("L",Data1!F25,1)-FIND("H",Data1!F25,1)),"H",""),"Ø",0))</f>
        <v>83</v>
      </c>
      <c r="H28" s="3">
        <f>VALUE(SUBSTITUTE(SUBSTITUTE(MID(SUBSTITUTE(Data1!G25,CHAR(32), ""),FIND("H",Data1!G25,1),FIND("L",Data1!G25,1)-FIND("H",Data1!G25,1)),"H",""),"Ø",0))</f>
        <v>87</v>
      </c>
      <c r="I28" s="3">
        <f>VALUE(SUBSTITUTE(SUBSTITUTE(MID(SUBSTITUTE(Data1!H25,CHAR(32), ""),FIND("H",Data1!H25,1),FIND("L",Data1!H25,1)-FIND("H",Data1!H25,1)),"H",""),"Ø",0))</f>
        <v>90</v>
      </c>
      <c r="J28" s="3">
        <f>VALUE(SUBSTITUTE(SUBSTITUTE(MID(SUBSTITUTE(Data1!I25,CHAR(32), ""),FIND("H",Data1!I25,1),FIND("L",Data1!I25,1)-FIND("H",Data1!I25,1)),"H",""),"Ø",0))</f>
        <v>91</v>
      </c>
      <c r="K28" s="3">
        <f>VALUE(SUBSTITUTE(SUBSTITUTE(MID(SUBSTITUTE(Data1!J25,CHAR(32), ""),FIND("H",Data1!J25,1),FIND("L",Data1!J25,1)-FIND("H",Data1!J25,1)),"H",""),"Ø",0))</f>
        <v>91</v>
      </c>
      <c r="L28" s="3">
        <f>VALUE(SUBSTITUTE(SUBSTITUTE(MID(SUBSTITUTE(Data1!K25,CHAR(32), ""),FIND("H",Data1!K25,1),FIND("L",Data1!K25,1)-FIND("H",Data1!K25,1)),"H",""),"Ø",0))</f>
        <v>89</v>
      </c>
      <c r="M28" s="3">
        <f>VALUE(SUBSTITUTE(SUBSTITUTE(MID(SUBSTITUTE(Data1!L25,CHAR(32), ""),FIND("H",Data1!L25,1),FIND("L",Data1!L25,1)-FIND("H",Data1!L25,1)),"H",""),"Ø",0))</f>
        <v>86</v>
      </c>
      <c r="N28" s="3">
        <f>VALUE(SUBSTITUTE(SUBSTITUTE(MID(SUBSTITUTE(Data1!M25,CHAR(32), ""),FIND("H",Data1!M25,1),FIND("L",Data1!M25,1)-FIND("H",Data1!M25,1)),"H",""),"Ø",0))</f>
        <v>82</v>
      </c>
      <c r="O28" s="3">
        <f>VALUE(SUBSTITUTE(SUBSTITUTE(MID(SUBSTITUTE(Data1!N25,CHAR(32), ""),FIND("H",Data1!N25,1),FIND("L",Data1!N25,1)-FIND("H",Data1!N25,1)),"H",""),"Ø",0))</f>
        <v>78</v>
      </c>
    </row>
    <row r="29" spans="2:15" x14ac:dyDescent="0.2">
      <c r="B29" s="9" t="str">
        <v>Milwaukee</v>
      </c>
      <c r="C29" s="3" t="str">
        <f>VLOOKUP($B29,Data1!A26:$B$51,2)</f>
        <v>Wisconsin</v>
      </c>
      <c r="D29" s="3">
        <f>VALUE(SUBSTITUTE(SUBSTITUTE(MID(SUBSTITUTE(Data1!C26,CHAR(32), ""),FIND("H",Data1!C26,1),FIND("L",Data1!C26,1)-FIND("H",Data1!C26,1)),"H",""),"Ø",0))</f>
        <v>29</v>
      </c>
      <c r="E29" s="3">
        <f>VALUE(SUBSTITUTE(SUBSTITUTE(MID(SUBSTITUTE(Data1!D26,CHAR(32), ""),FIND("H",Data1!D26,1),FIND("L",Data1!D26,1)-FIND("H",Data1!D26,1)),"H",""),"Ø",0))</f>
        <v>33</v>
      </c>
      <c r="F29" s="3">
        <f>VALUE(SUBSTITUTE(SUBSTITUTE(MID(SUBSTITUTE(Data1!E26,CHAR(32), ""),FIND("H",Data1!E26,1),FIND("L",Data1!E26,1)-FIND("H",Data1!E26,1)),"H",""),"Ø",0))</f>
        <v>42</v>
      </c>
      <c r="G29" s="3">
        <f>VALUE(SUBSTITUTE(SUBSTITUTE(MID(SUBSTITUTE(Data1!F26,CHAR(32), ""),FIND("H",Data1!F26,1),FIND("L",Data1!F26,1)-FIND("H",Data1!F26,1)),"H",""),"Ø",0))</f>
        <v>54</v>
      </c>
      <c r="H29" s="3">
        <f>VALUE(SUBSTITUTE(SUBSTITUTE(MID(SUBSTITUTE(Data1!G26,CHAR(32), ""),FIND("H",Data1!G26,1),FIND("L",Data1!G26,1)-FIND("H",Data1!G26,1)),"H",""),"Ø",0))</f>
        <v>65</v>
      </c>
      <c r="I29" s="3">
        <f>VALUE(SUBSTITUTE(SUBSTITUTE(MID(SUBSTITUTE(Data1!H26,CHAR(32), ""),FIND("H",Data1!H26,1),FIND("L",Data1!H26,1)-FIND("H",Data1!H26,1)),"H",""),"Ø",0))</f>
        <v>75</v>
      </c>
      <c r="J29" s="3">
        <f>VALUE(SUBSTITUTE(SUBSTITUTE(MID(SUBSTITUTE(Data1!I26,CHAR(32), ""),FIND("H",Data1!I26,1),FIND("L",Data1!I26,1)-FIND("H",Data1!I26,1)),"H",""),"Ø",0))</f>
        <v>80</v>
      </c>
      <c r="K29" s="3">
        <f>VALUE(SUBSTITUTE(SUBSTITUTE(MID(SUBSTITUTE(Data1!J26,CHAR(32), ""),FIND("H",Data1!J26,1),FIND("L",Data1!J26,1)-FIND("H",Data1!J26,1)),"H",""),"Ø",0))</f>
        <v>79</v>
      </c>
      <c r="L29" s="3">
        <f>VALUE(SUBSTITUTE(SUBSTITUTE(MID(SUBSTITUTE(Data1!K26,CHAR(32), ""),FIND("H",Data1!K26,1),FIND("L",Data1!K26,1)-FIND("H",Data1!K26,1)),"H",""),"Ø",0))</f>
        <v>71</v>
      </c>
      <c r="M29" s="3">
        <f>VALUE(SUBSTITUTE(SUBSTITUTE(MID(SUBSTITUTE(Data1!L26,CHAR(32), ""),FIND("H",Data1!L26,1),FIND("L",Data1!L26,1)-FIND("H",Data1!L26,1)),"H",""),"Ø",0))</f>
        <v>59</v>
      </c>
      <c r="N29" s="3">
        <f>VALUE(SUBSTITUTE(SUBSTITUTE(MID(SUBSTITUTE(Data1!M26,CHAR(32), ""),FIND("H",Data1!M26,1),FIND("L",Data1!M26,1)-FIND("H",Data1!M26,1)),"H",""),"Ø",0))</f>
        <v>46</v>
      </c>
      <c r="O29" s="3">
        <f>VALUE(SUBSTITUTE(SUBSTITUTE(MID(SUBSTITUTE(Data1!N26,CHAR(32), ""),FIND("H",Data1!N26,1),FIND("L",Data1!N26,1)-FIND("H",Data1!N26,1)),"H",""),"Ø",0))</f>
        <v>33</v>
      </c>
    </row>
    <row r="30" spans="2:15" x14ac:dyDescent="0.2">
      <c r="B30" s="9" t="str">
        <v>Minneapolis</v>
      </c>
      <c r="C30" s="3" t="str">
        <f>VLOOKUP($B30,Data1!A27:$B$51,2)</f>
        <v>Minnesota</v>
      </c>
      <c r="D30" s="3">
        <f>VALUE(SUBSTITUTE(SUBSTITUTE(MID(SUBSTITUTE(Data1!C27,CHAR(32), ""),FIND("H",Data1!C27,1),FIND("L",Data1!C27,1)-FIND("H",Data1!C27,1)),"H",""),"Ø",0))</f>
        <v>24</v>
      </c>
      <c r="E30" s="3">
        <f>VALUE(SUBSTITUTE(SUBSTITUTE(MID(SUBSTITUTE(Data1!D27,CHAR(32), ""),FIND("H",Data1!D27,1),FIND("L",Data1!D27,1)-FIND("H",Data1!D27,1)),"H",""),"Ø",0))</f>
        <v>29</v>
      </c>
      <c r="F30" s="3">
        <f>VALUE(SUBSTITUTE(SUBSTITUTE(MID(SUBSTITUTE(Data1!E27,CHAR(32), ""),FIND("H",Data1!E27,1),FIND("L",Data1!E27,1)-FIND("H",Data1!E27,1)),"H",""),"Ø",0))</f>
        <v>41</v>
      </c>
      <c r="G30" s="3">
        <f>VALUE(SUBSTITUTE(SUBSTITUTE(MID(SUBSTITUTE(Data1!F27,CHAR(32), ""),FIND("H",Data1!F27,1),FIND("L",Data1!F27,1)-FIND("H",Data1!F27,1)),"H",""),"Ø",0))</f>
        <v>58</v>
      </c>
      <c r="H30" s="3">
        <f>VALUE(SUBSTITUTE(SUBSTITUTE(MID(SUBSTITUTE(Data1!G27,CHAR(32), ""),FIND("H",Data1!G27,1),FIND("L",Data1!G27,1)-FIND("H",Data1!G27,1)),"H",""),"Ø",0))</f>
        <v>69</v>
      </c>
      <c r="I30" s="3">
        <f>VALUE(SUBSTITUTE(SUBSTITUTE(MID(SUBSTITUTE(Data1!H27,CHAR(32), ""),FIND("H",Data1!H27,1),FIND("L",Data1!H27,1)-FIND("H",Data1!H27,1)),"H",""),"Ø",0))</f>
        <v>79</v>
      </c>
      <c r="J30" s="3">
        <f>VALUE(SUBSTITUTE(SUBSTITUTE(MID(SUBSTITUTE(Data1!I27,CHAR(32), ""),FIND("H",Data1!I27,1),FIND("L",Data1!I27,1)-FIND("H",Data1!I27,1)),"H",""),"Ø",0))</f>
        <v>83</v>
      </c>
      <c r="K30" s="3">
        <f>VALUE(SUBSTITUTE(SUBSTITUTE(MID(SUBSTITUTE(Data1!J27,CHAR(32), ""),FIND("H",Data1!J27,1),FIND("L",Data1!J27,1)-FIND("H",Data1!J27,1)),"H",""),"Ø",0))</f>
        <v>81</v>
      </c>
      <c r="L30" s="3">
        <f>VALUE(SUBSTITUTE(SUBSTITUTE(MID(SUBSTITUTE(Data1!K27,CHAR(32), ""),FIND("H",Data1!K27,1),FIND("L",Data1!K27,1)-FIND("H",Data1!K27,1)),"H",""),"Ø",0))</f>
        <v>72</v>
      </c>
      <c r="M30" s="3">
        <f>VALUE(SUBSTITUTE(SUBSTITUTE(MID(SUBSTITUTE(Data1!L27,CHAR(32), ""),FIND("H",Data1!L27,1),FIND("L",Data1!L27,1)-FIND("H",Data1!L27,1)),"H",""),"Ø",0))</f>
        <v>58</v>
      </c>
      <c r="N30" s="3">
        <f>VALUE(SUBSTITUTE(SUBSTITUTE(MID(SUBSTITUTE(Data1!M27,CHAR(32), ""),FIND("H",Data1!M27,1),FIND("L",Data1!M27,1)-FIND("H",Data1!M27,1)),"H",""),"Ø",0))</f>
        <v>41</v>
      </c>
      <c r="O30" s="3">
        <f>VALUE(SUBSTITUTE(SUBSTITUTE(MID(SUBSTITUTE(Data1!N27,CHAR(32), ""),FIND("H",Data1!N27,1),FIND("L",Data1!N27,1)-FIND("H",Data1!N27,1)),"H",""),"Ø",0))</f>
        <v>27</v>
      </c>
    </row>
    <row r="31" spans="2:15" x14ac:dyDescent="0.2">
      <c r="B31" s="9" t="str">
        <v>Nashville</v>
      </c>
      <c r="C31" s="3" t="str">
        <f>VLOOKUP($B31,Data1!A28:$B$51,2)</f>
        <v>Tennessee</v>
      </c>
      <c r="D31" s="3">
        <f>VALUE(SUBSTITUTE(SUBSTITUTE(MID(SUBSTITUTE(Data1!C28,CHAR(32), ""),FIND("H",Data1!C28,1),FIND("L",Data1!C28,1)-FIND("H",Data1!C28,1)),"H",""),"Ø",0))</f>
        <v>47</v>
      </c>
      <c r="E31" s="3">
        <f>VALUE(SUBSTITUTE(SUBSTITUTE(MID(SUBSTITUTE(Data1!D28,CHAR(32), ""),FIND("H",Data1!D28,1),FIND("L",Data1!D28,1)-FIND("H",Data1!D28,1)),"H",""),"Ø",0))</f>
        <v>52</v>
      </c>
      <c r="F31" s="3">
        <f>VALUE(SUBSTITUTE(SUBSTITUTE(MID(SUBSTITUTE(Data1!E28,CHAR(32), ""),FIND("H",Data1!E28,1),FIND("L",Data1!E28,1)-FIND("H",Data1!E28,1)),"H",""),"Ø",0))</f>
        <v>61</v>
      </c>
      <c r="G31" s="3">
        <f>VALUE(SUBSTITUTE(SUBSTITUTE(MID(SUBSTITUTE(Data1!F28,CHAR(32), ""),FIND("H",Data1!F28,1),FIND("L",Data1!F28,1)-FIND("H",Data1!F28,1)),"H",""),"Ø",0))</f>
        <v>71</v>
      </c>
      <c r="H31" s="3">
        <f>VALUE(SUBSTITUTE(SUBSTITUTE(MID(SUBSTITUTE(Data1!G28,CHAR(32), ""),FIND("H",Data1!G28,1),FIND("L",Data1!G28,1)-FIND("H",Data1!G28,1)),"H",""),"Ø",0))</f>
        <v>78</v>
      </c>
      <c r="I31" s="3">
        <f>VALUE(SUBSTITUTE(SUBSTITUTE(MID(SUBSTITUTE(Data1!H28,CHAR(32), ""),FIND("H",Data1!H28,1),FIND("L",Data1!H28,1)-FIND("H",Data1!H28,1)),"H",""),"Ø",0))</f>
        <v>86</v>
      </c>
      <c r="J31" s="3">
        <f>VALUE(SUBSTITUTE(SUBSTITUTE(MID(SUBSTITUTE(Data1!I28,CHAR(32), ""),FIND("H",Data1!I28,1),FIND("L",Data1!I28,1)-FIND("H",Data1!I28,1)),"H",""),"Ø",0))</f>
        <v>89</v>
      </c>
      <c r="K31" s="3">
        <f>VALUE(SUBSTITUTE(SUBSTITUTE(MID(SUBSTITUTE(Data1!J28,CHAR(32), ""),FIND("H",Data1!J28,1),FIND("L",Data1!J28,1)-FIND("H",Data1!J28,1)),"H",""),"Ø",0))</f>
        <v>89</v>
      </c>
      <c r="L31" s="3">
        <f>VALUE(SUBSTITUTE(SUBSTITUTE(MID(SUBSTITUTE(Data1!K28,CHAR(32), ""),FIND("H",Data1!K28,1),FIND("L",Data1!K28,1)-FIND("H",Data1!K28,1)),"H",""),"Ø",0))</f>
        <v>82</v>
      </c>
      <c r="M31" s="3">
        <f>VALUE(SUBSTITUTE(SUBSTITUTE(MID(SUBSTITUTE(Data1!L28,CHAR(32), ""),FIND("H",Data1!L28,1),FIND("L",Data1!L28,1)-FIND("H",Data1!L28,1)),"H",""),"Ø",0))</f>
        <v>72</v>
      </c>
      <c r="N31" s="3">
        <f>VALUE(SUBSTITUTE(SUBSTITUTE(MID(SUBSTITUTE(Data1!M28,CHAR(32), ""),FIND("H",Data1!M28,1),FIND("L",Data1!M28,1)-FIND("H",Data1!M28,1)),"H",""),"Ø",0))</f>
        <v>60</v>
      </c>
      <c r="O31" s="3">
        <f>VALUE(SUBSTITUTE(SUBSTITUTE(MID(SUBSTITUTE(Data1!N28,CHAR(32), ""),FIND("H",Data1!N28,1),FIND("L",Data1!N28,1)-FIND("H",Data1!N28,1)),"H",""),"Ø",0))</f>
        <v>50</v>
      </c>
    </row>
    <row r="32" spans="2:15" x14ac:dyDescent="0.2">
      <c r="B32" s="9" t="str">
        <v>New Orleans</v>
      </c>
      <c r="C32" s="3" t="str">
        <f>VLOOKUP($B32,Data1!A29:$B$51,2)</f>
        <v>Louisiana</v>
      </c>
      <c r="D32" s="3">
        <f>VALUE(SUBSTITUTE(SUBSTITUTE(MID(SUBSTITUTE(Data1!C29,CHAR(32), ""),FIND("H",Data1!C29,1),FIND("L",Data1!C29,1)-FIND("H",Data1!C29,1)),"H",""),"Ø",0))</f>
        <v>62</v>
      </c>
      <c r="E32" s="3">
        <f>VALUE(SUBSTITUTE(SUBSTITUTE(MID(SUBSTITUTE(Data1!D29,CHAR(32), ""),FIND("H",Data1!D29,1),FIND("L",Data1!D29,1)-FIND("H",Data1!D29,1)),"H",""),"Ø",0))</f>
        <v>65</v>
      </c>
      <c r="F32" s="3">
        <f>VALUE(SUBSTITUTE(SUBSTITUTE(MID(SUBSTITUTE(Data1!E29,CHAR(32), ""),FIND("H",Data1!E29,1),FIND("L",Data1!E29,1)-FIND("H",Data1!E29,1)),"H",""),"Ø",0))</f>
        <v>72</v>
      </c>
      <c r="G32" s="3">
        <f>VALUE(SUBSTITUTE(SUBSTITUTE(MID(SUBSTITUTE(Data1!F29,CHAR(32), ""),FIND("H",Data1!F29,1),FIND("L",Data1!F29,1)-FIND("H",Data1!F29,1)),"H",""),"Ø",0))</f>
        <v>78</v>
      </c>
      <c r="H32" s="3">
        <f>VALUE(SUBSTITUTE(SUBSTITUTE(MID(SUBSTITUTE(Data1!G29,CHAR(32), ""),FIND("H",Data1!G29,1),FIND("L",Data1!G29,1)-FIND("H",Data1!G29,1)),"H",""),"Ø",0))</f>
        <v>85</v>
      </c>
      <c r="I32" s="3">
        <f>VALUE(SUBSTITUTE(SUBSTITUTE(MID(SUBSTITUTE(Data1!H29,CHAR(32), ""),FIND("H",Data1!H29,1),FIND("L",Data1!H29,1)-FIND("H",Data1!H29,1)),"H",""),"Ø",0))</f>
        <v>90</v>
      </c>
      <c r="J32" s="3">
        <f>VALUE(SUBSTITUTE(SUBSTITUTE(MID(SUBSTITUTE(Data1!I29,CHAR(32), ""),FIND("H",Data1!I29,1),FIND("L",Data1!I29,1)-FIND("H",Data1!I29,1)),"H",""),"Ø",0))</f>
        <v>91</v>
      </c>
      <c r="K32" s="3">
        <f>VALUE(SUBSTITUTE(SUBSTITUTE(MID(SUBSTITUTE(Data1!J29,CHAR(32), ""),FIND("H",Data1!J29,1),FIND("L",Data1!J29,1)-FIND("H",Data1!J29,1)),"H",""),"Ø",0))</f>
        <v>91</v>
      </c>
      <c r="L32" s="3">
        <f>VALUE(SUBSTITUTE(SUBSTITUTE(MID(SUBSTITUTE(Data1!K29,CHAR(32), ""),FIND("H",Data1!K29,1),FIND("L",Data1!K29,1)-FIND("H",Data1!K29,1)),"H",""),"Ø",0))</f>
        <v>88</v>
      </c>
      <c r="M32" s="3">
        <f>VALUE(SUBSTITUTE(SUBSTITUTE(MID(SUBSTITUTE(Data1!L29,CHAR(32), ""),FIND("H",Data1!L29,1),FIND("L",Data1!L29,1)-FIND("H",Data1!L29,1)),"H",""),"Ø",0))</f>
        <v>80</v>
      </c>
      <c r="N32" s="3">
        <f>VALUE(SUBSTITUTE(SUBSTITUTE(MID(SUBSTITUTE(Data1!M29,CHAR(32), ""),FIND("H",Data1!M29,1),FIND("L",Data1!M29,1)-FIND("H",Data1!M29,1)),"H",""),"Ø",0))</f>
        <v>72</v>
      </c>
      <c r="O32" s="3">
        <f>VALUE(SUBSTITUTE(SUBSTITUTE(MID(SUBSTITUTE(Data1!N29,CHAR(32), ""),FIND("H",Data1!N29,1),FIND("L",Data1!N29,1)-FIND("H",Data1!N29,1)),"H",""),"Ø",0))</f>
        <v>64</v>
      </c>
    </row>
    <row r="33" spans="2:15" x14ac:dyDescent="0.2">
      <c r="B33" s="9" t="str">
        <v>New York</v>
      </c>
      <c r="C33" s="3" t="str">
        <f>VLOOKUP($B33,Data1!A30:$B$51,2)</f>
        <v>New York</v>
      </c>
      <c r="D33" s="3">
        <f>VALUE(SUBSTITUTE(SUBSTITUTE(MID(SUBSTITUTE(Data1!C30,CHAR(32), ""),FIND("H",Data1!C30,1),FIND("L",Data1!C30,1)-FIND("H",Data1!C30,1)),"H",""),"Ø",0))</f>
        <v>38</v>
      </c>
      <c r="E33" s="3">
        <f>VALUE(SUBSTITUTE(SUBSTITUTE(MID(SUBSTITUTE(Data1!D30,CHAR(32), ""),FIND("H",Data1!D30,1),FIND("L",Data1!D30,1)-FIND("H",Data1!D30,1)),"H",""),"Ø",0))</f>
        <v>42</v>
      </c>
      <c r="F33" s="3">
        <f>VALUE(SUBSTITUTE(SUBSTITUTE(MID(SUBSTITUTE(Data1!E30,CHAR(32), ""),FIND("H",Data1!E30,1),FIND("L",Data1!E30,1)-FIND("H",Data1!E30,1)),"H",""),"Ø",0))</f>
        <v>50</v>
      </c>
      <c r="G33" s="3">
        <f>VALUE(SUBSTITUTE(SUBSTITUTE(MID(SUBSTITUTE(Data1!F30,CHAR(32), ""),FIND("H",Data1!F30,1),FIND("L",Data1!F30,1)-FIND("H",Data1!F30,1)),"H",""),"Ø",0))</f>
        <v>61</v>
      </c>
      <c r="H33" s="3">
        <f>VALUE(SUBSTITUTE(SUBSTITUTE(MID(SUBSTITUTE(Data1!G30,CHAR(32), ""),FIND("H",Data1!G30,1),FIND("L",Data1!G30,1)-FIND("H",Data1!G30,1)),"H",""),"Ø",0))</f>
        <v>71</v>
      </c>
      <c r="I33" s="3">
        <f>VALUE(SUBSTITUTE(SUBSTITUTE(MID(SUBSTITUTE(Data1!H30,CHAR(32), ""),FIND("H",Data1!H30,1),FIND("L",Data1!H30,1)-FIND("H",Data1!H30,1)),"H",""),"Ø",0))</f>
        <v>79</v>
      </c>
      <c r="J33" s="3">
        <f>VALUE(SUBSTITUTE(SUBSTITUTE(MID(SUBSTITUTE(Data1!I30,CHAR(32), ""),FIND("H",Data1!I30,1),FIND("L",Data1!I30,1)-FIND("H",Data1!I30,1)),"H",""),"Ø",0))</f>
        <v>84</v>
      </c>
      <c r="K33" s="3">
        <f>VALUE(SUBSTITUTE(SUBSTITUTE(MID(SUBSTITUTE(Data1!J30,CHAR(32), ""),FIND("H",Data1!J30,1),FIND("L",Data1!J30,1)-FIND("H",Data1!J30,1)),"H",""),"Ø",0))</f>
        <v>83</v>
      </c>
      <c r="L33" s="3">
        <f>VALUE(SUBSTITUTE(SUBSTITUTE(MID(SUBSTITUTE(Data1!K30,CHAR(32), ""),FIND("H",Data1!K30,1),FIND("L",Data1!K30,1)-FIND("H",Data1!K30,1)),"H",""),"Ø",0))</f>
        <v>75</v>
      </c>
      <c r="M33" s="3">
        <f>VALUE(SUBSTITUTE(SUBSTITUTE(MID(SUBSTITUTE(Data1!L30,CHAR(32), ""),FIND("H",Data1!L30,1),FIND("L",Data1!L30,1)-FIND("H",Data1!L30,1)),"H",""),"Ø",0))</f>
        <v>64</v>
      </c>
      <c r="N33" s="3">
        <f>VALUE(SUBSTITUTE(SUBSTITUTE(MID(SUBSTITUTE(Data1!M30,CHAR(32), ""),FIND("H",Data1!M30,1),FIND("L",Data1!M30,1)-FIND("H",Data1!M30,1)),"H",""),"Ø",0))</f>
        <v>54</v>
      </c>
      <c r="O33" s="3">
        <f>VALUE(SUBSTITUTE(SUBSTITUTE(MID(SUBSTITUTE(Data1!N30,CHAR(32), ""),FIND("H",Data1!N30,1),FIND("L",Data1!N30,1)-FIND("H",Data1!N30,1)),"H",""),"Ø",0))</f>
        <v>43</v>
      </c>
    </row>
    <row r="34" spans="2:15" x14ac:dyDescent="0.2">
      <c r="B34" s="9" t="str">
        <v>Oklahoma City</v>
      </c>
      <c r="C34" s="3" t="str">
        <f>VLOOKUP($B34,Data1!A31:$B$51,2)</f>
        <v>Oklahoma</v>
      </c>
      <c r="D34" s="3">
        <f>VALUE(SUBSTITUTE(SUBSTITUTE(MID(SUBSTITUTE(Data1!C31,CHAR(32), ""),FIND("H",Data1!C31,1),FIND("L",Data1!C31,1)-FIND("H",Data1!C31,1)),"H",""),"Ø",0))</f>
        <v>50</v>
      </c>
      <c r="E34" s="3">
        <f>VALUE(SUBSTITUTE(SUBSTITUTE(MID(SUBSTITUTE(Data1!D31,CHAR(32), ""),FIND("H",Data1!D31,1),FIND("L",Data1!D31,1)-FIND("H",Data1!D31,1)),"H",""),"Ø",0))</f>
        <v>55</v>
      </c>
      <c r="F34" s="3">
        <f>VALUE(SUBSTITUTE(SUBSTITUTE(MID(SUBSTITUTE(Data1!E31,CHAR(32), ""),FIND("H",Data1!E31,1),FIND("L",Data1!E31,1)-FIND("H",Data1!E31,1)),"H",""),"Ø",0))</f>
        <v>63</v>
      </c>
      <c r="G34" s="3">
        <f>VALUE(SUBSTITUTE(SUBSTITUTE(MID(SUBSTITUTE(Data1!F31,CHAR(32), ""),FIND("H",Data1!F31,1),FIND("L",Data1!F31,1)-FIND("H",Data1!F31,1)),"H",""),"Ø",0))</f>
        <v>72</v>
      </c>
      <c r="H34" s="3">
        <f>VALUE(SUBSTITUTE(SUBSTITUTE(MID(SUBSTITUTE(Data1!G31,CHAR(32), ""),FIND("H",Data1!G31,1),FIND("L",Data1!G31,1)-FIND("H",Data1!G31,1)),"H",""),"Ø",0))</f>
        <v>80</v>
      </c>
      <c r="I34" s="3">
        <f>VALUE(SUBSTITUTE(SUBSTITUTE(MID(SUBSTITUTE(Data1!H31,CHAR(32), ""),FIND("H",Data1!H31,1),FIND("L",Data1!H31,1)-FIND("H",Data1!H31,1)),"H",""),"Ø",0))</f>
        <v>88</v>
      </c>
      <c r="J34" s="3">
        <f>VALUE(SUBSTITUTE(SUBSTITUTE(MID(SUBSTITUTE(Data1!I31,CHAR(32), ""),FIND("H",Data1!I31,1),FIND("L",Data1!I31,1)-FIND("H",Data1!I31,1)),"H",""),"Ø",0))</f>
        <v>94</v>
      </c>
      <c r="K34" s="3">
        <f>VALUE(SUBSTITUTE(SUBSTITUTE(MID(SUBSTITUTE(Data1!J31,CHAR(32), ""),FIND("H",Data1!J31,1),FIND("L",Data1!J31,1)-FIND("H",Data1!J31,1)),"H",""),"Ø",0))</f>
        <v>93</v>
      </c>
      <c r="L34" s="3">
        <f>VALUE(SUBSTITUTE(SUBSTITUTE(MID(SUBSTITUTE(Data1!K31,CHAR(32), ""),FIND("H",Data1!K31,1),FIND("L",Data1!K31,1)-FIND("H",Data1!K31,1)),"H",""),"Ø",0))</f>
        <v>85</v>
      </c>
      <c r="M34" s="3">
        <f>VALUE(SUBSTITUTE(SUBSTITUTE(MID(SUBSTITUTE(Data1!L31,CHAR(32), ""),FIND("H",Data1!L31,1),FIND("L",Data1!L31,1)-FIND("H",Data1!L31,1)),"H",""),"Ø",0))</f>
        <v>73</v>
      </c>
      <c r="N34" s="3">
        <f>VALUE(SUBSTITUTE(SUBSTITUTE(MID(SUBSTITUTE(Data1!M31,CHAR(32), ""),FIND("H",Data1!M31,1),FIND("L",Data1!M31,1)-FIND("H",Data1!M31,1)),"H",""),"Ø",0))</f>
        <v>62</v>
      </c>
      <c r="O34" s="3">
        <f>VALUE(SUBSTITUTE(SUBSTITUTE(MID(SUBSTITUTE(Data1!N31,CHAR(32), ""),FIND("H",Data1!N31,1),FIND("L",Data1!N31,1)-FIND("H",Data1!N31,1)),"H",""),"Ø",0))</f>
        <v>51</v>
      </c>
    </row>
    <row r="35" spans="2:15" x14ac:dyDescent="0.2">
      <c r="B35" s="9" t="str">
        <v>Orlando</v>
      </c>
      <c r="C35" s="3" t="str">
        <f>VLOOKUP($B35,Data1!A32:$B$51,2)</f>
        <v>Florida</v>
      </c>
      <c r="D35" s="3">
        <f>VALUE(SUBSTITUTE(SUBSTITUTE(MID(SUBSTITUTE(Data1!C32,CHAR(32), ""),FIND("H",Data1!C32,1),FIND("L",Data1!C32,1)-FIND("H",Data1!C32,1)),"H",""),"Ø",0))</f>
        <v>71</v>
      </c>
      <c r="E35" s="3">
        <f>VALUE(SUBSTITUTE(SUBSTITUTE(MID(SUBSTITUTE(Data1!D32,CHAR(32), ""),FIND("H",Data1!D32,1),FIND("L",Data1!D32,1)-FIND("H",Data1!D32,1)),"H",""),"Ø",0))</f>
        <v>74</v>
      </c>
      <c r="F35" s="3">
        <f>VALUE(SUBSTITUTE(SUBSTITUTE(MID(SUBSTITUTE(Data1!E32,CHAR(32), ""),FIND("H",Data1!E32,1),FIND("L",Data1!E32,1)-FIND("H",Data1!E32,1)),"H",""),"Ø",0))</f>
        <v>78</v>
      </c>
      <c r="G35" s="3">
        <f>VALUE(SUBSTITUTE(SUBSTITUTE(MID(SUBSTITUTE(Data1!F32,CHAR(32), ""),FIND("H",Data1!F32,1),FIND("L",Data1!F32,1)-FIND("H",Data1!F32,1)),"H",""),"Ø",0))</f>
        <v>83</v>
      </c>
      <c r="H35" s="3">
        <f>VALUE(SUBSTITUTE(SUBSTITUTE(MID(SUBSTITUTE(Data1!G32,CHAR(32), ""),FIND("H",Data1!G32,1),FIND("L",Data1!G32,1)-FIND("H",Data1!G32,1)),"H",""),"Ø",0))</f>
        <v>88</v>
      </c>
      <c r="I35" s="3">
        <f>VALUE(SUBSTITUTE(SUBSTITUTE(MID(SUBSTITUTE(Data1!H32,CHAR(32), ""),FIND("H",Data1!H32,1),FIND("L",Data1!H32,1)-FIND("H",Data1!H32,1)),"H",""),"Ø",0))</f>
        <v>91</v>
      </c>
      <c r="J35" s="3">
        <f>VALUE(SUBSTITUTE(SUBSTITUTE(MID(SUBSTITUTE(Data1!I32,CHAR(32), ""),FIND("H",Data1!I32,1),FIND("L",Data1!I32,1)-FIND("H",Data1!I32,1)),"H",""),"Ø",0))</f>
        <v>92</v>
      </c>
      <c r="K35" s="3">
        <f>VALUE(SUBSTITUTE(SUBSTITUTE(MID(SUBSTITUTE(Data1!J32,CHAR(32), ""),FIND("H",Data1!J32,1),FIND("L",Data1!J32,1)-FIND("H",Data1!J32,1)),"H",""),"Ø",0))</f>
        <v>92</v>
      </c>
      <c r="L35" s="3">
        <f>VALUE(SUBSTITUTE(SUBSTITUTE(MID(SUBSTITUTE(Data1!K32,CHAR(32), ""),FIND("H",Data1!K32,1),FIND("L",Data1!K32,1)-FIND("H",Data1!K32,1)),"H",""),"Ø",0))</f>
        <v>90</v>
      </c>
      <c r="M35" s="3">
        <f>VALUE(SUBSTITUTE(SUBSTITUTE(MID(SUBSTITUTE(Data1!L32,CHAR(32), ""),FIND("H",Data1!L32,1),FIND("L",Data1!L32,1)-FIND("H",Data1!L32,1)),"H",""),"Ø",0))</f>
        <v>85</v>
      </c>
      <c r="N35" s="3">
        <f>VALUE(SUBSTITUTE(SUBSTITUTE(MID(SUBSTITUTE(Data1!M32,CHAR(32), ""),FIND("H",Data1!M32,1),FIND("L",Data1!M32,1)-FIND("H",Data1!M32,1)),"H",""),"Ø",0))</f>
        <v>78</v>
      </c>
      <c r="O35" s="3">
        <f>VALUE(SUBSTITUTE(SUBSTITUTE(MID(SUBSTITUTE(Data1!N32,CHAR(32), ""),FIND("H",Data1!N32,1),FIND("L",Data1!N32,1)-FIND("H",Data1!N32,1)),"H",""),"Ø",0))</f>
        <v>73</v>
      </c>
    </row>
    <row r="36" spans="2:15" x14ac:dyDescent="0.2">
      <c r="B36" s="9" t="str">
        <v>Philadelphia</v>
      </c>
      <c r="C36" s="3" t="str">
        <f>VLOOKUP($B36,Data1!A33:$B$51,2)</f>
        <v>Pennsylvania</v>
      </c>
      <c r="D36" s="3">
        <f>VALUE(SUBSTITUTE(SUBSTITUTE(MID(SUBSTITUTE(Data1!C33,CHAR(32), ""),FIND("H",Data1!C33,1),FIND("L",Data1!C33,1)-FIND("H",Data1!C33,1)),"H",""),"Ø",0))</f>
        <v>40</v>
      </c>
      <c r="E36" s="3">
        <f>VALUE(SUBSTITUTE(SUBSTITUTE(MID(SUBSTITUTE(Data1!D33,CHAR(32), ""),FIND("H",Data1!D33,1),FIND("L",Data1!D33,1)-FIND("H",Data1!D33,1)),"H",""),"Ø",0))</f>
        <v>44</v>
      </c>
      <c r="F36" s="3">
        <f>VALUE(SUBSTITUTE(SUBSTITUTE(MID(SUBSTITUTE(Data1!E33,CHAR(32), ""),FIND("H",Data1!E33,1),FIND("L",Data1!E33,1)-FIND("H",Data1!E33,1)),"H",""),"Ø",0))</f>
        <v>53</v>
      </c>
      <c r="G36" s="3">
        <f>VALUE(SUBSTITUTE(SUBSTITUTE(MID(SUBSTITUTE(Data1!F33,CHAR(32), ""),FIND("H",Data1!F33,1),FIND("L",Data1!F33,1)-FIND("H",Data1!F33,1)),"H",""),"Ø",0))</f>
        <v>64</v>
      </c>
      <c r="H36" s="3">
        <f>VALUE(SUBSTITUTE(SUBSTITUTE(MID(SUBSTITUTE(Data1!G33,CHAR(32), ""),FIND("H",Data1!G33,1),FIND("L",Data1!G33,1)-FIND("H",Data1!G33,1)),"H",""),"Ø",0))</f>
        <v>74</v>
      </c>
      <c r="I36" s="3">
        <f>VALUE(SUBSTITUTE(SUBSTITUTE(MID(SUBSTITUTE(Data1!H33,CHAR(32), ""),FIND("H",Data1!H33,1),FIND("L",Data1!H33,1)-FIND("H",Data1!H33,1)),"H",""),"Ø",0))</f>
        <v>83</v>
      </c>
      <c r="J36" s="3">
        <f>VALUE(SUBSTITUTE(SUBSTITUTE(MID(SUBSTITUTE(Data1!I33,CHAR(32), ""),FIND("H",Data1!I33,1),FIND("L",Data1!I33,1)-FIND("H",Data1!I33,1)),"H",""),"Ø",0))</f>
        <v>87</v>
      </c>
      <c r="K36" s="3">
        <f>VALUE(SUBSTITUTE(SUBSTITUTE(MID(SUBSTITUTE(Data1!J33,CHAR(32), ""),FIND("H",Data1!J33,1),FIND("L",Data1!J33,1)-FIND("H",Data1!J33,1)),"H",""),"Ø",0))</f>
        <v>85</v>
      </c>
      <c r="L36" s="3">
        <f>VALUE(SUBSTITUTE(SUBSTITUTE(MID(SUBSTITUTE(Data1!K33,CHAR(32), ""),FIND("H",Data1!K33,1),FIND("L",Data1!K33,1)-FIND("H",Data1!K33,1)),"H",""),"Ø",0))</f>
        <v>78</v>
      </c>
      <c r="M36" s="3">
        <f>VALUE(SUBSTITUTE(SUBSTITUTE(MID(SUBSTITUTE(Data1!L33,CHAR(32), ""),FIND("H",Data1!L33,1),FIND("L",Data1!L33,1)-FIND("H",Data1!L33,1)),"H",""),"Ø",0))</f>
        <v>67</v>
      </c>
      <c r="N36" s="3">
        <f>VALUE(SUBSTITUTE(SUBSTITUTE(MID(SUBSTITUTE(Data1!M33,CHAR(32), ""),FIND("H",Data1!M33,1),FIND("L",Data1!M33,1)-FIND("H",Data1!M33,1)),"H",""),"Ø",0))</f>
        <v>56</v>
      </c>
      <c r="O36" s="3">
        <f>VALUE(SUBSTITUTE(SUBSTITUTE(MID(SUBSTITUTE(Data1!N33,CHAR(32), ""),FIND("H",Data1!N33,1),FIND("L",Data1!N33,1)-FIND("H",Data1!N33,1)),"H",""),"Ø",0))</f>
        <v>45</v>
      </c>
    </row>
    <row r="37" spans="2:15" x14ac:dyDescent="0.2">
      <c r="B37" s="9" t="str">
        <v>Phoenix</v>
      </c>
      <c r="C37" s="3" t="str">
        <f>VLOOKUP($B37,Data1!A34:$B$51,2)</f>
        <v>Arizona</v>
      </c>
      <c r="D37" s="3">
        <f>VALUE(SUBSTITUTE(SUBSTITUTE(MID(SUBSTITUTE(Data1!C34,CHAR(32), ""),FIND("H",Data1!C34,1),FIND("L",Data1!C34,1)-FIND("H",Data1!C34,1)),"H",""),"Ø",0))</f>
        <v>69</v>
      </c>
      <c r="E37" s="3">
        <f>VALUE(SUBSTITUTE(SUBSTITUTE(MID(SUBSTITUTE(Data1!D34,CHAR(32), ""),FIND("H",Data1!D34,1),FIND("L",Data1!D34,1)-FIND("H",Data1!D34,1)),"H",""),"Ø",0))</f>
        <v>72</v>
      </c>
      <c r="F37" s="3">
        <f>VALUE(SUBSTITUTE(SUBSTITUTE(MID(SUBSTITUTE(Data1!E34,CHAR(32), ""),FIND("H",Data1!E34,1),FIND("L",Data1!E34,1)-FIND("H",Data1!E34,1)),"H",""),"Ø",0))</f>
        <v>78</v>
      </c>
      <c r="G37" s="3">
        <f>VALUE(SUBSTITUTE(SUBSTITUTE(MID(SUBSTITUTE(Data1!F34,CHAR(32), ""),FIND("H",Data1!F34,1),FIND("L",Data1!F34,1)-FIND("H",Data1!F34,1)),"H",""),"Ø",0))</f>
        <v>86</v>
      </c>
      <c r="H37" s="3">
        <f>VALUE(SUBSTITUTE(SUBSTITUTE(MID(SUBSTITUTE(Data1!G34,CHAR(32), ""),FIND("H",Data1!G34,1),FIND("L",Data1!G34,1)-FIND("H",Data1!G34,1)),"H",""),"Ø",0))</f>
        <v>95</v>
      </c>
      <c r="I37" s="3">
        <f>VALUE(SUBSTITUTE(SUBSTITUTE(MID(SUBSTITUTE(Data1!H34,CHAR(32), ""),FIND("H",Data1!H34,1),FIND("L",Data1!H34,1)-FIND("H",Data1!H34,1)),"H",""),"Ø",0))</f>
        <v>104</v>
      </c>
      <c r="J37" s="3">
        <f>VALUE(SUBSTITUTE(SUBSTITUTE(MID(SUBSTITUTE(Data1!I34,CHAR(32), ""),FIND("H",Data1!I34,1),FIND("L",Data1!I34,1)-FIND("H",Data1!I34,1)),"H",""),"Ø",0))</f>
        <v>106</v>
      </c>
      <c r="K37" s="3">
        <f>VALUE(SUBSTITUTE(SUBSTITUTE(MID(SUBSTITUTE(Data1!J34,CHAR(32), ""),FIND("H",Data1!J34,1),FIND("L",Data1!J34,1)-FIND("H",Data1!J34,1)),"H",""),"Ø",0))</f>
        <v>104</v>
      </c>
      <c r="L37" s="3">
        <f>VALUE(SUBSTITUTE(SUBSTITUTE(MID(SUBSTITUTE(Data1!K34,CHAR(32), ""),FIND("H",Data1!K34,1),FIND("L",Data1!K34,1)-FIND("H",Data1!K34,1)),"H",""),"Ø",0))</f>
        <v>100</v>
      </c>
      <c r="M37" s="3">
        <f>VALUE(SUBSTITUTE(SUBSTITUTE(MID(SUBSTITUTE(Data1!L34,CHAR(32), ""),FIND("H",Data1!L34,1),FIND("L",Data1!L34,1)-FIND("H",Data1!L34,1)),"H",""),"Ø",0))</f>
        <v>89</v>
      </c>
      <c r="N37" s="3">
        <f>VALUE(SUBSTITUTE(SUBSTITUTE(MID(SUBSTITUTE(Data1!M34,CHAR(32), ""),FIND("H",Data1!M34,1),FIND("L",Data1!M34,1)-FIND("H",Data1!M34,1)),"H",""),"Ø",0))</f>
        <v>76</v>
      </c>
      <c r="O37" s="3">
        <f>VALUE(SUBSTITUTE(SUBSTITUTE(MID(SUBSTITUTE(Data1!N34,CHAR(32), ""),FIND("H",Data1!N34,1),FIND("L",Data1!N34,1)-FIND("H",Data1!N34,1)),"H",""),"Ø",0))</f>
        <v>67</v>
      </c>
    </row>
    <row r="38" spans="2:15" x14ac:dyDescent="0.2">
      <c r="B38" s="9" t="str">
        <v>Pittsburgh</v>
      </c>
      <c r="C38" s="3" t="str">
        <f>VLOOKUP($B38,Data1!A35:$B$51,2)</f>
        <v>Pennsylvania</v>
      </c>
      <c r="D38" s="3">
        <f>VALUE(SUBSTITUTE(SUBSTITUTE(MID(SUBSTITUTE(Data1!C35,CHAR(32), ""),FIND("H",Data1!C35,1),FIND("L",Data1!C35,1)-FIND("H",Data1!C35,1)),"H",""),"Ø",0))</f>
        <v>36</v>
      </c>
      <c r="E38" s="3">
        <f>VALUE(SUBSTITUTE(SUBSTITUTE(MID(SUBSTITUTE(Data1!D35,CHAR(32), ""),FIND("H",Data1!D35,1),FIND("L",Data1!D35,1)-FIND("H",Data1!D35,1)),"H",""),"Ø",0))</f>
        <v>39</v>
      </c>
      <c r="F38" s="3">
        <f>VALUE(SUBSTITUTE(SUBSTITUTE(MID(SUBSTITUTE(Data1!E35,CHAR(32), ""),FIND("H",Data1!E35,1),FIND("L",Data1!E35,1)-FIND("H",Data1!E35,1)),"H",""),"Ø",0))</f>
        <v>49</v>
      </c>
      <c r="G38" s="3">
        <f>VALUE(SUBSTITUTE(SUBSTITUTE(MID(SUBSTITUTE(Data1!F35,CHAR(32), ""),FIND("H",Data1!F35,1),FIND("L",Data1!F35,1)-FIND("H",Data1!F35,1)),"H",""),"Ø",0))</f>
        <v>62</v>
      </c>
      <c r="H38" s="3">
        <f>VALUE(SUBSTITUTE(SUBSTITUTE(MID(SUBSTITUTE(Data1!G35,CHAR(32), ""),FIND("H",Data1!G35,1),FIND("L",Data1!G35,1)-FIND("H",Data1!G35,1)),"H",""),"Ø",0))</f>
        <v>71</v>
      </c>
      <c r="I38" s="3">
        <f>VALUE(SUBSTITUTE(SUBSTITUTE(MID(SUBSTITUTE(Data1!H35,CHAR(32), ""),FIND("H",Data1!H35,1),FIND("L",Data1!H35,1)-FIND("H",Data1!H35,1)),"H",""),"Ø",0))</f>
        <v>79</v>
      </c>
      <c r="J38" s="3">
        <f>VALUE(SUBSTITUTE(SUBSTITUTE(MID(SUBSTITUTE(Data1!I35,CHAR(32), ""),FIND("H",Data1!I35,1),FIND("L",Data1!I35,1)-FIND("H",Data1!I35,1)),"H",""),"Ø",0))</f>
        <v>83</v>
      </c>
      <c r="K38" s="3">
        <f>VALUE(SUBSTITUTE(SUBSTITUTE(MID(SUBSTITUTE(Data1!J35,CHAR(32), ""),FIND("H",Data1!J35,1),FIND("L",Data1!J35,1)-FIND("H",Data1!J35,1)),"H",""),"Ø",0))</f>
        <v>81</v>
      </c>
      <c r="L38" s="3">
        <f>VALUE(SUBSTITUTE(SUBSTITUTE(MID(SUBSTITUTE(Data1!K35,CHAR(32), ""),FIND("H",Data1!K35,1),FIND("L",Data1!K35,1)-FIND("H",Data1!K35,1)),"H",""),"Ø",0))</f>
        <v>74</v>
      </c>
      <c r="M38" s="3">
        <f>VALUE(SUBSTITUTE(SUBSTITUTE(MID(SUBSTITUTE(Data1!L35,CHAR(32), ""),FIND("H",Data1!L35,1),FIND("L",Data1!L35,1)-FIND("H",Data1!L35,1)),"H",""),"Ø",0))</f>
        <v>63</v>
      </c>
      <c r="N38" s="3">
        <f>VALUE(SUBSTITUTE(SUBSTITUTE(MID(SUBSTITUTE(Data1!M35,CHAR(32), ""),FIND("H",Data1!M35,1),FIND("L",Data1!M35,1)-FIND("H",Data1!M35,1)),"H",""),"Ø",0))</f>
        <v>51</v>
      </c>
      <c r="O38" s="3">
        <f>VALUE(SUBSTITUTE(SUBSTITUTE(MID(SUBSTITUTE(Data1!N35,CHAR(32), ""),FIND("H",Data1!N35,1),FIND("L",Data1!N35,1)-FIND("H",Data1!N35,1)),"H",""),"Ø",0))</f>
        <v>39</v>
      </c>
    </row>
    <row r="39" spans="2:15" x14ac:dyDescent="0.2">
      <c r="B39" s="9" t="str">
        <v>Portland</v>
      </c>
      <c r="C39" s="3" t="str">
        <f>VLOOKUP($B39,Data1!A36:$B$51,2)</f>
        <v>Oregon</v>
      </c>
      <c r="D39" s="3">
        <f>VALUE(SUBSTITUTE(SUBSTITUTE(MID(SUBSTITUTE(Data1!C36,CHAR(32), ""),FIND("H",Data1!C36,1),FIND("L",Data1!C36,1)-FIND("H",Data1!C36,1)),"H",""),"Ø",0))</f>
        <v>47</v>
      </c>
      <c r="E39" s="3">
        <f>VALUE(SUBSTITUTE(SUBSTITUTE(MID(SUBSTITUTE(Data1!D36,CHAR(32), ""),FIND("H",Data1!D36,1),FIND("L",Data1!D36,1)-FIND("H",Data1!D36,1)),"H",""),"Ø",0))</f>
        <v>51</v>
      </c>
      <c r="F39" s="3">
        <f>VALUE(SUBSTITUTE(SUBSTITUTE(MID(SUBSTITUTE(Data1!E36,CHAR(32), ""),FIND("H",Data1!E36,1),FIND("L",Data1!E36,1)-FIND("H",Data1!E36,1)),"H",""),"Ø",0))</f>
        <v>57</v>
      </c>
      <c r="G39" s="3">
        <f>VALUE(SUBSTITUTE(SUBSTITUTE(MID(SUBSTITUTE(Data1!F36,CHAR(32), ""),FIND("H",Data1!F36,1),FIND("L",Data1!F36,1)-FIND("H",Data1!F36,1)),"H",""),"Ø",0))</f>
        <v>62</v>
      </c>
      <c r="H39" s="3">
        <f>VALUE(SUBSTITUTE(SUBSTITUTE(MID(SUBSTITUTE(Data1!G36,CHAR(32), ""),FIND("H",Data1!G36,1),FIND("L",Data1!G36,1)-FIND("H",Data1!G36,1)),"H",""),"Ø",0))</f>
        <v>69</v>
      </c>
      <c r="I39" s="3">
        <f>VALUE(SUBSTITUTE(SUBSTITUTE(MID(SUBSTITUTE(Data1!H36,CHAR(32), ""),FIND("H",Data1!H36,1),FIND("L",Data1!H36,1)-FIND("H",Data1!H36,1)),"H",""),"Ø",0))</f>
        <v>73</v>
      </c>
      <c r="J39" s="3">
        <f>VALUE(SUBSTITUTE(SUBSTITUTE(MID(SUBSTITUTE(Data1!I36,CHAR(32), ""),FIND("H",Data1!I36,1),FIND("L",Data1!I36,1)-FIND("H",Data1!I36,1)),"H",""),"Ø",0))</f>
        <v>81</v>
      </c>
      <c r="K39" s="3">
        <f>VALUE(SUBSTITUTE(SUBSTITUTE(MID(SUBSTITUTE(Data1!J36,CHAR(32), ""),FIND("H",Data1!J36,1),FIND("L",Data1!J36,1)-FIND("H",Data1!J36,1)),"H",""),"Ø",0))</f>
        <v>81</v>
      </c>
      <c r="L39" s="3">
        <f>VALUE(SUBSTITUTE(SUBSTITUTE(MID(SUBSTITUTE(Data1!K36,CHAR(32), ""),FIND("H",Data1!K36,1),FIND("L",Data1!K36,1)-FIND("H",Data1!K36,1)),"H",""),"Ø",0))</f>
        <v>75</v>
      </c>
      <c r="M39" s="3">
        <f>VALUE(SUBSTITUTE(SUBSTITUTE(MID(SUBSTITUTE(Data1!L36,CHAR(32), ""),FIND("H",Data1!L36,1),FIND("L",Data1!L36,1)-FIND("H",Data1!L36,1)),"H",""),"Ø",0))</f>
        <v>64</v>
      </c>
      <c r="N39" s="3">
        <f>VALUE(SUBSTITUTE(SUBSTITUTE(MID(SUBSTITUTE(Data1!M36,CHAR(32), ""),FIND("H",Data1!M36,1),FIND("L",Data1!M36,1)-FIND("H",Data1!M36,1)),"H",""),"Ø",0))</f>
        <v>52</v>
      </c>
      <c r="O39" s="3">
        <f>VALUE(SUBSTITUTE(SUBSTITUTE(MID(SUBSTITUTE(Data1!N36,CHAR(32), ""),FIND("H",Data1!N36,1),FIND("L",Data1!N36,1)-FIND("H",Data1!N36,1)),"H",""),"Ø",0))</f>
        <v>45</v>
      </c>
    </row>
    <row r="40" spans="2:15" x14ac:dyDescent="0.2">
      <c r="B40" s="9" t="str">
        <v>Providence</v>
      </c>
      <c r="C40" s="3" t="str">
        <f>VLOOKUP($B40,Data1!A37:$B$51,2)</f>
        <v>Rhode Island</v>
      </c>
      <c r="D40" s="3">
        <f>VALUE(SUBSTITUTE(SUBSTITUTE(MID(SUBSTITUTE(Data1!C37,CHAR(32), ""),FIND("H",Data1!C37,1),FIND("L",Data1!C37,1)-FIND("H",Data1!C37,1)),"H",""),"Ø",0))</f>
        <v>37</v>
      </c>
      <c r="E40" s="3">
        <f>VALUE(SUBSTITUTE(SUBSTITUTE(MID(SUBSTITUTE(Data1!D37,CHAR(32), ""),FIND("H",Data1!D37,1),FIND("L",Data1!D37,1)-FIND("H",Data1!D37,1)),"H",""),"Ø",0))</f>
        <v>40</v>
      </c>
      <c r="F40" s="3">
        <f>VALUE(SUBSTITUTE(SUBSTITUTE(MID(SUBSTITUTE(Data1!E37,CHAR(32), ""),FIND("H",Data1!E37,1),FIND("L",Data1!E37,1)-FIND("H",Data1!E37,1)),"H",""),"Ø",0))</f>
        <v>48</v>
      </c>
      <c r="G40" s="3">
        <f>VALUE(SUBSTITUTE(SUBSTITUTE(MID(SUBSTITUTE(Data1!F37,CHAR(32), ""),FIND("H",Data1!F37,1),FIND("L",Data1!F37,1)-FIND("H",Data1!F37,1)),"H",""),"Ø",0))</f>
        <v>59</v>
      </c>
      <c r="H40" s="3">
        <f>VALUE(SUBSTITUTE(SUBSTITUTE(MID(SUBSTITUTE(Data1!G37,CHAR(32), ""),FIND("H",Data1!G37,1),FIND("L",Data1!G37,1)-FIND("H",Data1!G37,1)),"H",""),"Ø",0))</f>
        <v>68</v>
      </c>
      <c r="I40" s="3">
        <f>VALUE(SUBSTITUTE(SUBSTITUTE(MID(SUBSTITUTE(Data1!H37,CHAR(32), ""),FIND("H",Data1!H37,1),FIND("L",Data1!H37,1)-FIND("H",Data1!H37,1)),"H",""),"Ø",0))</f>
        <v>78</v>
      </c>
      <c r="J40" s="3">
        <f>VALUE(SUBSTITUTE(SUBSTITUTE(MID(SUBSTITUTE(Data1!I37,CHAR(32), ""),FIND("H",Data1!I37,1),FIND("L",Data1!I37,1)-FIND("H",Data1!I37,1)),"H",""),"Ø",0))</f>
        <v>83</v>
      </c>
      <c r="K40" s="3">
        <f>VALUE(SUBSTITUTE(SUBSTITUTE(MID(SUBSTITUTE(Data1!J37,CHAR(32), ""),FIND("H",Data1!J37,1),FIND("L",Data1!J37,1)-FIND("H",Data1!J37,1)),"H",""),"Ø",0))</f>
        <v>81</v>
      </c>
      <c r="L40" s="3">
        <f>VALUE(SUBSTITUTE(SUBSTITUTE(MID(SUBSTITUTE(Data1!K37,CHAR(32), ""),FIND("H",Data1!K37,1),FIND("L",Data1!K37,1)-FIND("H",Data1!K37,1)),"H",""),"Ø",0))</f>
        <v>74</v>
      </c>
      <c r="M40" s="3">
        <f>VALUE(SUBSTITUTE(SUBSTITUTE(MID(SUBSTITUTE(Data1!L37,CHAR(32), ""),FIND("H",Data1!L37,1),FIND("L",Data1!L37,1)-FIND("H",Data1!L37,1)),"H",""),"Ø",0))</f>
        <v>63</v>
      </c>
      <c r="N40" s="3">
        <f>VALUE(SUBSTITUTE(SUBSTITUTE(MID(SUBSTITUTE(Data1!M37,CHAR(32), ""),FIND("H",Data1!M37,1),FIND("L",Data1!M37,1)-FIND("H",Data1!M37,1)),"H",""),"Ø",0))</f>
        <v>53</v>
      </c>
      <c r="O40" s="3">
        <f>VALUE(SUBSTITUTE(SUBSTITUTE(MID(SUBSTITUTE(Data1!N37,CHAR(32), ""),FIND("H",Data1!N37,1),FIND("L",Data1!N37,1)-FIND("H",Data1!N37,1)),"H",""),"Ø",0))</f>
        <v>42</v>
      </c>
    </row>
    <row r="41" spans="2:15" x14ac:dyDescent="0.2">
      <c r="B41" s="9" t="str">
        <v>Raleigh</v>
      </c>
      <c r="C41" s="3" t="str">
        <f>VLOOKUP($B41,Data1!A38:$B$51,2)</f>
        <v>North Carolina</v>
      </c>
      <c r="D41" s="3">
        <f>VALUE(SUBSTITUTE(SUBSTITUTE(MID(SUBSTITUTE(Data1!C38,CHAR(32), ""),FIND("H",Data1!C38,1),FIND("L",Data1!C38,1)-FIND("H",Data1!C38,1)),"H",""),"Ø",0))</f>
        <v>51</v>
      </c>
      <c r="E41" s="3">
        <f>VALUE(SUBSTITUTE(SUBSTITUTE(MID(SUBSTITUTE(Data1!D38,CHAR(32), ""),FIND("H",Data1!D38,1),FIND("L",Data1!D38,1)-FIND("H",Data1!D38,1)),"H",""),"Ø",0))</f>
        <v>55</v>
      </c>
      <c r="F41" s="3">
        <f>VALUE(SUBSTITUTE(SUBSTITUTE(MID(SUBSTITUTE(Data1!E38,CHAR(32), ""),FIND("H",Data1!E38,1),FIND("L",Data1!E38,1)-FIND("H",Data1!E38,1)),"H",""),"Ø",0))</f>
        <v>63</v>
      </c>
      <c r="G41" s="3">
        <f>VALUE(SUBSTITUTE(SUBSTITUTE(MID(SUBSTITUTE(Data1!F38,CHAR(32), ""),FIND("H",Data1!F38,1),FIND("L",Data1!F38,1)-FIND("H",Data1!F38,1)),"H",""),"Ø",0))</f>
        <v>72</v>
      </c>
      <c r="H41" s="3">
        <f>VALUE(SUBSTITUTE(SUBSTITUTE(MID(SUBSTITUTE(Data1!G38,CHAR(32), ""),FIND("H",Data1!G38,1),FIND("L",Data1!G38,1)-FIND("H",Data1!G38,1)),"H",""),"Ø",0))</f>
        <v>80</v>
      </c>
      <c r="I41" s="3">
        <f>VALUE(SUBSTITUTE(SUBSTITUTE(MID(SUBSTITUTE(Data1!H38,CHAR(32), ""),FIND("H",Data1!H38,1),FIND("L",Data1!H38,1)-FIND("H",Data1!H38,1)),"H",""),"Ø",0))</f>
        <v>87</v>
      </c>
      <c r="J41" s="3">
        <f>VALUE(SUBSTITUTE(SUBSTITUTE(MID(SUBSTITUTE(Data1!I38,CHAR(32), ""),FIND("H",Data1!I38,1),FIND("L",Data1!I38,1)-FIND("H",Data1!I38,1)),"H",""),"Ø",0))</f>
        <v>90</v>
      </c>
      <c r="K41" s="3">
        <f>VALUE(SUBSTITUTE(SUBSTITUTE(MID(SUBSTITUTE(Data1!J38,CHAR(32), ""),FIND("H",Data1!J38,1),FIND("L",Data1!J38,1)-FIND("H",Data1!J38,1)),"H",""),"Ø",0))</f>
        <v>89</v>
      </c>
      <c r="L41" s="3">
        <f>VALUE(SUBSTITUTE(SUBSTITUTE(MID(SUBSTITUTE(Data1!K38,CHAR(32), ""),FIND("H",Data1!K38,1),FIND("L",Data1!K38,1)-FIND("H",Data1!K38,1)),"H",""),"Ø",0))</f>
        <v>82</v>
      </c>
      <c r="M41" s="3">
        <f>VALUE(SUBSTITUTE(SUBSTITUTE(MID(SUBSTITUTE(Data1!L38,CHAR(32), ""),FIND("H",Data1!L38,1),FIND("L",Data1!L38,1)-FIND("H",Data1!L38,1)),"H",""),"Ø",0))</f>
        <v>73</v>
      </c>
      <c r="N41" s="3">
        <f>VALUE(SUBSTITUTE(SUBSTITUTE(MID(SUBSTITUTE(Data1!M38,CHAR(32), ""),FIND("H",Data1!M38,1),FIND("L",Data1!M38,1)-FIND("H",Data1!M38,1)),"H",""),"Ø",0))</f>
        <v>63</v>
      </c>
      <c r="O41" s="3">
        <f>VALUE(SUBSTITUTE(SUBSTITUTE(MID(SUBSTITUTE(Data1!N38,CHAR(32), ""),FIND("H",Data1!N38,1),FIND("L",Data1!N38,1)-FIND("H",Data1!N38,1)),"H",""),"Ø",0))</f>
        <v>54</v>
      </c>
    </row>
    <row r="42" spans="2:15" x14ac:dyDescent="0.2">
      <c r="B42" s="9" t="str">
        <v>Richmond</v>
      </c>
      <c r="C42" s="3" t="str">
        <f>VLOOKUP($B42,Data1!A39:$B$51,2)</f>
        <v>Virginia</v>
      </c>
      <c r="D42" s="3">
        <f>VALUE(SUBSTITUTE(SUBSTITUTE(MID(SUBSTITUTE(Data1!C39,CHAR(32), ""),FIND("H",Data1!C39,1),FIND("L",Data1!C39,1)-FIND("H",Data1!C39,1)),"H",""),"Ø",0))</f>
        <v>47</v>
      </c>
      <c r="E42" s="3">
        <f>VALUE(SUBSTITUTE(SUBSTITUTE(MID(SUBSTITUTE(Data1!D39,CHAR(32), ""),FIND("H",Data1!D39,1),FIND("L",Data1!D39,1)-FIND("H",Data1!D39,1)),"H",""),"Ø",0))</f>
        <v>51</v>
      </c>
      <c r="F42" s="3">
        <f>VALUE(SUBSTITUTE(SUBSTITUTE(MID(SUBSTITUTE(Data1!E39,CHAR(32), ""),FIND("H",Data1!E39,1),FIND("L",Data1!E39,1)-FIND("H",Data1!E39,1)),"H",""),"Ø",0))</f>
        <v>60</v>
      </c>
      <c r="G42" s="3">
        <f>VALUE(SUBSTITUTE(SUBSTITUTE(MID(SUBSTITUTE(Data1!F39,CHAR(32), ""),FIND("H",Data1!F39,1),FIND("L",Data1!F39,1)-FIND("H",Data1!F39,1)),"H",""),"Ø",0))</f>
        <v>70</v>
      </c>
      <c r="H42" s="3">
        <f>VALUE(SUBSTITUTE(SUBSTITUTE(MID(SUBSTITUTE(Data1!G39,CHAR(32), ""),FIND("H",Data1!G39,1),FIND("L",Data1!G39,1)-FIND("H",Data1!G39,1)),"H",""),"Ø",0))</f>
        <v>78</v>
      </c>
      <c r="I42" s="3">
        <f>VALUE(SUBSTITUTE(SUBSTITUTE(MID(SUBSTITUTE(Data1!H39,CHAR(32), ""),FIND("H",Data1!H39,1),FIND("L",Data1!H39,1)-FIND("H",Data1!H39,1)),"H",""),"Ø",0))</f>
        <v>86</v>
      </c>
      <c r="J42" s="3">
        <f>VALUE(SUBSTITUTE(SUBSTITUTE(MID(SUBSTITUTE(Data1!I39,CHAR(32), ""),FIND("H",Data1!I39,1),FIND("L",Data1!I39,1)-FIND("H",Data1!I39,1)),"H",""),"Ø",0))</f>
        <v>90</v>
      </c>
      <c r="K42" s="3">
        <f>VALUE(SUBSTITUTE(SUBSTITUTE(MID(SUBSTITUTE(Data1!J39,CHAR(32), ""),FIND("H",Data1!J39,1),FIND("L",Data1!J39,1)-FIND("H",Data1!J39,1)),"H",""),"Ø",0))</f>
        <v>88</v>
      </c>
      <c r="L42" s="3">
        <f>VALUE(SUBSTITUTE(SUBSTITUTE(MID(SUBSTITUTE(Data1!K39,CHAR(32), ""),FIND("H",Data1!K39,1),FIND("L",Data1!K39,1)-FIND("H",Data1!K39,1)),"H",""),"Ø",0))</f>
        <v>81</v>
      </c>
      <c r="M42" s="3">
        <f>VALUE(SUBSTITUTE(SUBSTITUTE(MID(SUBSTITUTE(Data1!L39,CHAR(32), ""),FIND("H",Data1!L39,1),FIND("L",Data1!L39,1)-FIND("H",Data1!L39,1)),"H",""),"Ø",0))</f>
        <v>71</v>
      </c>
      <c r="N42" s="3">
        <f>VALUE(SUBSTITUTE(SUBSTITUTE(MID(SUBSTITUTE(Data1!M39,CHAR(32), ""),FIND("H",Data1!M39,1),FIND("L",Data1!M39,1)-FIND("H",Data1!M39,1)),"H",""),"Ø",0))</f>
        <v>61</v>
      </c>
      <c r="O42" s="3">
        <f>VALUE(SUBSTITUTE(SUBSTITUTE(MID(SUBSTITUTE(Data1!N39,CHAR(32), ""),FIND("H",Data1!N39,1),FIND("L",Data1!N39,1)-FIND("H",Data1!N39,1)),"H",""),"Ø",0))</f>
        <v>51</v>
      </c>
    </row>
    <row r="43" spans="2:15" x14ac:dyDescent="0.2">
      <c r="B43" s="9" t="str">
        <v>Riverside</v>
      </c>
      <c r="C43" s="3" t="str">
        <f>VLOOKUP($B43,Data1!A40:$B$51,2)</f>
        <v>California</v>
      </c>
      <c r="D43" s="3">
        <f>VALUE(SUBSTITUTE(SUBSTITUTE(MID(SUBSTITUTE(Data1!C40,CHAR(32), ""),FIND("H",Data1!C40,1),FIND("L",Data1!C40,1)-FIND("H",Data1!C40,1)),"H",""),"Ø",0))</f>
        <v>69</v>
      </c>
      <c r="E43" s="3">
        <f>VALUE(SUBSTITUTE(SUBSTITUTE(MID(SUBSTITUTE(Data1!D40,CHAR(32), ""),FIND("H",Data1!D40,1),FIND("L",Data1!D40,1)-FIND("H",Data1!D40,1)),"H",""),"Ø",0))</f>
        <v>70</v>
      </c>
      <c r="F43" s="3">
        <f>VALUE(SUBSTITUTE(SUBSTITUTE(MID(SUBSTITUTE(Data1!E40,CHAR(32), ""),FIND("H",Data1!E40,1),FIND("L",Data1!E40,1)-FIND("H",Data1!E40,1)),"H",""),"Ø",0))</f>
        <v>73</v>
      </c>
      <c r="G43" s="3">
        <f>VALUE(SUBSTITUTE(SUBSTITUTE(MID(SUBSTITUTE(Data1!F40,CHAR(32), ""),FIND("H",Data1!F40,1),FIND("L",Data1!F40,1)-FIND("H",Data1!F40,1)),"H",""),"Ø",0))</f>
        <v>78</v>
      </c>
      <c r="H43" s="3">
        <f>VALUE(SUBSTITUTE(SUBSTITUTE(MID(SUBSTITUTE(Data1!G40,CHAR(32), ""),FIND("H",Data1!G40,1),FIND("L",Data1!G40,1)-FIND("H",Data1!G40,1)),"H",""),"Ø",0))</f>
        <v>83</v>
      </c>
      <c r="I43" s="3">
        <f>VALUE(SUBSTITUTE(SUBSTITUTE(MID(SUBSTITUTE(Data1!H40,CHAR(32), ""),FIND("H",Data1!H40,1),FIND("L",Data1!H40,1)-FIND("H",Data1!H40,1)),"H",""),"Ø",0))</f>
        <v>89</v>
      </c>
      <c r="J43" s="3">
        <f>VALUE(SUBSTITUTE(SUBSTITUTE(MID(SUBSTITUTE(Data1!I40,CHAR(32), ""),FIND("H",Data1!I40,1),FIND("L",Data1!I40,1)-FIND("H",Data1!I40,1)),"H",""),"Ø",0))</f>
        <v>95</v>
      </c>
      <c r="K43" s="3">
        <f>VALUE(SUBSTITUTE(SUBSTITUTE(MID(SUBSTITUTE(Data1!J40,CHAR(32), ""),FIND("H",Data1!J40,1),FIND("L",Data1!J40,1)-FIND("H",Data1!J40,1)),"H",""),"Ø",0))</f>
        <v>96</v>
      </c>
      <c r="L43" s="3">
        <f>VALUE(SUBSTITUTE(SUBSTITUTE(MID(SUBSTITUTE(Data1!K40,CHAR(32), ""),FIND("H",Data1!K40,1),FIND("L",Data1!K40,1)-FIND("H",Data1!K40,1)),"H",""),"Ø",0))</f>
        <v>92</v>
      </c>
      <c r="M43" s="3">
        <f>VALUE(SUBSTITUTE(SUBSTITUTE(MID(SUBSTITUTE(Data1!L40,CHAR(32), ""),FIND("H",Data1!L40,1),FIND("L",Data1!L40,1)-FIND("H",Data1!L40,1)),"H",""),"Ø",0))</f>
        <v>83</v>
      </c>
      <c r="N43" s="3">
        <f>VALUE(SUBSTITUTE(SUBSTITUTE(MID(SUBSTITUTE(Data1!M40,CHAR(32), ""),FIND("H",Data1!M40,1),FIND("L",Data1!M40,1)-FIND("H",Data1!M40,1)),"H",""),"Ø",0))</f>
        <v>75</v>
      </c>
      <c r="O43" s="3">
        <f>VALUE(SUBSTITUTE(SUBSTITUTE(MID(SUBSTITUTE(Data1!N40,CHAR(32), ""),FIND("H",Data1!N40,1),FIND("L",Data1!N40,1)-FIND("H",Data1!N40,1)),"H",""),"Ø",0))</f>
        <v>69</v>
      </c>
    </row>
    <row r="44" spans="2:15" x14ac:dyDescent="0.2">
      <c r="B44" s="9" t="str">
        <v>Rochester</v>
      </c>
      <c r="C44" s="3" t="str">
        <f>VLOOKUP($B44,Data1!A41:$B$51,2)</f>
        <v>New York</v>
      </c>
      <c r="D44" s="3">
        <f>VALUE(SUBSTITUTE(SUBSTITUTE(MID(SUBSTITUTE(Data1!C41,CHAR(32), ""),FIND("H",Data1!C41,1),FIND("L",Data1!C41,1)-FIND("H",Data1!C41,1)),"H",""),"Ø",0))</f>
        <v>32</v>
      </c>
      <c r="E44" s="3">
        <f>VALUE(SUBSTITUTE(SUBSTITUTE(MID(SUBSTITUTE(Data1!D41,CHAR(32), ""),FIND("H",Data1!D41,1),FIND("L",Data1!D41,1)-FIND("H",Data1!D41,1)),"H",""),"Ø",0))</f>
        <v>34</v>
      </c>
      <c r="F44" s="3">
        <f>VALUE(SUBSTITUTE(SUBSTITUTE(MID(SUBSTITUTE(Data1!E41,CHAR(32), ""),FIND("H",Data1!E41,1),FIND("L",Data1!E41,1)-FIND("H",Data1!E41,1)),"H",""),"Ø",0))</f>
        <v>43</v>
      </c>
      <c r="G44" s="3">
        <f>VALUE(SUBSTITUTE(SUBSTITUTE(MID(SUBSTITUTE(Data1!F41,CHAR(32), ""),FIND("H",Data1!F41,1),FIND("L",Data1!F41,1)-FIND("H",Data1!F41,1)),"H",""),"Ø",0))</f>
        <v>56</v>
      </c>
      <c r="H44" s="3">
        <f>VALUE(SUBSTITUTE(SUBSTITUTE(MID(SUBSTITUTE(Data1!G41,CHAR(32), ""),FIND("H",Data1!G41,1),FIND("L",Data1!G41,1)-FIND("H",Data1!G41,1)),"H",""),"Ø",0))</f>
        <v>68</v>
      </c>
      <c r="I44" s="3">
        <f>VALUE(SUBSTITUTE(SUBSTITUTE(MID(SUBSTITUTE(Data1!H41,CHAR(32), ""),FIND("H",Data1!H41,1),FIND("L",Data1!H41,1)-FIND("H",Data1!H41,1)),"H",""),"Ø",0))</f>
        <v>77</v>
      </c>
      <c r="J44" s="3">
        <f>VALUE(SUBSTITUTE(SUBSTITUTE(MID(SUBSTITUTE(Data1!I41,CHAR(32), ""),FIND("H",Data1!I41,1),FIND("L",Data1!I41,1)-FIND("H",Data1!I41,1)),"H",""),"Ø",0))</f>
        <v>81</v>
      </c>
      <c r="K44" s="3">
        <f>VALUE(SUBSTITUTE(SUBSTITUTE(MID(SUBSTITUTE(Data1!J41,CHAR(32), ""),FIND("H",Data1!J41,1),FIND("L",Data1!J41,1)-FIND("H",Data1!J41,1)),"H",""),"Ø",0))</f>
        <v>79</v>
      </c>
      <c r="L44" s="3">
        <f>VALUE(SUBSTITUTE(SUBSTITUTE(MID(SUBSTITUTE(Data1!K41,CHAR(32), ""),FIND("H",Data1!K41,1),FIND("L",Data1!K41,1)-FIND("H",Data1!K41,1)),"H",""),"Ø",0))</f>
        <v>72</v>
      </c>
      <c r="M44" s="3">
        <f>VALUE(SUBSTITUTE(SUBSTITUTE(MID(SUBSTITUTE(Data1!L41,CHAR(32), ""),FIND("H",Data1!L41,1),FIND("L",Data1!L41,1)-FIND("H",Data1!L41,1)),"H",""),"Ø",0))</f>
        <v>60</v>
      </c>
      <c r="N44" s="3">
        <f>VALUE(SUBSTITUTE(SUBSTITUTE(MID(SUBSTITUTE(Data1!M41,CHAR(32), ""),FIND("H",Data1!M41,1),FIND("L",Data1!M41,1)-FIND("H",Data1!M41,1)),"H",""),"Ø",0))</f>
        <v>48</v>
      </c>
      <c r="O44" s="3">
        <f>VALUE(SUBSTITUTE(SUBSTITUTE(MID(SUBSTITUTE(Data1!N41,CHAR(32), ""),FIND("H",Data1!N41,1),FIND("L",Data1!N41,1)-FIND("H",Data1!N41,1)),"H",""),"Ø",0))</f>
        <v>37</v>
      </c>
    </row>
    <row r="45" spans="2:15" x14ac:dyDescent="0.2">
      <c r="B45" s="9" t="str">
        <v>Sacramento</v>
      </c>
      <c r="C45" s="3" t="str">
        <f>VLOOKUP($B45,Data1!A42:$B$51,2)</f>
        <v>California</v>
      </c>
      <c r="D45" s="3">
        <f>VALUE(SUBSTITUTE(SUBSTITUTE(MID(SUBSTITUTE(Data1!C42,CHAR(32), ""),FIND("H",Data1!C42,1),FIND("L",Data1!C42,1)-FIND("H",Data1!C42,1)),"H",""),"Ø",0))</f>
        <v>54</v>
      </c>
      <c r="E45" s="3">
        <f>VALUE(SUBSTITUTE(SUBSTITUTE(MID(SUBSTITUTE(Data1!D42,CHAR(32), ""),FIND("H",Data1!D42,1),FIND("L",Data1!D42,1)-FIND("H",Data1!D42,1)),"H",""),"Ø",0))</f>
        <v>60</v>
      </c>
      <c r="F45" s="3">
        <f>VALUE(SUBSTITUTE(SUBSTITUTE(MID(SUBSTITUTE(Data1!E42,CHAR(32), ""),FIND("H",Data1!E42,1),FIND("L",Data1!E42,1)-FIND("H",Data1!E42,1)),"H",""),"Ø",0))</f>
        <v>65</v>
      </c>
      <c r="G45" s="3">
        <f>VALUE(SUBSTITUTE(SUBSTITUTE(MID(SUBSTITUTE(Data1!F42,CHAR(32), ""),FIND("H",Data1!F42,1),FIND("L",Data1!F42,1)-FIND("H",Data1!F42,1)),"H",""),"Ø",0))</f>
        <v>71</v>
      </c>
      <c r="H45" s="3">
        <f>VALUE(SUBSTITUTE(SUBSTITUTE(MID(SUBSTITUTE(Data1!G42,CHAR(32), ""),FIND("H",Data1!G42,1),FIND("L",Data1!G42,1)-FIND("H",Data1!G42,1)),"H",""),"Ø",0))</f>
        <v>80</v>
      </c>
      <c r="I45" s="3">
        <f>VALUE(SUBSTITUTE(SUBSTITUTE(MID(SUBSTITUTE(Data1!H42,CHAR(32), ""),FIND("H",Data1!H42,1),FIND("L",Data1!H42,1)-FIND("H",Data1!H42,1)),"H",""),"Ø",0))</f>
        <v>87</v>
      </c>
      <c r="J45" s="3">
        <f>VALUE(SUBSTITUTE(SUBSTITUTE(MID(SUBSTITUTE(Data1!I42,CHAR(32), ""),FIND("H",Data1!I42,1),FIND("L",Data1!I42,1)-FIND("H",Data1!I42,1)),"H",""),"Ø",0))</f>
        <v>92</v>
      </c>
      <c r="K45" s="3">
        <f>VALUE(SUBSTITUTE(SUBSTITUTE(MID(SUBSTITUTE(Data1!J42,CHAR(32), ""),FIND("H",Data1!J42,1),FIND("L",Data1!J42,1)-FIND("H",Data1!J42,1)),"H",""),"Ø",0))</f>
        <v>91</v>
      </c>
      <c r="L45" s="3">
        <f>VALUE(SUBSTITUTE(SUBSTITUTE(MID(SUBSTITUTE(Data1!K42,CHAR(32), ""),FIND("H",Data1!K42,1),FIND("L",Data1!K42,1)-FIND("H",Data1!K42,1)),"H",""),"Ø",0))</f>
        <v>87</v>
      </c>
      <c r="M45" s="3">
        <f>VALUE(SUBSTITUTE(SUBSTITUTE(MID(SUBSTITUTE(Data1!L42,CHAR(32), ""),FIND("H",Data1!L42,1),FIND("L",Data1!L42,1)-FIND("H",Data1!L42,1)),"H",""),"Ø",0))</f>
        <v>78</v>
      </c>
      <c r="N45" s="3">
        <f>VALUE(SUBSTITUTE(SUBSTITUTE(MID(SUBSTITUTE(Data1!M42,CHAR(32), ""),FIND("H",Data1!M42,1),FIND("L",Data1!M42,1)-FIND("H",Data1!M42,1)),"H",""),"Ø",0))</f>
        <v>64</v>
      </c>
      <c r="O45" s="3">
        <f>VALUE(SUBSTITUTE(SUBSTITUTE(MID(SUBSTITUTE(Data1!N42,CHAR(32), ""),FIND("H",Data1!N42,1),FIND("L",Data1!N42,1)-FIND("H",Data1!N42,1)),"H",""),"Ø",0))</f>
        <v>54</v>
      </c>
    </row>
    <row r="46" spans="2:15" x14ac:dyDescent="0.2">
      <c r="B46" s="9" t="str">
        <v>Salt Lake City</v>
      </c>
      <c r="C46" s="3" t="str">
        <f>VLOOKUP($B46,Data1!A43:$B$51,2)</f>
        <v>Utah</v>
      </c>
      <c r="D46" s="3">
        <f>VALUE(SUBSTITUTE(SUBSTITUTE(MID(SUBSTITUTE(Data1!C43,CHAR(32), ""),FIND("H",Data1!C43,1),FIND("L",Data1!C43,1)-FIND("H",Data1!C43,1)),"H",""),"Ø",0))</f>
        <v>37</v>
      </c>
      <c r="E46" s="3">
        <f>VALUE(SUBSTITUTE(SUBSTITUTE(MID(SUBSTITUTE(Data1!D43,CHAR(32), ""),FIND("H",Data1!D43,1),FIND("L",Data1!D43,1)-FIND("H",Data1!D43,1)),"H",""),"Ø",0))</f>
        <v>43</v>
      </c>
      <c r="F46" s="3">
        <f>VALUE(SUBSTITUTE(SUBSTITUTE(MID(SUBSTITUTE(Data1!E43,CHAR(32), ""),FIND("H",Data1!E43,1),FIND("L",Data1!E43,1)-FIND("H",Data1!E43,1)),"H",""),"Ø",0))</f>
        <v>54</v>
      </c>
      <c r="G46" s="3">
        <f>VALUE(SUBSTITUTE(SUBSTITUTE(MID(SUBSTITUTE(Data1!F43,CHAR(32), ""),FIND("H",Data1!F43,1),FIND("L",Data1!F43,1)-FIND("H",Data1!F43,1)),"H",""),"Ø",0))</f>
        <v>62</v>
      </c>
      <c r="H46" s="3">
        <f>VALUE(SUBSTITUTE(SUBSTITUTE(MID(SUBSTITUTE(Data1!G43,CHAR(32), ""),FIND("H",Data1!G43,1),FIND("L",Data1!G43,1)-FIND("H",Data1!G43,1)),"H",""),"Ø",0))</f>
        <v>72</v>
      </c>
      <c r="I46" s="3">
        <f>VALUE(SUBSTITUTE(SUBSTITUTE(MID(SUBSTITUTE(Data1!H43,CHAR(32), ""),FIND("H",Data1!H43,1),FIND("L",Data1!H43,1)-FIND("H",Data1!H43,1)),"H",""),"Ø",0))</f>
        <v>83</v>
      </c>
      <c r="J46" s="3">
        <f>VALUE(SUBSTITUTE(SUBSTITUTE(MID(SUBSTITUTE(Data1!I43,CHAR(32), ""),FIND("H",Data1!I43,1),FIND("L",Data1!I43,1)-FIND("H",Data1!I43,1)),"H",""),"Ø",0))</f>
        <v>93</v>
      </c>
      <c r="K46" s="3">
        <f>VALUE(SUBSTITUTE(SUBSTITUTE(MID(SUBSTITUTE(Data1!J43,CHAR(32), ""),FIND("H",Data1!J43,1),FIND("L",Data1!J43,1)-FIND("H",Data1!J43,1)),"H",""),"Ø",0))</f>
        <v>91</v>
      </c>
      <c r="L46" s="3">
        <f>VALUE(SUBSTITUTE(SUBSTITUTE(MID(SUBSTITUTE(Data1!K43,CHAR(32), ""),FIND("H",Data1!K43,1),FIND("L",Data1!K43,1)-FIND("H",Data1!K43,1)),"H",""),"Ø",0))</f>
        <v>79</v>
      </c>
      <c r="M46" s="3">
        <f>VALUE(SUBSTITUTE(SUBSTITUTE(MID(SUBSTITUTE(Data1!L43,CHAR(32), ""),FIND("H",Data1!L43,1),FIND("L",Data1!L43,1)-FIND("H",Data1!L43,1)),"H",""),"Ø",0))</f>
        <v>65</v>
      </c>
      <c r="N46" s="3">
        <f>VALUE(SUBSTITUTE(SUBSTITUTE(MID(SUBSTITUTE(Data1!M43,CHAR(32), ""),FIND("H",Data1!M43,1),FIND("L",Data1!M43,1)-FIND("H",Data1!M43,1)),"H",""),"Ø",0))</f>
        <v>49</v>
      </c>
      <c r="O46" s="3">
        <f>VALUE(SUBSTITUTE(SUBSTITUTE(MID(SUBSTITUTE(Data1!N43,CHAR(32), ""),FIND("H",Data1!N43,1),FIND("L",Data1!N43,1)-FIND("H",Data1!N43,1)),"H",""),"Ø",0))</f>
        <v>38</v>
      </c>
    </row>
    <row r="47" spans="2:15" x14ac:dyDescent="0.2">
      <c r="B47" s="9" t="str">
        <v>San Antonio</v>
      </c>
      <c r="C47" s="3" t="str">
        <f>VLOOKUP($B47,Data1!A44:$B$51,2)</f>
        <v>Texas</v>
      </c>
      <c r="D47" s="3">
        <f>VALUE(SUBSTITUTE(SUBSTITUTE(MID(SUBSTITUTE(Data1!C44,CHAR(32), ""),FIND("H",Data1!C44,1),FIND("L",Data1!C44,1)-FIND("H",Data1!C44,1)),"H",""),"Ø",0))</f>
        <v>63</v>
      </c>
      <c r="E47" s="3">
        <f>VALUE(SUBSTITUTE(SUBSTITUTE(MID(SUBSTITUTE(Data1!D44,CHAR(32), ""),FIND("H",Data1!D44,1),FIND("L",Data1!D44,1)-FIND("H",Data1!D44,1)),"H",""),"Ø",0))</f>
        <v>67</v>
      </c>
      <c r="F47" s="3">
        <f>VALUE(SUBSTITUTE(SUBSTITUTE(MID(SUBSTITUTE(Data1!E44,CHAR(32), ""),FIND("H",Data1!E44,1),FIND("L",Data1!E44,1)-FIND("H",Data1!E44,1)),"H",""),"Ø",0))</f>
        <v>74</v>
      </c>
      <c r="G47" s="3">
        <f>VALUE(SUBSTITUTE(SUBSTITUTE(MID(SUBSTITUTE(Data1!F44,CHAR(32), ""),FIND("H",Data1!F44,1),FIND("L",Data1!F44,1)-FIND("H",Data1!F44,1)),"H",""),"Ø",0))</f>
        <v>81</v>
      </c>
      <c r="H47" s="3">
        <f>VALUE(SUBSTITUTE(SUBSTITUTE(MID(SUBSTITUTE(Data1!G44,CHAR(32), ""),FIND("H",Data1!G44,1),FIND("L",Data1!G44,1)-FIND("H",Data1!G44,1)),"H",""),"Ø",0))</f>
        <v>87</v>
      </c>
      <c r="I47" s="3">
        <f>VALUE(SUBSTITUTE(SUBSTITUTE(MID(SUBSTITUTE(Data1!H44,CHAR(32), ""),FIND("H",Data1!H44,1),FIND("L",Data1!H44,1)-FIND("H",Data1!H44,1)),"H",""),"Ø",0))</f>
        <v>92</v>
      </c>
      <c r="J47" s="3">
        <f>VALUE(SUBSTITUTE(SUBSTITUTE(MID(SUBSTITUTE(Data1!I44,CHAR(32), ""),FIND("H",Data1!I44,1),FIND("L",Data1!I44,1)-FIND("H",Data1!I44,1)),"H",""),"Ø",0))</f>
        <v>95</v>
      </c>
      <c r="K47" s="3">
        <f>VALUE(SUBSTITUTE(SUBSTITUTE(MID(SUBSTITUTE(Data1!J44,CHAR(32), ""),FIND("H",Data1!J44,1),FIND("L",Data1!J44,1)-FIND("H",Data1!J44,1)),"H",""),"Ø",0))</f>
        <v>96</v>
      </c>
      <c r="L47" s="3">
        <f>VALUE(SUBSTITUTE(SUBSTITUTE(MID(SUBSTITUTE(Data1!K44,CHAR(32), ""),FIND("H",Data1!K44,1),FIND("L",Data1!K44,1)-FIND("H",Data1!K44,1)),"H",""),"Ø",0))</f>
        <v>90</v>
      </c>
      <c r="M47" s="3">
        <f>VALUE(SUBSTITUTE(SUBSTITUTE(MID(SUBSTITUTE(Data1!L44,CHAR(32), ""),FIND("H",Data1!L44,1),FIND("L",Data1!L44,1)-FIND("H",Data1!L44,1)),"H",""),"Ø",0))</f>
        <v>82</v>
      </c>
      <c r="N47" s="3">
        <f>VALUE(SUBSTITUTE(SUBSTITUTE(MID(SUBSTITUTE(Data1!M44,CHAR(32), ""),FIND("H",Data1!M44,1),FIND("L",Data1!M44,1)-FIND("H",Data1!M44,1)),"H",""),"Ø",0))</f>
        <v>72</v>
      </c>
      <c r="O47" s="3">
        <f>VALUE(SUBSTITUTE(SUBSTITUTE(MID(SUBSTITUTE(Data1!N44,CHAR(32), ""),FIND("H",Data1!N44,1),FIND("L",Data1!N44,1)-FIND("H",Data1!N44,1)),"H",""),"Ø",0))</f>
        <v>64</v>
      </c>
    </row>
    <row r="48" spans="2:15" x14ac:dyDescent="0.2">
      <c r="B48" s="9" t="str">
        <v>San Diego</v>
      </c>
      <c r="C48" s="3" t="str">
        <f>VLOOKUP($B48,Data1!A45:$B$51,2)</f>
        <v>California</v>
      </c>
      <c r="D48" s="3">
        <f>VALUE(SUBSTITUTE(SUBSTITUTE(MID(SUBSTITUTE(Data1!C45,CHAR(32), ""),FIND("H",Data1!C45,1),FIND("L",Data1!C45,1)-FIND("H",Data1!C45,1)),"H",""),"Ø",0))</f>
        <v>65</v>
      </c>
      <c r="E48" s="3">
        <f>VALUE(SUBSTITUTE(SUBSTITUTE(MID(SUBSTITUTE(Data1!D45,CHAR(32), ""),FIND("H",Data1!D45,1),FIND("L",Data1!D45,1)-FIND("H",Data1!D45,1)),"H",""),"Ø",0))</f>
        <v>65</v>
      </c>
      <c r="F48" s="3">
        <f>VALUE(SUBSTITUTE(SUBSTITUTE(MID(SUBSTITUTE(Data1!E45,CHAR(32), ""),FIND("H",Data1!E45,1),FIND("L",Data1!E45,1)-FIND("H",Data1!E45,1)),"H",""),"Ø",0))</f>
        <v>66</v>
      </c>
      <c r="G48" s="3">
        <f>VALUE(SUBSTITUTE(SUBSTITUTE(MID(SUBSTITUTE(Data1!F45,CHAR(32), ""),FIND("H",Data1!F45,1),FIND("L",Data1!F45,1)-FIND("H",Data1!F45,1)),"H",""),"Ø",0))</f>
        <v>68</v>
      </c>
      <c r="H48" s="3">
        <f>VALUE(SUBSTITUTE(SUBSTITUTE(MID(SUBSTITUTE(Data1!G45,CHAR(32), ""),FIND("H",Data1!G45,1),FIND("L",Data1!G45,1)-FIND("H",Data1!G45,1)),"H",""),"Ø",0))</f>
        <v>69</v>
      </c>
      <c r="I48" s="3">
        <f>VALUE(SUBSTITUTE(SUBSTITUTE(MID(SUBSTITUTE(Data1!H45,CHAR(32), ""),FIND("H",Data1!H45,1),FIND("L",Data1!H45,1)-FIND("H",Data1!H45,1)),"H",""),"Ø",0))</f>
        <v>71</v>
      </c>
      <c r="J48" s="3">
        <f>VALUE(SUBSTITUTE(SUBSTITUTE(MID(SUBSTITUTE(Data1!I45,CHAR(32), ""),FIND("H",Data1!I45,1),FIND("L",Data1!I45,1)-FIND("H",Data1!I45,1)),"H",""),"Ø",0))</f>
        <v>75</v>
      </c>
      <c r="K48" s="3">
        <f>VALUE(SUBSTITUTE(SUBSTITUTE(MID(SUBSTITUTE(Data1!J45,CHAR(32), ""),FIND("H",Data1!J45,1),FIND("L",Data1!J45,1)-FIND("H",Data1!J45,1)),"H",""),"Ø",0))</f>
        <v>76</v>
      </c>
      <c r="L48" s="3">
        <f>VALUE(SUBSTITUTE(SUBSTITUTE(MID(SUBSTITUTE(Data1!K45,CHAR(32), ""),FIND("H",Data1!K45,1),FIND("L",Data1!K45,1)-FIND("H",Data1!K45,1)),"H",""),"Ø",0))</f>
        <v>76</v>
      </c>
      <c r="M48" s="3">
        <f>VALUE(SUBSTITUTE(SUBSTITUTE(MID(SUBSTITUTE(Data1!L45,CHAR(32), ""),FIND("H",Data1!L45,1),FIND("L",Data1!L45,1)-FIND("H",Data1!L45,1)),"H",""),"Ø",0))</f>
        <v>73</v>
      </c>
      <c r="N48" s="3">
        <f>VALUE(SUBSTITUTE(SUBSTITUTE(MID(SUBSTITUTE(Data1!M45,CHAR(32), ""),FIND("H",Data1!M45,1),FIND("L",Data1!M45,1)-FIND("H",Data1!M45,1)),"H",""),"Ø",0))</f>
        <v>69</v>
      </c>
      <c r="O48" s="3">
        <f>VALUE(SUBSTITUTE(SUBSTITUTE(MID(SUBSTITUTE(Data1!N45,CHAR(32), ""),FIND("H",Data1!N45,1),FIND("L",Data1!N45,1)-FIND("H",Data1!N45,1)),"H",""),"Ø",0))</f>
        <v>65</v>
      </c>
    </row>
    <row r="49" spans="2:15" x14ac:dyDescent="0.2">
      <c r="B49" s="9" t="str">
        <v>San Francisco</v>
      </c>
      <c r="C49" s="3" t="str">
        <f>VLOOKUP($B49,Data1!A46:$B$51,2)</f>
        <v>California</v>
      </c>
      <c r="D49" s="3">
        <f>VALUE(SUBSTITUTE(SUBSTITUTE(MID(SUBSTITUTE(Data1!C46,CHAR(32), ""),FIND("H",Data1!C46,1),FIND("L",Data1!C46,1)-FIND("H",Data1!C46,1)),"H",""),"Ø",0))</f>
        <v>57</v>
      </c>
      <c r="E49" s="3">
        <f>VALUE(SUBSTITUTE(SUBSTITUTE(MID(SUBSTITUTE(Data1!D46,CHAR(32), ""),FIND("H",Data1!D46,1),FIND("L",Data1!D46,1)-FIND("H",Data1!D46,1)),"H",""),"Ø",0))</f>
        <v>60</v>
      </c>
      <c r="F49" s="3">
        <f>VALUE(SUBSTITUTE(SUBSTITUTE(MID(SUBSTITUTE(Data1!E46,CHAR(32), ""),FIND("H",Data1!E46,1),FIND("L",Data1!E46,1)-FIND("H",Data1!E46,1)),"H",""),"Ø",0))</f>
        <v>62</v>
      </c>
      <c r="G49" s="3">
        <f>VALUE(SUBSTITUTE(SUBSTITUTE(MID(SUBSTITUTE(Data1!F46,CHAR(32), ""),FIND("H",Data1!F46,1),FIND("L",Data1!F46,1)-FIND("H",Data1!F46,1)),"H",""),"Ø",0))</f>
        <v>63</v>
      </c>
      <c r="H49" s="3">
        <f>VALUE(SUBSTITUTE(SUBSTITUTE(MID(SUBSTITUTE(Data1!G46,CHAR(32), ""),FIND("H",Data1!G46,1),FIND("L",Data1!G46,1)-FIND("H",Data1!G46,1)),"H",""),"Ø",0))</f>
        <v>64</v>
      </c>
      <c r="I49" s="3">
        <f>VALUE(SUBSTITUTE(SUBSTITUTE(MID(SUBSTITUTE(Data1!H46,CHAR(32), ""),FIND("H",Data1!H46,1),FIND("L",Data1!H46,1)-FIND("H",Data1!H46,1)),"H",""),"Ø",0))</f>
        <v>66</v>
      </c>
      <c r="J49" s="3">
        <f>VALUE(SUBSTITUTE(SUBSTITUTE(MID(SUBSTITUTE(Data1!I46,CHAR(32), ""),FIND("H",Data1!I46,1),FIND("L",Data1!I46,1)-FIND("H",Data1!I46,1)),"H",""),"Ø",0))</f>
        <v>67</v>
      </c>
      <c r="K49" s="3">
        <f>VALUE(SUBSTITUTE(SUBSTITUTE(MID(SUBSTITUTE(Data1!J46,CHAR(32), ""),FIND("H",Data1!J46,1),FIND("L",Data1!J46,1)-FIND("H",Data1!J46,1)),"H",""),"Ø",0))</f>
        <v>68</v>
      </c>
      <c r="L49" s="3">
        <f>VALUE(SUBSTITUTE(SUBSTITUTE(MID(SUBSTITUTE(Data1!K46,CHAR(32), ""),FIND("H",Data1!K46,1),FIND("L",Data1!K46,1)-FIND("H",Data1!K46,1)),"H",""),"Ø",0))</f>
        <v>70</v>
      </c>
      <c r="M49" s="3">
        <f>VALUE(SUBSTITUTE(SUBSTITUTE(MID(SUBSTITUTE(Data1!L46,CHAR(32), ""),FIND("H",Data1!L46,1),FIND("L",Data1!L46,1)-FIND("H",Data1!L46,1)),"H",""),"Ø",0))</f>
        <v>69</v>
      </c>
      <c r="N49" s="3">
        <f>VALUE(SUBSTITUTE(SUBSTITUTE(MID(SUBSTITUTE(Data1!M46,CHAR(32), ""),FIND("H",Data1!M46,1),FIND("L",Data1!M46,1)-FIND("H",Data1!M46,1)),"H",""),"Ø",0))</f>
        <v>63</v>
      </c>
      <c r="O49" s="3">
        <f>VALUE(SUBSTITUTE(SUBSTITUTE(MID(SUBSTITUTE(Data1!N46,CHAR(32), ""),FIND("H",Data1!N46,1),FIND("L",Data1!N46,1)-FIND("H",Data1!N46,1)),"H",""),"Ø",0))</f>
        <v>57</v>
      </c>
    </row>
    <row r="50" spans="2:15" x14ac:dyDescent="0.2">
      <c r="B50" s="9" t="str">
        <v>San Jose</v>
      </c>
      <c r="C50" s="3" t="str">
        <f>VLOOKUP($B50,Data1!A47:$B$51,2)</f>
        <v>California</v>
      </c>
      <c r="D50" s="3">
        <f>VALUE(SUBSTITUTE(SUBSTITUTE(MID(SUBSTITUTE(Data1!C47,CHAR(32), ""),FIND("H",Data1!C47,1),FIND("L",Data1!C47,1)-FIND("H",Data1!C47,1)),"H",""),"Ø",0))</f>
        <v>58</v>
      </c>
      <c r="E50" s="3">
        <f>VALUE(SUBSTITUTE(SUBSTITUTE(MID(SUBSTITUTE(Data1!D47,CHAR(32), ""),FIND("H",Data1!D47,1),FIND("L",Data1!D47,1)-FIND("H",Data1!D47,1)),"H",""),"Ø",0))</f>
        <v>62</v>
      </c>
      <c r="F50" s="3">
        <f>VALUE(SUBSTITUTE(SUBSTITUTE(MID(SUBSTITUTE(Data1!E47,CHAR(32), ""),FIND("H",Data1!E47,1),FIND("L",Data1!E47,1)-FIND("H",Data1!E47,1)),"H",""),"Ø",0))</f>
        <v>66</v>
      </c>
      <c r="G50" s="3">
        <f>VALUE(SUBSTITUTE(SUBSTITUTE(MID(SUBSTITUTE(Data1!F47,CHAR(32), ""),FIND("H",Data1!F47,1),FIND("L",Data1!F47,1)-FIND("H",Data1!F47,1)),"H",""),"Ø",0))</f>
        <v>69</v>
      </c>
      <c r="H50" s="3">
        <f>VALUE(SUBSTITUTE(SUBSTITUTE(MID(SUBSTITUTE(Data1!G47,CHAR(32), ""),FIND("H",Data1!G47,1),FIND("L",Data1!G47,1)-FIND("H",Data1!G47,1)),"H",""),"Ø",0))</f>
        <v>74</v>
      </c>
      <c r="I50" s="3">
        <f>VALUE(SUBSTITUTE(SUBSTITUTE(MID(SUBSTITUTE(Data1!H47,CHAR(32), ""),FIND("H",Data1!H47,1),FIND("L",Data1!H47,1)-FIND("H",Data1!H47,1)),"H",""),"Ø",0))</f>
        <v>79</v>
      </c>
      <c r="J50" s="3">
        <f>VALUE(SUBSTITUTE(SUBSTITUTE(MID(SUBSTITUTE(Data1!I47,CHAR(32), ""),FIND("H",Data1!I47,1),FIND("L",Data1!I47,1)-FIND("H",Data1!I47,1)),"H",""),"Ø",0))</f>
        <v>82</v>
      </c>
      <c r="K50" s="3">
        <f>VALUE(SUBSTITUTE(SUBSTITUTE(MID(SUBSTITUTE(Data1!J47,CHAR(32), ""),FIND("H",Data1!J47,1),FIND("L",Data1!J47,1)-FIND("H",Data1!J47,1)),"H",""),"Ø",0))</f>
        <v>82</v>
      </c>
      <c r="L50" s="3">
        <f>VALUE(SUBSTITUTE(SUBSTITUTE(MID(SUBSTITUTE(Data1!K47,CHAR(32), ""),FIND("H",Data1!K47,1),FIND("L",Data1!K47,1)-FIND("H",Data1!K47,1)),"H",""),"Ø",0))</f>
        <v>80</v>
      </c>
      <c r="M50" s="3">
        <f>VALUE(SUBSTITUTE(SUBSTITUTE(MID(SUBSTITUTE(Data1!L47,CHAR(32), ""),FIND("H",Data1!L47,1),FIND("L",Data1!L47,1)-FIND("H",Data1!L47,1)),"H",""),"Ø",0))</f>
        <v>74</v>
      </c>
      <c r="N50" s="3">
        <f>VALUE(SUBSTITUTE(SUBSTITUTE(MID(SUBSTITUTE(Data1!M47,CHAR(32), ""),FIND("H",Data1!M47,1),FIND("L",Data1!M47,1)-FIND("H",Data1!M47,1)),"H",""),"Ø",0))</f>
        <v>64</v>
      </c>
      <c r="O50" s="3">
        <f>VALUE(SUBSTITUTE(SUBSTITUTE(MID(SUBSTITUTE(Data1!N47,CHAR(32), ""),FIND("H",Data1!N47,1),FIND("L",Data1!N47,1)-FIND("H",Data1!N47,1)),"H",""),"Ø",0))</f>
        <v>58</v>
      </c>
    </row>
    <row r="51" spans="2:15" x14ac:dyDescent="0.2">
      <c r="B51" s="9" t="str">
        <v>Seattle</v>
      </c>
      <c r="C51" s="3" t="str">
        <f>VLOOKUP($B51,Data1!A48:$B$51,2)</f>
        <v>Washington</v>
      </c>
      <c r="D51" s="3">
        <f>VALUE(SUBSTITUTE(SUBSTITUTE(MID(SUBSTITUTE(Data1!C48,CHAR(32), ""),FIND("H",Data1!C48,1),FIND("L",Data1!C48,1)-FIND("H",Data1!C48,1)),"H",""),"Ø",0))</f>
        <v>49</v>
      </c>
      <c r="E51" s="3">
        <f>VALUE(SUBSTITUTE(SUBSTITUTE(MID(SUBSTITUTE(Data1!D48,CHAR(32), ""),FIND("H",Data1!D48,1),FIND("L",Data1!D48,1)-FIND("H",Data1!D48,1)),"H",""),"Ø",0))</f>
        <v>51</v>
      </c>
      <c r="F51" s="3">
        <f>VALUE(SUBSTITUTE(SUBSTITUTE(MID(SUBSTITUTE(Data1!E48,CHAR(32), ""),FIND("H",Data1!E48,1),FIND("L",Data1!E48,1)-FIND("H",Data1!E48,1)),"H",""),"Ø",0))</f>
        <v>55</v>
      </c>
      <c r="G51" s="3">
        <f>VALUE(SUBSTITUTE(SUBSTITUTE(MID(SUBSTITUTE(Data1!F48,CHAR(32), ""),FIND("H",Data1!F48,1),FIND("L",Data1!F48,1)-FIND("H",Data1!F48,1)),"H",""),"Ø",0))</f>
        <v>60</v>
      </c>
      <c r="H51" s="3">
        <f>VALUE(SUBSTITUTE(SUBSTITUTE(MID(SUBSTITUTE(Data1!G48,CHAR(32), ""),FIND("H",Data1!G48,1),FIND("L",Data1!G48,1)-FIND("H",Data1!G48,1)),"H",""),"Ø",0))</f>
        <v>66</v>
      </c>
      <c r="I51" s="3">
        <f>VALUE(SUBSTITUTE(SUBSTITUTE(MID(SUBSTITUTE(Data1!H48,CHAR(32), ""),FIND("H",Data1!H48,1),FIND("L",Data1!H48,1)-FIND("H",Data1!H48,1)),"H",""),"Ø",0))</f>
        <v>71</v>
      </c>
      <c r="J51" s="3">
        <f>VALUE(SUBSTITUTE(SUBSTITUTE(MID(SUBSTITUTE(Data1!I48,CHAR(32), ""),FIND("H",Data1!I48,1),FIND("L",Data1!I48,1)-FIND("H",Data1!I48,1)),"H",""),"Ø",0))</f>
        <v>76</v>
      </c>
      <c r="K51" s="3">
        <f>VALUE(SUBSTITUTE(SUBSTITUTE(MID(SUBSTITUTE(Data1!J48,CHAR(32), ""),FIND("H",Data1!J48,1),FIND("L",Data1!J48,1)-FIND("H",Data1!J48,1)),"H",""),"Ø",0))</f>
        <v>76</v>
      </c>
      <c r="L51" s="3">
        <f>VALUE(SUBSTITUTE(SUBSTITUTE(MID(SUBSTITUTE(Data1!K48,CHAR(32), ""),FIND("H",Data1!K48,1),FIND("L",Data1!K48,1)-FIND("H",Data1!K48,1)),"H",""),"Ø",0))</f>
        <v>71</v>
      </c>
      <c r="M51" s="3">
        <f>VALUE(SUBSTITUTE(SUBSTITUTE(MID(SUBSTITUTE(Data1!L48,CHAR(32), ""),FIND("H",Data1!L48,1),FIND("L",Data1!L48,1)-FIND("H",Data1!L48,1)),"H",""),"Ø",0))</f>
        <v>61</v>
      </c>
      <c r="N51" s="3">
        <f>VALUE(SUBSTITUTE(SUBSTITUTE(MID(SUBSTITUTE(Data1!M48,CHAR(32), ""),FIND("H",Data1!M48,1),FIND("L",Data1!M48,1)-FIND("H",Data1!M48,1)),"H",""),"Ø",0))</f>
        <v>52</v>
      </c>
      <c r="O51" s="3">
        <f>VALUE(SUBSTITUTE(SUBSTITUTE(MID(SUBSTITUTE(Data1!N48,CHAR(32), ""),FIND("H",Data1!N48,1),FIND("L",Data1!N48,1)-FIND("H",Data1!N48,1)),"H",""),"Ø",0))</f>
        <v>47</v>
      </c>
    </row>
    <row r="52" spans="2:15" x14ac:dyDescent="0.2">
      <c r="B52" s="9" t="str">
        <v>St. Louis</v>
      </c>
      <c r="C52" s="3" t="str">
        <f>VLOOKUP($B52,Data1!A49:$B$51,2)</f>
        <v>Missouri</v>
      </c>
      <c r="D52" s="3">
        <f>VALUE(SUBSTITUTE(SUBSTITUTE(MID(SUBSTITUTE(Data1!C49,CHAR(32), ""),FIND("H",Data1!C49,1),FIND("L",Data1!C49,1)-FIND("H",Data1!C49,1)),"H",""),"Ø",0))</f>
        <v>40</v>
      </c>
      <c r="E52" s="3">
        <f>VALUE(SUBSTITUTE(SUBSTITUTE(MID(SUBSTITUTE(Data1!D49,CHAR(32), ""),FIND("H",Data1!D49,1),FIND("L",Data1!D49,1)-FIND("H",Data1!D49,1)),"H",""),"Ø",0))</f>
        <v>45</v>
      </c>
      <c r="F52" s="3">
        <f>VALUE(SUBSTITUTE(SUBSTITUTE(MID(SUBSTITUTE(Data1!E49,CHAR(32), ""),FIND("H",Data1!E49,1),FIND("L",Data1!E49,1)-FIND("H",Data1!E49,1)),"H",""),"Ø",0))</f>
        <v>56</v>
      </c>
      <c r="G52" s="3">
        <f>VALUE(SUBSTITUTE(SUBSTITUTE(MID(SUBSTITUTE(Data1!F49,CHAR(32), ""),FIND("H",Data1!F49,1),FIND("L",Data1!F49,1)-FIND("H",Data1!F49,1)),"H",""),"Ø",0))</f>
        <v>67</v>
      </c>
      <c r="H52" s="3">
        <f>VALUE(SUBSTITUTE(SUBSTITUTE(MID(SUBSTITUTE(Data1!G49,CHAR(32), ""),FIND("H",Data1!G49,1),FIND("L",Data1!G49,1)-FIND("H",Data1!G49,1)),"H",""),"Ø",0))</f>
        <v>76</v>
      </c>
      <c r="I52" s="3">
        <f>VALUE(SUBSTITUTE(SUBSTITUTE(MID(SUBSTITUTE(Data1!H49,CHAR(32), ""),FIND("H",Data1!H49,1),FIND("L",Data1!H49,1)-FIND("H",Data1!H49,1)),"H",""),"Ø",0))</f>
        <v>85</v>
      </c>
      <c r="J52" s="3">
        <f>VALUE(SUBSTITUTE(SUBSTITUTE(MID(SUBSTITUTE(Data1!I49,CHAR(32), ""),FIND("H",Data1!I49,1),FIND("L",Data1!I49,1)-FIND("H",Data1!I49,1)),"H",""),"Ø",0))</f>
        <v>89</v>
      </c>
      <c r="K52" s="3">
        <f>VALUE(SUBSTITUTE(SUBSTITUTE(MID(SUBSTITUTE(Data1!J49,CHAR(32), ""),FIND("H",Data1!J49,1),FIND("L",Data1!J49,1)-FIND("H",Data1!J49,1)),"H",""),"Ø",0))</f>
        <v>88</v>
      </c>
      <c r="L52" s="3">
        <f>VALUE(SUBSTITUTE(SUBSTITUTE(MID(SUBSTITUTE(Data1!K49,CHAR(32), ""),FIND("H",Data1!K49,1),FIND("L",Data1!K49,1)-FIND("H",Data1!K49,1)),"H",""),"Ø",0))</f>
        <v>80</v>
      </c>
      <c r="M52" s="3">
        <f>VALUE(SUBSTITUTE(SUBSTITUTE(MID(SUBSTITUTE(Data1!L49,CHAR(32), ""),FIND("H",Data1!L49,1),FIND("L",Data1!L49,1)-FIND("H",Data1!L49,1)),"H",""),"Ø",0))</f>
        <v>69</v>
      </c>
      <c r="N52" s="3">
        <f>VALUE(SUBSTITUTE(SUBSTITUTE(MID(SUBSTITUTE(Data1!M49,CHAR(32), ""),FIND("H",Data1!M49,1),FIND("L",Data1!M49,1)-FIND("H",Data1!M49,1)),"H",""),"Ø",0))</f>
        <v>56</v>
      </c>
      <c r="O52" s="3">
        <f>VALUE(SUBSTITUTE(SUBSTITUTE(MID(SUBSTITUTE(Data1!N49,CHAR(32), ""),FIND("H",Data1!N49,1),FIND("L",Data1!N49,1)-FIND("H",Data1!N49,1)),"H",""),"Ø",0))</f>
        <v>43</v>
      </c>
    </row>
    <row r="53" spans="2:15" x14ac:dyDescent="0.2">
      <c r="B53" s="9" t="str">
        <v>Tampa</v>
      </c>
      <c r="C53" s="3" t="str">
        <f>VLOOKUP($B53,Data1!A50:$B$51,2)</f>
        <v>Florida</v>
      </c>
      <c r="D53" s="3">
        <f>VALUE(SUBSTITUTE(SUBSTITUTE(MID(SUBSTITUTE(Data1!C50,CHAR(32), ""),FIND("H",Data1!C50,1),FIND("L",Data1!C50,1)-FIND("H",Data1!C50,1)),"H",""),"Ø",0))</f>
        <v>70</v>
      </c>
      <c r="E53" s="3">
        <f>VALUE(SUBSTITUTE(SUBSTITUTE(MID(SUBSTITUTE(Data1!D50,CHAR(32), ""),FIND("H",Data1!D50,1),FIND("L",Data1!D50,1)-FIND("H",Data1!D50,1)),"H",""),"Ø",0))</f>
        <v>73</v>
      </c>
      <c r="F53" s="3">
        <f>VALUE(SUBSTITUTE(SUBSTITUTE(MID(SUBSTITUTE(Data1!E50,CHAR(32), ""),FIND("H",Data1!E50,1),FIND("L",Data1!E50,1)-FIND("H",Data1!E50,1)),"H",""),"Ø",0))</f>
        <v>76</v>
      </c>
      <c r="G53" s="3">
        <f>VALUE(SUBSTITUTE(SUBSTITUTE(MID(SUBSTITUTE(Data1!F50,CHAR(32), ""),FIND("H",Data1!F50,1),FIND("L",Data1!F50,1)-FIND("H",Data1!F50,1)),"H",""),"Ø",0))</f>
        <v>81</v>
      </c>
      <c r="H53" s="3">
        <f>VALUE(SUBSTITUTE(SUBSTITUTE(MID(SUBSTITUTE(Data1!G50,CHAR(32), ""),FIND("H",Data1!G50,1),FIND("L",Data1!G50,1)-FIND("H",Data1!G50,1)),"H",""),"Ø",0))</f>
        <v>87</v>
      </c>
      <c r="I53" s="3">
        <f>VALUE(SUBSTITUTE(SUBSTITUTE(MID(SUBSTITUTE(Data1!H50,CHAR(32), ""),FIND("H",Data1!H50,1),FIND("L",Data1!H50,1)-FIND("H",Data1!H50,1)),"H",""),"Ø",0))</f>
        <v>90</v>
      </c>
      <c r="J53" s="3">
        <f>VALUE(SUBSTITUTE(SUBSTITUTE(MID(SUBSTITUTE(Data1!I50,CHAR(32), ""),FIND("H",Data1!I50,1),FIND("L",Data1!I50,1)-FIND("H",Data1!I50,1)),"H",""),"Ø",0))</f>
        <v>90</v>
      </c>
      <c r="K53" s="3">
        <f>VALUE(SUBSTITUTE(SUBSTITUTE(MID(SUBSTITUTE(Data1!J50,CHAR(32), ""),FIND("H",Data1!J50,1),FIND("L",Data1!J50,1)-FIND("H",Data1!J50,1)),"H",""),"Ø",0))</f>
        <v>90</v>
      </c>
      <c r="L53" s="3">
        <f>VALUE(SUBSTITUTE(SUBSTITUTE(MID(SUBSTITUTE(Data1!K50,CHAR(32), ""),FIND("H",Data1!K50,1),FIND("L",Data1!K50,1)-FIND("H",Data1!K50,1)),"H",""),"Ø",0))</f>
        <v>89</v>
      </c>
      <c r="M53" s="3">
        <f>VALUE(SUBSTITUTE(SUBSTITUTE(MID(SUBSTITUTE(Data1!L50,CHAR(32), ""),FIND("H",Data1!L50,1),FIND("L",Data1!L50,1)-FIND("H",Data1!L50,1)),"H",""),"Ø",0))</f>
        <v>84</v>
      </c>
      <c r="N53" s="3">
        <f>VALUE(SUBSTITUTE(SUBSTITUTE(MID(SUBSTITUTE(Data1!M50,CHAR(32), ""),FIND("H",Data1!M50,1),FIND("L",Data1!M50,1)-FIND("H",Data1!M50,1)),"H",""),"Ø",0))</f>
        <v>78</v>
      </c>
      <c r="O53" s="3">
        <f>VALUE(SUBSTITUTE(SUBSTITUTE(MID(SUBSTITUTE(Data1!N50,CHAR(32), ""),FIND("H",Data1!N50,1),FIND("L",Data1!N50,1)-FIND("H",Data1!N50,1)),"H",""),"Ø",0))</f>
        <v>72</v>
      </c>
    </row>
    <row r="54" spans="2:15" x14ac:dyDescent="0.2">
      <c r="B54" s="10" t="str">
        <v>Virginia Beach</v>
      </c>
      <c r="C54" s="3" t="str">
        <f>VLOOKUP($B54,Data1!A51:$B$51,2)</f>
        <v>Virginia</v>
      </c>
      <c r="D54" s="3">
        <f>VALUE(SUBSTITUTE(SUBSTITUTE(MID(SUBSTITUTE(Data1!C51,CHAR(32), ""),FIND("H",Data1!C51,1),FIND("L",Data1!C51,1)-FIND("H",Data1!C51,1)),"H",""),"Ø",0))</f>
        <v>48</v>
      </c>
      <c r="E54" s="3">
        <f>VALUE(SUBSTITUTE(SUBSTITUTE(MID(SUBSTITUTE(Data1!D51,CHAR(32), ""),FIND("H",Data1!D51,1),FIND("L",Data1!D51,1)-FIND("H",Data1!D51,1)),"H",""),"Ø",0))</f>
        <v>51</v>
      </c>
      <c r="F54" s="3">
        <f>VALUE(SUBSTITUTE(SUBSTITUTE(MID(SUBSTITUTE(Data1!E51,CHAR(32), ""),FIND("H",Data1!E51,1),FIND("L",Data1!E51,1)-FIND("H",Data1!E51,1)),"H",""),"Ø",0))</f>
        <v>58</v>
      </c>
      <c r="G54" s="3">
        <f>VALUE(SUBSTITUTE(SUBSTITUTE(MID(SUBSTITUTE(Data1!F51,CHAR(32), ""),FIND("H",Data1!F51,1),FIND("L",Data1!F51,1)-FIND("H",Data1!F51,1)),"H",""),"Ø",0))</f>
        <v>68</v>
      </c>
      <c r="H54" s="3">
        <f>VALUE(SUBSTITUTE(SUBSTITUTE(MID(SUBSTITUTE(Data1!G51,CHAR(32), ""),FIND("H",Data1!G51,1),FIND("L",Data1!G51,1)-FIND("H",Data1!G51,1)),"H",""),"Ø",0))</f>
        <v>75</v>
      </c>
      <c r="I54" s="3">
        <f>VALUE(SUBSTITUTE(SUBSTITUTE(MID(SUBSTITUTE(Data1!H51,CHAR(32), ""),FIND("H",Data1!H51,1),FIND("L",Data1!H51,1)-FIND("H",Data1!H51,1)),"H",""),"Ø",0))</f>
        <v>84</v>
      </c>
      <c r="J54" s="3">
        <f>VALUE(SUBSTITUTE(SUBSTITUTE(MID(SUBSTITUTE(Data1!I51,CHAR(32), ""),FIND("H",Data1!I51,1),FIND("L",Data1!I51,1)-FIND("H",Data1!I51,1)),"H",""),"Ø",0))</f>
        <v>87</v>
      </c>
      <c r="K54" s="3">
        <f>VALUE(SUBSTITUTE(SUBSTITUTE(MID(SUBSTITUTE(Data1!J51,CHAR(32), ""),FIND("H",Data1!J51,1),FIND("L",Data1!J51,1)-FIND("H",Data1!J51,1)),"H",""),"Ø",0))</f>
        <v>85</v>
      </c>
      <c r="L54" s="3">
        <f>VALUE(SUBSTITUTE(SUBSTITUTE(MID(SUBSTITUTE(Data1!K51,CHAR(32), ""),FIND("H",Data1!K51,1),FIND("L",Data1!K51,1)-FIND("H",Data1!K51,1)),"H",""),"Ø",0))</f>
        <v>79</v>
      </c>
      <c r="M54" s="3">
        <f>VALUE(SUBSTITUTE(SUBSTITUTE(MID(SUBSTITUTE(Data1!L51,CHAR(32), ""),FIND("H",Data1!L51,1),FIND("L",Data1!L51,1)-FIND("H",Data1!L51,1)),"H",""),"Ø",0))</f>
        <v>70</v>
      </c>
      <c r="N54" s="3">
        <f>VALUE(SUBSTITUTE(SUBSTITUTE(MID(SUBSTITUTE(Data1!M51,CHAR(32), ""),FIND("H",Data1!M51,1),FIND("L",Data1!M51,1)-FIND("H",Data1!M51,1)),"H",""),"Ø",0))</f>
        <v>61</v>
      </c>
      <c r="O54" s="3">
        <f>VALUE(SUBSTITUTE(SUBSTITUTE(MID(SUBSTITUTE(Data1!N51,CHAR(32), ""),FIND("H",Data1!N51,1),FIND("L",Data1!N51,1)-FIND("H",Data1!N51,1)),"H",""),"Ø",0))</f>
        <v>52</v>
      </c>
    </row>
    <row r="55" spans="2:15" x14ac:dyDescent="0.2">
      <c r="B55" s="10" t="s">
        <v>686</v>
      </c>
      <c r="D55" s="3">
        <f>MAX(D$5:D$54)</f>
        <v>76</v>
      </c>
      <c r="E55" s="3">
        <f t="shared" ref="E55:O55" si="0">MAX(E$5:E$54)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2">
      <c r="B57" s="36" t="s">
        <v>72</v>
      </c>
      <c r="C57" s="33"/>
      <c r="D57" s="37">
        <f t="array" ref="D57:O57">CheckSumHigh</f>
        <v>259045</v>
      </c>
      <c r="E57" s="37">
        <v>277026</v>
      </c>
      <c r="F57" s="37">
        <v>312012</v>
      </c>
      <c r="G57" s="37">
        <v>352569</v>
      </c>
      <c r="H57" s="37">
        <v>390367</v>
      </c>
      <c r="I57" s="37">
        <v>425245</v>
      </c>
      <c r="J57" s="37">
        <v>445112</v>
      </c>
      <c r="K57" s="37">
        <v>441332</v>
      </c>
      <c r="L57" s="37">
        <v>413908</v>
      </c>
      <c r="M57" s="37">
        <v>366926</v>
      </c>
      <c r="N57" s="37">
        <v>314215</v>
      </c>
      <c r="O57" s="31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Q55" sqref="Q55"/>
    </sheetView>
  </sheetViews>
  <sheetFormatPr baseColWidth="10" defaultColWidth="8.83203125" defaultRowHeight="15" x14ac:dyDescent="0.2"/>
  <cols>
    <col min="2" max="3" width="20.6640625" customWidth="1"/>
  </cols>
  <sheetData>
    <row r="3" spans="2:15" x14ac:dyDescent="0.2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2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">
      <c r="B5" s="8" t="str">
        <f t="array" ref="B5:B54">ListCity</f>
        <v>Atlanta</v>
      </c>
      <c r="C5" s="3" t="str">
        <f>VLOOKUP($B5,Data1!A2:$B$51,2)</f>
        <v>Georgia</v>
      </c>
      <c r="D5" s="7">
        <f>VALUE(SUBSTITUTE(SUBSTITUTE(MID(Data1!C2,FIND("L", Data1!C2), 3), "L", ""), "Ø", 0))</f>
        <v>34</v>
      </c>
      <c r="E5" s="7">
        <f>VALUE(SUBSTITUTE(SUBSTITUTE(MID(Data1!D2,FIND("L", Data1!D2), 3), "L", ""), "Ø", 0))</f>
        <v>38</v>
      </c>
      <c r="F5" s="7">
        <f>VALUE(SUBSTITUTE(SUBSTITUTE(MID(Data1!E2,FIND("L", Data1!E2), 3), "L", ""), "Ø", 0))</f>
        <v>44</v>
      </c>
      <c r="G5" s="7">
        <f>VALUE(SUBSTITUTE(SUBSTITUTE(MID(Data1!F2,FIND("L", Data1!F2), 3), "L", ""), "Ø", 0))</f>
        <v>52</v>
      </c>
      <c r="H5" s="7">
        <f>VALUE(SUBSTITUTE(SUBSTITUTE(MID(Data1!G2,FIND("L", Data1!G2), 3), "L", ""), "Ø", 0))</f>
        <v>60</v>
      </c>
      <c r="I5" s="7">
        <f>VALUE(SUBSTITUTE(SUBSTITUTE(MID(Data1!H2,FIND("L", Data1!H2), 3), "L", ""), "Ø", 0))</f>
        <v>68</v>
      </c>
      <c r="J5" s="7">
        <f>VALUE(SUBSTITUTE(SUBSTITUTE(MID(Data1!I2,FIND("L", Data1!I2), 3), "L", ""), "Ø", 0))</f>
        <v>71</v>
      </c>
      <c r="K5" s="7">
        <f>VALUE(SUBSTITUTE(SUBSTITUTE(MID(Data1!J2,FIND("L", Data1!J2), 3), "L", ""), "Ø", 0))</f>
        <v>71</v>
      </c>
      <c r="L5" s="7">
        <f>VALUE(SUBSTITUTE(SUBSTITUTE(MID(Data1!K2,FIND("L", Data1!K2), 3), "L", ""), "Ø", 0))</f>
        <v>65</v>
      </c>
      <c r="M5" s="7">
        <f>VALUE(SUBSTITUTE(SUBSTITUTE(MID(Data1!L2,FIND("L", Data1!L2), 3), "L", ""), "Ø", 0))</f>
        <v>54</v>
      </c>
      <c r="N5" s="7">
        <f>VALUE(SUBSTITUTE(SUBSTITUTE(MID(Data1!M2,FIND("L", Data1!M2), 3), "L", ""), "Ø", 0))</f>
        <v>45</v>
      </c>
      <c r="O5" s="7">
        <f>VALUE(SUBSTITUTE(SUBSTITUTE(MID(Data1!N2,FIND("L", Data1!N2), 3), "L", ""), "Ø", 0))</f>
        <v>37</v>
      </c>
    </row>
    <row r="6" spans="2:15" x14ac:dyDescent="0.2">
      <c r="B6" s="9" t="str">
        <v>Austin</v>
      </c>
      <c r="C6" s="3" t="str">
        <f>VLOOKUP($B6,Data1!A3:$B$51,2)</f>
        <v>Texas</v>
      </c>
      <c r="D6" s="7">
        <f>VALUE(SUBSTITUTE(SUBSTITUTE(MID(Data1!C3,FIND("L", Data1!C3), 3), "L", ""), "Ø", 0))</f>
        <v>42</v>
      </c>
      <c r="E6" s="7">
        <f>VALUE(SUBSTITUTE(SUBSTITUTE(MID(Data1!D3,FIND("L", Data1!D3), 3), "L", ""), "Ø", 0))</f>
        <v>45</v>
      </c>
      <c r="F6" s="7">
        <f>VALUE(SUBSTITUTE(SUBSTITUTE(MID(Data1!E3,FIND("L", Data1!E3), 3), "L", ""), "Ø", 0))</f>
        <v>51</v>
      </c>
      <c r="G6" s="7">
        <f>VALUE(SUBSTITUTE(SUBSTITUTE(MID(Data1!F3,FIND("L", Data1!F3), 3), "L", ""), "Ø", 0))</f>
        <v>59</v>
      </c>
      <c r="H6" s="7">
        <f>VALUE(SUBSTITUTE(SUBSTITUTE(MID(Data1!G3,FIND("L", Data1!G3), 3), "L", ""), "Ø", 0))</f>
        <v>67</v>
      </c>
      <c r="I6" s="7">
        <f>VALUE(SUBSTITUTE(SUBSTITUTE(MID(Data1!H3,FIND("L", Data1!H3), 3), "L", ""), "Ø", 0))</f>
        <v>72</v>
      </c>
      <c r="J6" s="7">
        <f>VALUE(SUBSTITUTE(SUBSTITUTE(MID(Data1!I3,FIND("L", Data1!I3), 3), "L", ""), "Ø", 0))</f>
        <v>74</v>
      </c>
      <c r="K6" s="7">
        <f>VALUE(SUBSTITUTE(SUBSTITUTE(MID(Data1!J3,FIND("L", Data1!J3), 3), "L", ""), "Ø", 0))</f>
        <v>75</v>
      </c>
      <c r="L6" s="7">
        <f>VALUE(SUBSTITUTE(SUBSTITUTE(MID(Data1!K3,FIND("L", Data1!K3), 3), "L", ""), "Ø", 0))</f>
        <v>69</v>
      </c>
      <c r="M6" s="7">
        <f>VALUE(SUBSTITUTE(SUBSTITUTE(MID(Data1!L3,FIND("L", Data1!L3), 3), "L", ""), "Ø", 0))</f>
        <v>61</v>
      </c>
      <c r="N6" s="7">
        <f>VALUE(SUBSTITUTE(SUBSTITUTE(MID(Data1!M3,FIND("L", Data1!M3), 3), "L", ""), "Ø", 0))</f>
        <v>51</v>
      </c>
      <c r="O6" s="7">
        <f>VALUE(SUBSTITUTE(SUBSTITUTE(MID(Data1!N3,FIND("L", Data1!N3), 3), "L", ""), "Ø", 0))</f>
        <v>42</v>
      </c>
    </row>
    <row r="7" spans="2:15" x14ac:dyDescent="0.2">
      <c r="B7" s="9" t="str">
        <v>Baltimore</v>
      </c>
      <c r="C7" s="3" t="str">
        <f>VLOOKUP($B7,Data1!A4:$B$51,2)</f>
        <v>Maryland</v>
      </c>
      <c r="D7" s="7">
        <f>VALUE(SUBSTITUTE(SUBSTITUTE(MID(Data1!C4,FIND("L", Data1!C4), 3), "L", ""), "Ø", 0))</f>
        <v>24</v>
      </c>
      <c r="E7" s="7">
        <f>VALUE(SUBSTITUTE(SUBSTITUTE(MID(Data1!D4,FIND("L", Data1!D4), 3), "L", ""), "Ø", 0))</f>
        <v>27</v>
      </c>
      <c r="F7" s="7">
        <f>VALUE(SUBSTITUTE(SUBSTITUTE(MID(Data1!E4,FIND("L", Data1!E4), 3), "L", ""), "Ø", 0))</f>
        <v>34</v>
      </c>
      <c r="G7" s="7">
        <f>VALUE(SUBSTITUTE(SUBSTITUTE(MID(Data1!F4,FIND("L", Data1!F4), 3), "L", ""), "Ø", 0))</f>
        <v>43</v>
      </c>
      <c r="H7" s="7">
        <f>VALUE(SUBSTITUTE(SUBSTITUTE(MID(Data1!G4,FIND("L", Data1!G4), 3), "L", ""), "Ø", 0))</f>
        <v>52</v>
      </c>
      <c r="I7" s="7">
        <f>VALUE(SUBSTITUTE(SUBSTITUTE(MID(Data1!H4,FIND("L", Data1!H4), 3), "L", ""), "Ø", 0))</f>
        <v>62</v>
      </c>
      <c r="J7" s="7">
        <f>VALUE(SUBSTITUTE(SUBSTITUTE(MID(Data1!I4,FIND("L", Data1!I4), 3), "L", ""), "Ø", 0))</f>
        <v>67</v>
      </c>
      <c r="K7" s="7">
        <f>VALUE(SUBSTITUTE(SUBSTITUTE(MID(Data1!J4,FIND("L", Data1!J4), 3), "L", ""), "Ø", 0))</f>
        <v>65</v>
      </c>
      <c r="L7" s="7">
        <f>VALUE(SUBSTITUTE(SUBSTITUTE(MID(Data1!K4,FIND("L", Data1!K4), 3), "L", ""), "Ø", 0))</f>
        <v>58</v>
      </c>
      <c r="M7" s="7">
        <f>VALUE(SUBSTITUTE(SUBSTITUTE(MID(Data1!L4,FIND("L", Data1!L4), 3), "L", ""), "Ø", 0))</f>
        <v>45</v>
      </c>
      <c r="N7" s="7">
        <f>VALUE(SUBSTITUTE(SUBSTITUTE(MID(Data1!M4,FIND("L", Data1!M4), 3), "L", ""), "Ø", 0))</f>
        <v>37</v>
      </c>
      <c r="O7" s="7">
        <f>VALUE(SUBSTITUTE(SUBSTITUTE(MID(Data1!N4,FIND("L", Data1!N4), 3), "L", ""), "Ø", 0))</f>
        <v>28</v>
      </c>
    </row>
    <row r="8" spans="2:15" x14ac:dyDescent="0.2">
      <c r="B8" s="9" t="str">
        <v>Birmingham</v>
      </c>
      <c r="C8" s="3" t="str">
        <f>VLOOKUP($B8,Data1!A5:$B$51,2)</f>
        <v>Alabama</v>
      </c>
      <c r="D8" s="7">
        <f>VALUE(SUBSTITUTE(SUBSTITUTE(MID(Data1!C5,FIND("L", Data1!C5), 3), "L", ""), "Ø", 0))</f>
        <v>34</v>
      </c>
      <c r="E8" s="7">
        <f>VALUE(SUBSTITUTE(SUBSTITUTE(MID(Data1!D5,FIND("L", Data1!D5), 3), "L", ""), "Ø", 0))</f>
        <v>37</v>
      </c>
      <c r="F8" s="7">
        <f>VALUE(SUBSTITUTE(SUBSTITUTE(MID(Data1!E5,FIND("L", Data1!E5), 3), "L", ""), "Ø", 0))</f>
        <v>44</v>
      </c>
      <c r="G8" s="7">
        <f>VALUE(SUBSTITUTE(SUBSTITUTE(MID(Data1!F5,FIND("L", Data1!F5), 3), "L", ""), "Ø", 0))</f>
        <v>51</v>
      </c>
      <c r="H8" s="7">
        <f>VALUE(SUBSTITUTE(SUBSTITUTE(MID(Data1!G5,FIND("L", Data1!G5), 3), "L", ""), "Ø", 0))</f>
        <v>60</v>
      </c>
      <c r="I8" s="7">
        <f>VALUE(SUBSTITUTE(SUBSTITUTE(MID(Data1!H5,FIND("L", Data1!H5), 3), "L", ""), "Ø", 0))</f>
        <v>68</v>
      </c>
      <c r="J8" s="7">
        <f>VALUE(SUBSTITUTE(SUBSTITUTE(MID(Data1!I5,FIND("L", Data1!I5), 3), "L", ""), "Ø", 0))</f>
        <v>71</v>
      </c>
      <c r="K8" s="7">
        <f>VALUE(SUBSTITUTE(SUBSTITUTE(MID(Data1!J5,FIND("L", Data1!J5), 3), "L", ""), "Ø", 0))</f>
        <v>71</v>
      </c>
      <c r="L8" s="7">
        <f>VALUE(SUBSTITUTE(SUBSTITUTE(MID(Data1!K5,FIND("L", Data1!K5), 3), "L", ""), "Ø", 0))</f>
        <v>64</v>
      </c>
      <c r="M8" s="7">
        <f>VALUE(SUBSTITUTE(SUBSTITUTE(MID(Data1!L5,FIND("L", Data1!L5), 3), "L", ""), "Ø", 0))</f>
        <v>53</v>
      </c>
      <c r="N8" s="7">
        <f>VALUE(SUBSTITUTE(SUBSTITUTE(MID(Data1!M5,FIND("L", Data1!M5), 3), "L", ""), "Ø", 0))</f>
        <v>44</v>
      </c>
      <c r="O8" s="7">
        <f>VALUE(SUBSTITUTE(SUBSTITUTE(MID(Data1!N5,FIND("L", Data1!N5), 3), "L", ""), "Ø", 0))</f>
        <v>36</v>
      </c>
    </row>
    <row r="9" spans="2:15" x14ac:dyDescent="0.2">
      <c r="B9" s="9" t="str">
        <v>Boston</v>
      </c>
      <c r="C9" s="3" t="str">
        <f>VLOOKUP($B9,Data1!A6:$B$51,2)</f>
        <v>Massachusetts</v>
      </c>
      <c r="D9" s="7">
        <f>VALUE(SUBSTITUTE(SUBSTITUTE(MID(Data1!C6,FIND("L", Data1!C6), 3), "L", ""), "Ø", 0))</f>
        <v>22</v>
      </c>
      <c r="E9" s="7">
        <f>VALUE(SUBSTITUTE(SUBSTITUTE(MID(Data1!D6,FIND("L", Data1!D6), 3), "L", ""), "Ø", 0))</f>
        <v>25</v>
      </c>
      <c r="F9" s="7">
        <f>VALUE(SUBSTITUTE(SUBSTITUTE(MID(Data1!E6,FIND("L", Data1!E6), 3), "L", ""), "Ø", 0))</f>
        <v>31</v>
      </c>
      <c r="G9" s="7">
        <f>VALUE(SUBSTITUTE(SUBSTITUTE(MID(Data1!F6,FIND("L", Data1!F6), 3), "L", ""), "Ø", 0))</f>
        <v>41</v>
      </c>
      <c r="H9" s="7">
        <f>VALUE(SUBSTITUTE(SUBSTITUTE(MID(Data1!G6,FIND("L", Data1!G6), 3), "L", ""), "Ø", 0))</f>
        <v>50</v>
      </c>
      <c r="I9" s="7">
        <f>VALUE(SUBSTITUTE(SUBSTITUTE(MID(Data1!H6,FIND("L", Data1!H6), 3), "L", ""), "Ø", 0))</f>
        <v>60</v>
      </c>
      <c r="J9" s="7">
        <f>VALUE(SUBSTITUTE(SUBSTITUTE(MID(Data1!I6,FIND("L", Data1!I6), 3), "L", ""), "Ø", 0))</f>
        <v>65</v>
      </c>
      <c r="K9" s="7">
        <f>VALUE(SUBSTITUTE(SUBSTITUTE(MID(Data1!J6,FIND("L", Data1!J6), 3), "L", ""), "Ø", 0))</f>
        <v>65</v>
      </c>
      <c r="L9" s="7">
        <f>VALUE(SUBSTITUTE(SUBSTITUTE(MID(Data1!K6,FIND("L", Data1!K6), 3), "L", ""), "Ø", 0))</f>
        <v>57</v>
      </c>
      <c r="M9" s="7">
        <f>VALUE(SUBSTITUTE(SUBSTITUTE(MID(Data1!L6,FIND("L", Data1!L6), 3), "L", ""), "Ø", 0))</f>
        <v>47</v>
      </c>
      <c r="N9" s="7">
        <f>VALUE(SUBSTITUTE(SUBSTITUTE(MID(Data1!M6,FIND("L", Data1!M6), 3), "L", ""), "Ø", 0))</f>
        <v>38</v>
      </c>
      <c r="O9" s="7">
        <f>VALUE(SUBSTITUTE(SUBSTITUTE(MID(Data1!N6,FIND("L", Data1!N6), 3), "L", ""), "Ø", 0))</f>
        <v>28</v>
      </c>
    </row>
    <row r="10" spans="2:15" x14ac:dyDescent="0.2">
      <c r="B10" s="9" t="str">
        <v>Buffalo</v>
      </c>
      <c r="C10" s="3" t="str">
        <f>VLOOKUP($B10,Data1!A7:$B$51,2)</f>
        <v>New York</v>
      </c>
      <c r="D10" s="7">
        <f>VALUE(SUBSTITUTE(SUBSTITUTE(MID(Data1!C7,FIND("L", Data1!C7), 3), "L", ""), "Ø", 0))</f>
        <v>19</v>
      </c>
      <c r="E10" s="7">
        <f>VALUE(SUBSTITUTE(SUBSTITUTE(MID(Data1!D7,FIND("L", Data1!D7), 3), "L", ""), "Ø", 0))</f>
        <v>19</v>
      </c>
      <c r="F10" s="7">
        <f>VALUE(SUBSTITUTE(SUBSTITUTE(MID(Data1!E7,FIND("L", Data1!E7), 3), "L", ""), "Ø", 0))</f>
        <v>26</v>
      </c>
      <c r="G10" s="7">
        <f>VALUE(SUBSTITUTE(SUBSTITUTE(MID(Data1!F7,FIND("L", Data1!F7), 3), "L", ""), "Ø", 0))</f>
        <v>37</v>
      </c>
      <c r="H10" s="7">
        <f>VALUE(SUBSTITUTE(SUBSTITUTE(MID(Data1!G7,FIND("L", Data1!G7), 3), "L", ""), "Ø", 0))</f>
        <v>47</v>
      </c>
      <c r="I10" s="7">
        <f>VALUE(SUBSTITUTE(SUBSTITUTE(MID(Data1!H7,FIND("L", Data1!H7), 3), "L", ""), "Ø", 0))</f>
        <v>57</v>
      </c>
      <c r="J10" s="7">
        <f>VALUE(SUBSTITUTE(SUBSTITUTE(MID(Data1!I7,FIND("L", Data1!I7), 3), "L", ""), "Ø", 0))</f>
        <v>62</v>
      </c>
      <c r="K10" s="7">
        <f>VALUE(SUBSTITUTE(SUBSTITUTE(MID(Data1!J7,FIND("L", Data1!J7), 3), "L", ""), "Ø", 0))</f>
        <v>61</v>
      </c>
      <c r="L10" s="7">
        <f>VALUE(SUBSTITUTE(SUBSTITUTE(MID(Data1!K7,FIND("L", Data1!K7), 3), "L", ""), "Ø", 0))</f>
        <v>53</v>
      </c>
      <c r="M10" s="7">
        <f>VALUE(SUBSTITUTE(SUBSTITUTE(MID(Data1!L7,FIND("L", Data1!L7), 3), "L", ""), "Ø", 0))</f>
        <v>43</v>
      </c>
      <c r="N10" s="7">
        <f>VALUE(SUBSTITUTE(SUBSTITUTE(MID(Data1!M7,FIND("L", Data1!M7), 3), "L", ""), "Ø", 0))</f>
        <v>34</v>
      </c>
      <c r="O10" s="7">
        <f>VALUE(SUBSTITUTE(SUBSTITUTE(MID(Data1!N7,FIND("L", Data1!N7), 3), "L", ""), "Ø", 0))</f>
        <v>24</v>
      </c>
    </row>
    <row r="11" spans="2:15" x14ac:dyDescent="0.2">
      <c r="B11" s="9" t="str">
        <v>Charlotte</v>
      </c>
      <c r="C11" s="3" t="str">
        <f>VLOOKUP($B11,Data1!A8:$B$51,2)</f>
        <v>North Carolina</v>
      </c>
      <c r="D11" s="7">
        <f>VALUE(SUBSTITUTE(SUBSTITUTE(MID(Data1!C8,FIND("L", Data1!C8), 3), "L", ""), "Ø", 0))</f>
        <v>30</v>
      </c>
      <c r="E11" s="7">
        <f>VALUE(SUBSTITUTE(SUBSTITUTE(MID(Data1!D8,FIND("L", Data1!D8), 3), "L", ""), "Ø", 0))</f>
        <v>33</v>
      </c>
      <c r="F11" s="7">
        <f>VALUE(SUBSTITUTE(SUBSTITUTE(MID(Data1!E8,FIND("L", Data1!E8), 3), "L", ""), "Ø", 0))</f>
        <v>39</v>
      </c>
      <c r="G11" s="7">
        <f>VALUE(SUBSTITUTE(SUBSTITUTE(MID(Data1!F8,FIND("L", Data1!F8), 3), "L", ""), "Ø", 0))</f>
        <v>47</v>
      </c>
      <c r="H11" s="7">
        <f>VALUE(SUBSTITUTE(SUBSTITUTE(MID(Data1!G8,FIND("L", Data1!G8), 3), "L", ""), "Ø", 0))</f>
        <v>56</v>
      </c>
      <c r="I11" s="7">
        <f>VALUE(SUBSTITUTE(SUBSTITUTE(MID(Data1!H8,FIND("L", Data1!H8), 3), "L", ""), "Ø", 0))</f>
        <v>65</v>
      </c>
      <c r="J11" s="7">
        <f>VALUE(SUBSTITUTE(SUBSTITUTE(MID(Data1!I8,FIND("L", Data1!I8), 3), "L", ""), "Ø", 0))</f>
        <v>68</v>
      </c>
      <c r="K11" s="7">
        <f>VALUE(SUBSTITUTE(SUBSTITUTE(MID(Data1!J8,FIND("L", Data1!J8), 3), "L", ""), "Ø", 0))</f>
        <v>67</v>
      </c>
      <c r="L11" s="7">
        <f>VALUE(SUBSTITUTE(SUBSTITUTE(MID(Data1!K8,FIND("L", Data1!K8), 3), "L", ""), "Ø", 0))</f>
        <v>60</v>
      </c>
      <c r="M11" s="7">
        <f>VALUE(SUBSTITUTE(SUBSTITUTE(MID(Data1!L8,FIND("L", Data1!L8), 3), "L", ""), "Ø", 0))</f>
        <v>49</v>
      </c>
      <c r="N11" s="7">
        <f>VALUE(SUBSTITUTE(SUBSTITUTE(MID(Data1!M8,FIND("L", Data1!M8), 3), "L", ""), "Ø", 0))</f>
        <v>39</v>
      </c>
      <c r="O11" s="7">
        <f>VALUE(SUBSTITUTE(SUBSTITUTE(MID(Data1!N8,FIND("L", Data1!N8), 3), "L", ""), "Ø", 0))</f>
        <v>32</v>
      </c>
    </row>
    <row r="12" spans="2:15" x14ac:dyDescent="0.2">
      <c r="B12" s="9" t="str">
        <v>Chicago</v>
      </c>
      <c r="C12" s="3" t="str">
        <f>VLOOKUP($B12,Data1!A9:$B$51,2)</f>
        <v>Illinois</v>
      </c>
      <c r="D12" s="7">
        <f>VALUE(SUBSTITUTE(SUBSTITUTE(MID(Data1!C9,FIND("L", Data1!C9), 3), "L", ""), "Ø", 0))</f>
        <v>17</v>
      </c>
      <c r="E12" s="7">
        <f>VALUE(SUBSTITUTE(SUBSTITUTE(MID(Data1!D9,FIND("L", Data1!D9), 3), "L", ""), "Ø", 0))</f>
        <v>20</v>
      </c>
      <c r="F12" s="7">
        <f>VALUE(SUBSTITUTE(SUBSTITUTE(MID(Data1!E9,FIND("L", Data1!E9), 3), "L", ""), "Ø", 0))</f>
        <v>29</v>
      </c>
      <c r="G12" s="7">
        <f>VALUE(SUBSTITUTE(SUBSTITUTE(MID(Data1!F9,FIND("L", Data1!F9), 3), "L", ""), "Ø", 0))</f>
        <v>39</v>
      </c>
      <c r="H12" s="7">
        <f>VALUE(SUBSTITUTE(SUBSTITUTE(MID(Data1!G9,FIND("L", Data1!G9), 3), "L", ""), "Ø", 0))</f>
        <v>48</v>
      </c>
      <c r="I12" s="7">
        <f>VALUE(SUBSTITUTE(SUBSTITUTE(MID(Data1!H9,FIND("L", Data1!H9), 3), "L", ""), "Ø", 0))</f>
        <v>58</v>
      </c>
      <c r="J12" s="7">
        <f>VALUE(SUBSTITUTE(SUBSTITUTE(MID(Data1!I9,FIND("L", Data1!I9), 3), "L", ""), "Ø", 0))</f>
        <v>64</v>
      </c>
      <c r="K12" s="7">
        <f>VALUE(SUBSTITUTE(SUBSTITUTE(MID(Data1!J9,FIND("L", Data1!J9), 3), "L", ""), "Ø", 0))</f>
        <v>63</v>
      </c>
      <c r="L12" s="7">
        <f>VALUE(SUBSTITUTE(SUBSTITUTE(MID(Data1!K9,FIND("L", Data1!K9), 3), "L", ""), "Ø", 0))</f>
        <v>54</v>
      </c>
      <c r="M12" s="7">
        <f>VALUE(SUBSTITUTE(SUBSTITUTE(MID(Data1!L9,FIND("L", Data1!L9), 3), "L", ""), "Ø", 0))</f>
        <v>43</v>
      </c>
      <c r="N12" s="7">
        <f>VALUE(SUBSTITUTE(SUBSTITUTE(MID(Data1!M9,FIND("L", Data1!M9), 3), "L", ""), "Ø", 0))</f>
        <v>32</v>
      </c>
      <c r="O12" s="7">
        <f>VALUE(SUBSTITUTE(SUBSTITUTE(MID(Data1!N9,FIND("L", Data1!N9), 3), "L", ""), "Ø", 0))</f>
        <v>21</v>
      </c>
    </row>
    <row r="13" spans="2:15" x14ac:dyDescent="0.2">
      <c r="B13" s="9" t="str">
        <v>Cincinnati</v>
      </c>
      <c r="C13" s="3" t="str">
        <f>VLOOKUP($B13,Data1!A10:$B$51,2)</f>
        <v>Ohio</v>
      </c>
      <c r="D13" s="7">
        <f>VALUE(SUBSTITUTE(SUBSTITUTE(MID(Data1!C10,FIND("L", Data1!C10), 3), "L", ""), "Ø", 0))</f>
        <v>22</v>
      </c>
      <c r="E13" s="7">
        <f>VALUE(SUBSTITUTE(SUBSTITUTE(MID(Data1!D10,FIND("L", Data1!D10), 3), "L", ""), "Ø", 0))</f>
        <v>25</v>
      </c>
      <c r="F13" s="7">
        <f>VALUE(SUBSTITUTE(SUBSTITUTE(MID(Data1!E10,FIND("L", Data1!E10), 3), "L", ""), "Ø", 0))</f>
        <v>33</v>
      </c>
      <c r="G13" s="7">
        <f>VALUE(SUBSTITUTE(SUBSTITUTE(MID(Data1!F10,FIND("L", Data1!F10), 3), "L", ""), "Ø", 0))</f>
        <v>42</v>
      </c>
      <c r="H13" s="7">
        <f>VALUE(SUBSTITUTE(SUBSTITUTE(MID(Data1!G10,FIND("L", Data1!G10), 3), "L", ""), "Ø", 0))</f>
        <v>52</v>
      </c>
      <c r="I13" s="7">
        <f>VALUE(SUBSTITUTE(SUBSTITUTE(MID(Data1!H10,FIND("L", Data1!H10), 3), "L", ""), "Ø", 0))</f>
        <v>61</v>
      </c>
      <c r="J13" s="7">
        <f>VALUE(SUBSTITUTE(SUBSTITUTE(MID(Data1!I10,FIND("L", Data1!I10), 3), "L", ""), "Ø", 0))</f>
        <v>65</v>
      </c>
      <c r="K13" s="7">
        <f>VALUE(SUBSTITUTE(SUBSTITUTE(MID(Data1!J10,FIND("L", Data1!J10), 3), "L", ""), "Ø", 0))</f>
        <v>63</v>
      </c>
      <c r="L13" s="7">
        <f>VALUE(SUBSTITUTE(SUBSTITUTE(MID(Data1!K10,FIND("L", Data1!K10), 3), "L", ""), "Ø", 0))</f>
        <v>55</v>
      </c>
      <c r="M13" s="7">
        <f>VALUE(SUBSTITUTE(SUBSTITUTE(MID(Data1!L10,FIND("L", Data1!L10), 3), "L", ""), "Ø", 0))</f>
        <v>43</v>
      </c>
      <c r="N13" s="7">
        <f>VALUE(SUBSTITUTE(SUBSTITUTE(MID(Data1!M10,FIND("L", Data1!M10), 3), "L", ""), "Ø", 0))</f>
        <v>34</v>
      </c>
      <c r="O13" s="7">
        <f>VALUE(SUBSTITUTE(SUBSTITUTE(MID(Data1!N10,FIND("L", Data1!N10), 3), "L", ""), "Ø", 0))</f>
        <v>26</v>
      </c>
    </row>
    <row r="14" spans="2:15" x14ac:dyDescent="0.2">
      <c r="B14" s="9" t="str">
        <v>Cleveland</v>
      </c>
      <c r="C14" s="3" t="str">
        <f>VLOOKUP($B14,Data1!A11:$B$51,2)</f>
        <v>Ohio</v>
      </c>
      <c r="D14" s="7">
        <f>VALUE(SUBSTITUTE(SUBSTITUTE(MID(Data1!C11,FIND("L", Data1!C11), 3), "L", ""), "Ø", 0))</f>
        <v>22</v>
      </c>
      <c r="E14" s="7">
        <f>VALUE(SUBSTITUTE(SUBSTITUTE(MID(Data1!D11,FIND("L", Data1!D11), 3), "L", ""), "Ø", 0))</f>
        <v>24</v>
      </c>
      <c r="F14" s="7">
        <f>VALUE(SUBSTITUTE(SUBSTITUTE(MID(Data1!E11,FIND("L", Data1!E11), 3), "L", ""), "Ø", 0))</f>
        <v>30</v>
      </c>
      <c r="G14" s="7">
        <f>VALUE(SUBSTITUTE(SUBSTITUTE(MID(Data1!F11,FIND("L", Data1!F11), 3), "L", ""), "Ø", 0))</f>
        <v>40</v>
      </c>
      <c r="H14" s="7">
        <f>VALUE(SUBSTITUTE(SUBSTITUTE(MID(Data1!G11,FIND("L", Data1!G11), 3), "L", ""), "Ø", 0))</f>
        <v>50</v>
      </c>
      <c r="I14" s="7">
        <f>VALUE(SUBSTITUTE(SUBSTITUTE(MID(Data1!H11,FIND("L", Data1!H11), 3), "L", ""), "Ø", 0))</f>
        <v>60</v>
      </c>
      <c r="J14" s="7">
        <f>VALUE(SUBSTITUTE(SUBSTITUTE(MID(Data1!I11,FIND("L", Data1!I11), 3), "L", ""), "Ø", 0))</f>
        <v>64</v>
      </c>
      <c r="K14" s="7">
        <f>VALUE(SUBSTITUTE(SUBSTITUTE(MID(Data1!J11,FIND("L", Data1!J11), 3), "L", ""), "Ø", 0))</f>
        <v>63</v>
      </c>
      <c r="L14" s="7">
        <f>VALUE(SUBSTITUTE(SUBSTITUTE(MID(Data1!K11,FIND("L", Data1!K11), 3), "L", ""), "Ø", 0))</f>
        <v>56</v>
      </c>
      <c r="M14" s="7">
        <f>VALUE(SUBSTITUTE(SUBSTITUTE(MID(Data1!L11,FIND("L", Data1!L11), 3), "L", ""), "Ø", 0))</f>
        <v>45</v>
      </c>
      <c r="N14" s="7">
        <f>VALUE(SUBSTITUTE(SUBSTITUTE(MID(Data1!M11,FIND("L", Data1!M11), 3), "L", ""), "Ø", 0))</f>
        <v>37</v>
      </c>
      <c r="O14" s="7">
        <f>VALUE(SUBSTITUTE(SUBSTITUTE(MID(Data1!N11,FIND("L", Data1!N11), 3), "L", ""), "Ø", 0))</f>
        <v>26</v>
      </c>
    </row>
    <row r="15" spans="2:15" x14ac:dyDescent="0.2">
      <c r="B15" s="9" t="str">
        <v>Columbus</v>
      </c>
      <c r="C15" s="3" t="str">
        <f>VLOOKUP($B15,Data1!A12:$B$51,2)</f>
        <v>Ohio</v>
      </c>
      <c r="D15" s="7">
        <f>VALUE(SUBSTITUTE(SUBSTITUTE(MID(Data1!C12,FIND("L", Data1!C12), 3), "L", ""), "Ø", 0))</f>
        <v>23</v>
      </c>
      <c r="E15" s="7">
        <f>VALUE(SUBSTITUTE(SUBSTITUTE(MID(Data1!D12,FIND("L", Data1!D12), 3), "L", ""), "Ø", 0))</f>
        <v>25</v>
      </c>
      <c r="F15" s="7">
        <f>VALUE(SUBSTITUTE(SUBSTITUTE(MID(Data1!E12,FIND("L", Data1!E12), 3), "L", ""), "Ø", 0))</f>
        <v>33</v>
      </c>
      <c r="G15" s="7">
        <f>VALUE(SUBSTITUTE(SUBSTITUTE(MID(Data1!F12,FIND("L", Data1!F12), 3), "L", ""), "Ø", 0))</f>
        <v>43</v>
      </c>
      <c r="H15" s="7">
        <f>VALUE(SUBSTITUTE(SUBSTITUTE(MID(Data1!G12,FIND("L", Data1!G12), 3), "L", ""), "Ø", 0))</f>
        <v>52</v>
      </c>
      <c r="I15" s="7">
        <f>VALUE(SUBSTITUTE(SUBSTITUTE(MID(Data1!H12,FIND("L", Data1!H12), 3), "L", ""), "Ø", 0))</f>
        <v>62</v>
      </c>
      <c r="J15" s="7">
        <f>VALUE(SUBSTITUTE(SUBSTITUTE(MID(Data1!I12,FIND("L", Data1!I12), 3), "L", ""), "Ø", 0))</f>
        <v>66</v>
      </c>
      <c r="K15" s="7">
        <f>VALUE(SUBSTITUTE(SUBSTITUTE(MID(Data1!J12,FIND("L", Data1!J12), 3), "L", ""), "Ø", 0))</f>
        <v>64</v>
      </c>
      <c r="L15" s="7">
        <f>VALUE(SUBSTITUTE(SUBSTITUTE(MID(Data1!K12,FIND("L", Data1!K12), 3), "L", ""), "Ø", 0))</f>
        <v>57</v>
      </c>
      <c r="M15" s="7">
        <f>VALUE(SUBSTITUTE(SUBSTITUTE(MID(Data1!L12,FIND("L", Data1!L12), 3), "L", ""), "Ø", 0))</f>
        <v>45</v>
      </c>
      <c r="N15" s="7">
        <f>VALUE(SUBSTITUTE(SUBSTITUTE(MID(Data1!M12,FIND("L", Data1!M12), 3), "L", ""), "Ø", 0))</f>
        <v>36</v>
      </c>
      <c r="O15" s="7">
        <f>VALUE(SUBSTITUTE(SUBSTITUTE(MID(Data1!N12,FIND("L", Data1!N12), 3), "L", ""), "Ø", 0))</f>
        <v>27</v>
      </c>
    </row>
    <row r="16" spans="2:15" x14ac:dyDescent="0.2">
      <c r="B16" s="9" t="str">
        <v>Dallas</v>
      </c>
      <c r="C16" s="3" t="str">
        <f>VLOOKUP($B16,Data1!A13:$B$51,2)</f>
        <v>Texas</v>
      </c>
      <c r="D16" s="7">
        <f>VALUE(SUBSTITUTE(SUBSTITUTE(MID(Data1!C13,FIND("L", Data1!C13), 3), "L", ""), "Ø", 0))</f>
        <v>37</v>
      </c>
      <c r="E16" s="7">
        <f>VALUE(SUBSTITUTE(SUBSTITUTE(MID(Data1!D13,FIND("L", Data1!D13), 3), "L", ""), "Ø", 0))</f>
        <v>41</v>
      </c>
      <c r="F16" s="7">
        <f>VALUE(SUBSTITUTE(SUBSTITUTE(MID(Data1!E13,FIND("L", Data1!E13), 3), "L", ""), "Ø", 0))</f>
        <v>49</v>
      </c>
      <c r="G16" s="7">
        <f>VALUE(SUBSTITUTE(SUBSTITUTE(MID(Data1!F13,FIND("L", Data1!F13), 3), "L", ""), "Ø", 0))</f>
        <v>56</v>
      </c>
      <c r="H16" s="7">
        <f>VALUE(SUBSTITUTE(SUBSTITUTE(MID(Data1!G13,FIND("L", Data1!G13), 3), "L", ""), "Ø", 0))</f>
        <v>65</v>
      </c>
      <c r="I16" s="7">
        <f>VALUE(SUBSTITUTE(SUBSTITUTE(MID(Data1!H13,FIND("L", Data1!H13), 3), "L", ""), "Ø", 0))</f>
        <v>73</v>
      </c>
      <c r="J16" s="7">
        <f>VALUE(SUBSTITUTE(SUBSTITUTE(MID(Data1!I13,FIND("L", Data1!I13), 3), "L", ""), "Ø", 0))</f>
        <v>77</v>
      </c>
      <c r="K16" s="7">
        <f>VALUE(SUBSTITUTE(SUBSTITUTE(MID(Data1!J13,FIND("L", Data1!J13), 3), "L", ""), "Ø", 0))</f>
        <v>77</v>
      </c>
      <c r="L16" s="7">
        <f>VALUE(SUBSTITUTE(SUBSTITUTE(MID(Data1!K13,FIND("L", Data1!K13), 3), "L", ""), "Ø", 0))</f>
        <v>69</v>
      </c>
      <c r="M16" s="7">
        <f>VALUE(SUBSTITUTE(SUBSTITUTE(MID(Data1!L13,FIND("L", Data1!L13), 3), "L", ""), "Ø", 0))</f>
        <v>58</v>
      </c>
      <c r="N16" s="7">
        <f>VALUE(SUBSTITUTE(SUBSTITUTE(MID(Data1!M13,FIND("L", Data1!M13), 3), "L", ""), "Ø", 0))</f>
        <v>48</v>
      </c>
      <c r="O16" s="7">
        <f>VALUE(SUBSTITUTE(SUBSTITUTE(MID(Data1!N13,FIND("L", Data1!N13), 3), "L", ""), "Ø", 0))</f>
        <v>39</v>
      </c>
    </row>
    <row r="17" spans="2:15" x14ac:dyDescent="0.2">
      <c r="B17" s="9" t="str">
        <v>Denver</v>
      </c>
      <c r="C17" s="3" t="str">
        <f>VLOOKUP($B17,Data1!A14:$B$51,2)</f>
        <v>Colorado</v>
      </c>
      <c r="D17" s="7">
        <f>VALUE(SUBSTITUTE(SUBSTITUTE(MID(Data1!C14,FIND("L", Data1!C14), 3), "L", ""), "Ø", 0))</f>
        <v>17</v>
      </c>
      <c r="E17" s="7">
        <f>VALUE(SUBSTITUTE(SUBSTITUTE(MID(Data1!D14,FIND("L", Data1!D14), 3), "L", ""), "Ø", 0))</f>
        <v>20</v>
      </c>
      <c r="F17" s="7">
        <f>VALUE(SUBSTITUTE(SUBSTITUTE(MID(Data1!E14,FIND("L", Data1!E14), 3), "L", ""), "Ø", 0))</f>
        <v>26</v>
      </c>
      <c r="G17" s="7">
        <f>VALUE(SUBSTITUTE(SUBSTITUTE(MID(Data1!F14,FIND("L", Data1!F14), 3), "L", ""), "Ø", 0))</f>
        <v>34</v>
      </c>
      <c r="H17" s="7">
        <f>VALUE(SUBSTITUTE(SUBSTITUTE(MID(Data1!G14,FIND("L", Data1!G14), 3), "L", ""), "Ø", 0))</f>
        <v>44</v>
      </c>
      <c r="I17" s="7">
        <f>VALUE(SUBSTITUTE(SUBSTITUTE(MID(Data1!H14,FIND("L", Data1!H14), 3), "L", ""), "Ø", 0))</f>
        <v>53</v>
      </c>
      <c r="J17" s="7">
        <f>VALUE(SUBSTITUTE(SUBSTITUTE(MID(Data1!I14,FIND("L", Data1!I14), 3), "L", ""), "Ø", 0))</f>
        <v>59</v>
      </c>
      <c r="K17" s="7">
        <f>VALUE(SUBSTITUTE(SUBSTITUTE(MID(Data1!J14,FIND("L", Data1!J14), 3), "L", ""), "Ø", 0))</f>
        <v>57</v>
      </c>
      <c r="L17" s="7">
        <f>VALUE(SUBSTITUTE(SUBSTITUTE(MID(Data1!K14,FIND("L", Data1!K14), 3), "L", ""), "Ø", 0))</f>
        <v>48</v>
      </c>
      <c r="M17" s="7">
        <f>VALUE(SUBSTITUTE(SUBSTITUTE(MID(Data1!L14,FIND("L", Data1!L14), 3), "L", ""), "Ø", 0))</f>
        <v>36</v>
      </c>
      <c r="N17" s="7">
        <f>VALUE(SUBSTITUTE(SUBSTITUTE(MID(Data1!M14,FIND("L", Data1!M14), 3), "L", ""), "Ø", 0))</f>
        <v>25</v>
      </c>
      <c r="O17" s="7">
        <f>VALUE(SUBSTITUTE(SUBSTITUTE(MID(Data1!N14,FIND("L", Data1!N14), 3), "L", ""), "Ø", 0))</f>
        <v>17</v>
      </c>
    </row>
    <row r="18" spans="2:15" x14ac:dyDescent="0.2">
      <c r="B18" s="9" t="str">
        <v>Detroit</v>
      </c>
      <c r="C18" s="3" t="str">
        <f>VLOOKUP($B18,Data1!A15:$B$51,2)</f>
        <v>Michigan</v>
      </c>
      <c r="D18" s="7">
        <f>VALUE(SUBSTITUTE(SUBSTITUTE(MID(Data1!C15,FIND("L", Data1!C15), 3), "L", ""), "Ø", 0))</f>
        <v>19</v>
      </c>
      <c r="E18" s="7">
        <f>VALUE(SUBSTITUTE(SUBSTITUTE(MID(Data1!D15,FIND("L", Data1!D15), 3), "L", ""), "Ø", 0))</f>
        <v>21</v>
      </c>
      <c r="F18" s="7">
        <f>VALUE(SUBSTITUTE(SUBSTITUTE(MID(Data1!E15,FIND("L", Data1!E15), 3), "L", ""), "Ø", 0))</f>
        <v>29</v>
      </c>
      <c r="G18" s="7">
        <f>VALUE(SUBSTITUTE(SUBSTITUTE(MID(Data1!F15,FIND("L", Data1!F15), 3), "L", ""), "Ø", 0))</f>
        <v>39</v>
      </c>
      <c r="H18" s="7">
        <f>VALUE(SUBSTITUTE(SUBSTITUTE(MID(Data1!G15,FIND("L", Data1!G15), 3), "L", ""), "Ø", 0))</f>
        <v>49</v>
      </c>
      <c r="I18" s="7">
        <f>VALUE(SUBSTITUTE(SUBSTITUTE(MID(Data1!H15,FIND("L", Data1!H15), 3), "L", ""), "Ø", 0))</f>
        <v>60</v>
      </c>
      <c r="J18" s="7">
        <f>VALUE(SUBSTITUTE(SUBSTITUTE(MID(Data1!I15,FIND("L", Data1!I15), 3), "L", ""), "Ø", 0))</f>
        <v>64</v>
      </c>
      <c r="K18" s="7">
        <f>VALUE(SUBSTITUTE(SUBSTITUTE(MID(Data1!J15,FIND("L", Data1!J15), 3), "L", ""), "Ø", 0))</f>
        <v>63</v>
      </c>
      <c r="L18" s="7">
        <f>VALUE(SUBSTITUTE(SUBSTITUTE(MID(Data1!K15,FIND("L", Data1!K15), 3), "L", ""), "Ø", 0))</f>
        <v>55</v>
      </c>
      <c r="M18" s="7">
        <f>VALUE(SUBSTITUTE(SUBSTITUTE(MID(Data1!L15,FIND("L", Data1!L15), 3), "L", ""), "Ø", 0))</f>
        <v>43</v>
      </c>
      <c r="N18" s="7">
        <f>VALUE(SUBSTITUTE(SUBSTITUTE(MID(Data1!M15,FIND("L", Data1!M15), 3), "L", ""), "Ø", 0))</f>
        <v>34</v>
      </c>
      <c r="O18" s="7">
        <f>VALUE(SUBSTITUTE(SUBSTITUTE(MID(Data1!N15,FIND("L", Data1!N15), 3), "L", ""), "Ø", 0))</f>
        <v>24</v>
      </c>
    </row>
    <row r="19" spans="2:15" x14ac:dyDescent="0.2">
      <c r="B19" s="9" t="str">
        <v>Hartford</v>
      </c>
      <c r="C19" s="3" t="str">
        <f>VLOOKUP($B19,Data1!A16:$B$51,2)</f>
        <v>Connecticut</v>
      </c>
      <c r="D19" s="7">
        <f>VALUE(SUBSTITUTE(SUBSTITUTE(MID(Data1!C16,FIND("L", Data1!C16), 3), "L", ""), "Ø", 0))</f>
        <v>18</v>
      </c>
      <c r="E19" s="7">
        <f>VALUE(SUBSTITUTE(SUBSTITUTE(MID(Data1!D16,FIND("L", Data1!D16), 3), "L", ""), "Ø", 0))</f>
        <v>21</v>
      </c>
      <c r="F19" s="7">
        <f>VALUE(SUBSTITUTE(SUBSTITUTE(MID(Data1!E16,FIND("L", Data1!E16), 3), "L", ""), "Ø", 0))</f>
        <v>28</v>
      </c>
      <c r="G19" s="7">
        <f>VALUE(SUBSTITUTE(SUBSTITUTE(MID(Data1!F16,FIND("L", Data1!F16), 3), "L", ""), "Ø", 0))</f>
        <v>38</v>
      </c>
      <c r="H19" s="7">
        <f>VALUE(SUBSTITUTE(SUBSTITUTE(MID(Data1!G16,FIND("L", Data1!G16), 3), "L", ""), "Ø", 0))</f>
        <v>48</v>
      </c>
      <c r="I19" s="7">
        <f>VALUE(SUBSTITUTE(SUBSTITUTE(MID(Data1!H16,FIND("L", Data1!H16), 3), "L", ""), "Ø", 0))</f>
        <v>57</v>
      </c>
      <c r="J19" s="7">
        <f>VALUE(SUBSTITUTE(SUBSTITUTE(MID(Data1!I16,FIND("L", Data1!I16), 3), "L", ""), "Ø", 0))</f>
        <v>63</v>
      </c>
      <c r="K19" s="7">
        <f>VALUE(SUBSTITUTE(SUBSTITUTE(MID(Data1!J16,FIND("L", Data1!J16), 3), "L", ""), "Ø", 0))</f>
        <v>61</v>
      </c>
      <c r="L19" s="7">
        <f>VALUE(SUBSTITUTE(SUBSTITUTE(MID(Data1!K16,FIND("L", Data1!K16), 3), "L", ""), "Ø", 0))</f>
        <v>53</v>
      </c>
      <c r="M19" s="7">
        <f>VALUE(SUBSTITUTE(SUBSTITUTE(MID(Data1!L16,FIND("L", Data1!L16), 3), "L", ""), "Ø", 0))</f>
        <v>41</v>
      </c>
      <c r="N19" s="7">
        <f>VALUE(SUBSTITUTE(SUBSTITUTE(MID(Data1!M16,FIND("L", Data1!M16), 3), "L", ""), "Ø", 0))</f>
        <v>33</v>
      </c>
      <c r="O19" s="7">
        <f>VALUE(SUBSTITUTE(SUBSTITUTE(MID(Data1!N16,FIND("L", Data1!N16), 3), "L", ""), "Ø", 0))</f>
        <v>23</v>
      </c>
    </row>
    <row r="20" spans="2:15" x14ac:dyDescent="0.2">
      <c r="B20" s="9" t="str">
        <v>Houston</v>
      </c>
      <c r="C20" s="3" t="str">
        <f>VLOOKUP($B20,Data1!A17:$B$51,2)</f>
        <v>Texas</v>
      </c>
      <c r="D20" s="7">
        <f>VALUE(SUBSTITUTE(SUBSTITUTE(MID(Data1!C17,FIND("L", Data1!C17), 3), "L", ""), "Ø", 0))</f>
        <v>43</v>
      </c>
      <c r="E20" s="7">
        <f>VALUE(SUBSTITUTE(SUBSTITUTE(MID(Data1!D17,FIND("L", Data1!D17), 3), "L", ""), "Ø", 0))</f>
        <v>47</v>
      </c>
      <c r="F20" s="7">
        <f>VALUE(SUBSTITUTE(SUBSTITUTE(MID(Data1!E17,FIND("L", Data1!E17), 3), "L", ""), "Ø", 0))</f>
        <v>53</v>
      </c>
      <c r="G20" s="7">
        <f>VALUE(SUBSTITUTE(SUBSTITUTE(MID(Data1!F17,FIND("L", Data1!F17), 3), "L", ""), "Ø", 0))</f>
        <v>59</v>
      </c>
      <c r="H20" s="7">
        <f>VALUE(SUBSTITUTE(SUBSTITUTE(MID(Data1!G17,FIND("L", Data1!G17), 3), "L", ""), "Ø", 0))</f>
        <v>68</v>
      </c>
      <c r="I20" s="7">
        <f>VALUE(SUBSTITUTE(SUBSTITUTE(MID(Data1!H17,FIND("L", Data1!H17), 3), "L", ""), "Ø", 0))</f>
        <v>73</v>
      </c>
      <c r="J20" s="7">
        <f>VALUE(SUBSTITUTE(SUBSTITUTE(MID(Data1!I17,FIND("L", Data1!I17), 3), "L", ""), "Ø", 0))</f>
        <v>75</v>
      </c>
      <c r="K20" s="7">
        <f>VALUE(SUBSTITUTE(SUBSTITUTE(MID(Data1!J17,FIND("L", Data1!J17), 3), "L", ""), "Ø", 0))</f>
        <v>75</v>
      </c>
      <c r="L20" s="7">
        <f>VALUE(SUBSTITUTE(SUBSTITUTE(MID(Data1!K17,FIND("L", Data1!K17), 3), "L", ""), "Ø", 0))</f>
        <v>70</v>
      </c>
      <c r="M20" s="7">
        <f>VALUE(SUBSTITUTE(SUBSTITUTE(MID(Data1!L17,FIND("L", Data1!L17), 3), "L", ""), "Ø", 0))</f>
        <v>61</v>
      </c>
      <c r="N20" s="7">
        <f>VALUE(SUBSTITUTE(SUBSTITUTE(MID(Data1!M17,FIND("L", Data1!M17), 3), "L", ""), "Ø", 0))</f>
        <v>52</v>
      </c>
      <c r="O20" s="7">
        <f>VALUE(SUBSTITUTE(SUBSTITUTE(MID(Data1!N17,FIND("L", Data1!N17), 3), "L", ""), "Ø", 0))</f>
        <v>45</v>
      </c>
    </row>
    <row r="21" spans="2:15" x14ac:dyDescent="0.2">
      <c r="B21" s="9" t="str">
        <v>Indianapolis</v>
      </c>
      <c r="C21" s="3" t="str">
        <f>VLOOKUP($B21,Data1!A18:$B$51,2)</f>
        <v>Indiana</v>
      </c>
      <c r="D21" s="7">
        <f>VALUE(SUBSTITUTE(SUBSTITUTE(MID(Data1!C18,FIND("L", Data1!C18), 3), "L", ""), "Ø", 0))</f>
        <v>21</v>
      </c>
      <c r="E21" s="7">
        <f>VALUE(SUBSTITUTE(SUBSTITUTE(MID(Data1!D18,FIND("L", Data1!D18), 3), "L", ""), "Ø", 0))</f>
        <v>24</v>
      </c>
      <c r="F21" s="7">
        <f>VALUE(SUBSTITUTE(SUBSTITUTE(MID(Data1!E18,FIND("L", Data1!E18), 3), "L", ""), "Ø", 0))</f>
        <v>33</v>
      </c>
      <c r="G21" s="7">
        <f>VALUE(SUBSTITUTE(SUBSTITUTE(MID(Data1!F18,FIND("L", Data1!F18), 3), "L", ""), "Ø", 0))</f>
        <v>43</v>
      </c>
      <c r="H21" s="7">
        <f>VALUE(SUBSTITUTE(SUBSTITUTE(MID(Data1!G18,FIND("L", Data1!G18), 3), "L", ""), "Ø", 0))</f>
        <v>53</v>
      </c>
      <c r="I21" s="7">
        <f>VALUE(SUBSTITUTE(SUBSTITUTE(MID(Data1!H18,FIND("L", Data1!H18), 3), "L", ""), "Ø", 0))</f>
        <v>62</v>
      </c>
      <c r="J21" s="7">
        <f>VALUE(SUBSTITUTE(SUBSTITUTE(MID(Data1!I18,FIND("L", Data1!I18), 3), "L", ""), "Ø", 0))</f>
        <v>66</v>
      </c>
      <c r="K21" s="7">
        <f>VALUE(SUBSTITUTE(SUBSTITUTE(MID(Data1!J18,FIND("L", Data1!J18), 3), "L", ""), "Ø", 0))</f>
        <v>64</v>
      </c>
      <c r="L21" s="7">
        <f>VALUE(SUBSTITUTE(SUBSTITUTE(MID(Data1!K18,FIND("L", Data1!K18), 3), "L", ""), "Ø", 0))</f>
        <v>56</v>
      </c>
      <c r="M21" s="7">
        <f>VALUE(SUBSTITUTE(SUBSTITUTE(MID(Data1!L18,FIND("L", Data1!L18), 3), "L", ""), "Ø", 0))</f>
        <v>45</v>
      </c>
      <c r="N21" s="7">
        <f>VALUE(SUBSTITUTE(SUBSTITUTE(MID(Data1!M18,FIND("L", Data1!M18), 3), "L", ""), "Ø", 0))</f>
        <v>35</v>
      </c>
      <c r="O21" s="7">
        <f>VALUE(SUBSTITUTE(SUBSTITUTE(MID(Data1!N18,FIND("L", Data1!N18), 3), "L", ""), "Ø", 0))</f>
        <v>24</v>
      </c>
    </row>
    <row r="22" spans="2:15" x14ac:dyDescent="0.2">
      <c r="B22" s="9" t="str">
        <v>Jacksonville</v>
      </c>
      <c r="C22" s="3" t="str">
        <f>VLOOKUP($B22,Data1!A19:$B$51,2)</f>
        <v>Florida</v>
      </c>
      <c r="D22" s="7">
        <f>VALUE(SUBSTITUTE(SUBSTITUTE(MID(Data1!C19,FIND("L", Data1!C19), 3), "L", ""), "Ø", 0))</f>
        <v>41</v>
      </c>
      <c r="E22" s="7">
        <f>VALUE(SUBSTITUTE(SUBSTITUTE(MID(Data1!D19,FIND("L", Data1!D19), 3), "L", ""), "Ø", 0))</f>
        <v>45</v>
      </c>
      <c r="F22" s="7">
        <f>VALUE(SUBSTITUTE(SUBSTITUTE(MID(Data1!E19,FIND("L", Data1!E19), 3), "L", ""), "Ø", 0))</f>
        <v>50</v>
      </c>
      <c r="G22" s="7">
        <f>VALUE(SUBSTITUTE(SUBSTITUTE(MID(Data1!F19,FIND("L", Data1!F19), 3), "L", ""), "Ø", 0))</f>
        <v>55</v>
      </c>
      <c r="H22" s="7">
        <f>VALUE(SUBSTITUTE(SUBSTITUTE(MID(Data1!G19,FIND("L", Data1!G19), 3), "L", ""), "Ø", 0))</f>
        <v>63</v>
      </c>
      <c r="I22" s="7">
        <f>VALUE(SUBSTITUTE(SUBSTITUTE(MID(Data1!H19,FIND("L", Data1!H19), 3), "L", ""), "Ø", 0))</f>
        <v>70</v>
      </c>
      <c r="J22" s="7">
        <f>VALUE(SUBSTITUTE(SUBSTITUTE(MID(Data1!I19,FIND("L", Data1!I19), 3), "L", ""), "Ø", 0))</f>
        <v>73</v>
      </c>
      <c r="K22" s="7">
        <f>VALUE(SUBSTITUTE(SUBSTITUTE(MID(Data1!J19,FIND("L", Data1!J19), 3), "L", ""), "Ø", 0))</f>
        <v>73</v>
      </c>
      <c r="L22" s="7">
        <f>VALUE(SUBSTITUTE(SUBSTITUTE(MID(Data1!K19,FIND("L", Data1!K19), 3), "L", ""), "Ø", 0))</f>
        <v>70</v>
      </c>
      <c r="M22" s="7">
        <f>VALUE(SUBSTITUTE(SUBSTITUTE(MID(Data1!L19,FIND("L", Data1!L19), 3), "L", ""), "Ø", 0))</f>
        <v>61</v>
      </c>
      <c r="N22" s="7">
        <f>VALUE(SUBSTITUTE(SUBSTITUTE(MID(Data1!M19,FIND("L", Data1!M19), 3), "L", ""), "Ø", 0))</f>
        <v>51</v>
      </c>
      <c r="O22" s="7">
        <f>VALUE(SUBSTITUTE(SUBSTITUTE(MID(Data1!N19,FIND("L", Data1!N19), 3), "L", ""), "Ø", 0))</f>
        <v>44</v>
      </c>
    </row>
    <row r="23" spans="2:15" x14ac:dyDescent="0.2">
      <c r="B23" s="9" t="str">
        <v>Kansas City</v>
      </c>
      <c r="C23" s="3" t="str">
        <f>VLOOKUP($B23,Data1!A20:$B$51,2)</f>
        <v>Missouri</v>
      </c>
      <c r="D23" s="7">
        <f>VALUE(SUBSTITUTE(SUBSTITUTE(MID(Data1!C20,FIND("L", Data1!C20), 3), "L", ""), "Ø", 0))</f>
        <v>22</v>
      </c>
      <c r="E23" s="7">
        <f>VALUE(SUBSTITUTE(SUBSTITUTE(MID(Data1!D20,FIND("L", Data1!D20), 3), "L", ""), "Ø", 0))</f>
        <v>26</v>
      </c>
      <c r="F23" s="7">
        <f>VALUE(SUBSTITUTE(SUBSTITUTE(MID(Data1!E20,FIND("L", Data1!E20), 3), "L", ""), "Ø", 0))</f>
        <v>36</v>
      </c>
      <c r="G23" s="7">
        <f>VALUE(SUBSTITUTE(SUBSTITUTE(MID(Data1!F20,FIND("L", Data1!F20), 3), "L", ""), "Ø", 0))</f>
        <v>47</v>
      </c>
      <c r="H23" s="7">
        <f>VALUE(SUBSTITUTE(SUBSTITUTE(MID(Data1!G20,FIND("L", Data1!G20), 3), "L", ""), "Ø", 0))</f>
        <v>57</v>
      </c>
      <c r="I23" s="7">
        <f>VALUE(SUBSTITUTE(SUBSTITUTE(MID(Data1!H20,FIND("L", Data1!H20), 3), "L", ""), "Ø", 0))</f>
        <v>67</v>
      </c>
      <c r="J23" s="7">
        <f>VALUE(SUBSTITUTE(SUBSTITUTE(MID(Data1!I20,FIND("L", Data1!I20), 3), "L", ""), "Ø", 0))</f>
        <v>72</v>
      </c>
      <c r="K23" s="7">
        <f>VALUE(SUBSTITUTE(SUBSTITUTE(MID(Data1!J20,FIND("L", Data1!J20), 3), "L", ""), "Ø", 0))</f>
        <v>70</v>
      </c>
      <c r="L23" s="7">
        <f>VALUE(SUBSTITUTE(SUBSTITUTE(MID(Data1!K20,FIND("L", Data1!K20), 3), "L", ""), "Ø", 0))</f>
        <v>61</v>
      </c>
      <c r="M23" s="7">
        <f>VALUE(SUBSTITUTE(SUBSTITUTE(MID(Data1!L20,FIND("L", Data1!L20), 3), "L", ""), "Ø", 0))</f>
        <v>49</v>
      </c>
      <c r="N23" s="7">
        <f>VALUE(SUBSTITUTE(SUBSTITUTE(MID(Data1!M20,FIND("L", Data1!M20), 3), "L", ""), "Ø", 0))</f>
        <v>37</v>
      </c>
      <c r="O23" s="7">
        <f>VALUE(SUBSTITUTE(SUBSTITUTE(MID(Data1!N20,FIND("L", Data1!N20), 3), "L", ""), "Ø", 0))</f>
        <v>26</v>
      </c>
    </row>
    <row r="24" spans="2:15" x14ac:dyDescent="0.2">
      <c r="B24" s="9" t="str">
        <v>Las Vegas</v>
      </c>
      <c r="C24" s="3" t="str">
        <f>VLOOKUP($B24,Data1!A21:$B$51,2)</f>
        <v>Nevada</v>
      </c>
      <c r="D24" s="7">
        <f>VALUE(SUBSTITUTE(SUBSTITUTE(MID(Data1!C21,FIND("L", Data1!C21), 3), "L", ""), "Ø", 0))</f>
        <v>39</v>
      </c>
      <c r="E24" s="7">
        <f>VALUE(SUBSTITUTE(SUBSTITUTE(MID(Data1!D21,FIND("L", Data1!D21), 3), "L", ""), "Ø", 0))</f>
        <v>43</v>
      </c>
      <c r="F24" s="7">
        <f>VALUE(SUBSTITUTE(SUBSTITUTE(MID(Data1!E21,FIND("L", Data1!E21), 3), "L", ""), "Ø", 0))</f>
        <v>49</v>
      </c>
      <c r="G24" s="7">
        <f>VALUE(SUBSTITUTE(SUBSTITUTE(MID(Data1!F21,FIND("L", Data1!F21), 3), "L", ""), "Ø", 0))</f>
        <v>56</v>
      </c>
      <c r="H24" s="7">
        <f>VALUE(SUBSTITUTE(SUBSTITUTE(MID(Data1!G21,FIND("L", Data1!G21), 3), "L", ""), "Ø", 0))</f>
        <v>66</v>
      </c>
      <c r="I24" s="7">
        <f>VALUE(SUBSTITUTE(SUBSTITUTE(MID(Data1!H21,FIND("L", Data1!H21), 3), "L", ""), "Ø", 0))</f>
        <v>75</v>
      </c>
      <c r="J24" s="7">
        <f>VALUE(SUBSTITUTE(SUBSTITUTE(MID(Data1!I21,FIND("L", Data1!I21), 3), "L", ""), "Ø", 0))</f>
        <v>81</v>
      </c>
      <c r="K24" s="7">
        <f>VALUE(SUBSTITUTE(SUBSTITUTE(MID(Data1!J21,FIND("L", Data1!J21), 3), "L", ""), "Ø", 0))</f>
        <v>79</v>
      </c>
      <c r="L24" s="7">
        <f>VALUE(SUBSTITUTE(SUBSTITUTE(MID(Data1!K21,FIND("L", Data1!K21), 3), "L", ""), "Ø", 0))</f>
        <v>71</v>
      </c>
      <c r="M24" s="7">
        <f>VALUE(SUBSTITUTE(SUBSTITUTE(MID(Data1!L21,FIND("L", Data1!L21), 3), "L", ""), "Ø", 0))</f>
        <v>59</v>
      </c>
      <c r="N24" s="7">
        <f>VALUE(SUBSTITUTE(SUBSTITUTE(MID(Data1!M21,FIND("L", Data1!M21), 3), "L", ""), "Ø", 0))</f>
        <v>47</v>
      </c>
      <c r="O24" s="7">
        <f>VALUE(SUBSTITUTE(SUBSTITUTE(MID(Data1!N21,FIND("L", Data1!N21), 3), "L", ""), "Ø", 0))</f>
        <v>39</v>
      </c>
    </row>
    <row r="25" spans="2:15" x14ac:dyDescent="0.2">
      <c r="B25" s="9" t="str">
        <v>Los Angeles</v>
      </c>
      <c r="C25" s="3" t="str">
        <f>VLOOKUP($B25,Data1!A22:$B$51,2)</f>
        <v>California</v>
      </c>
      <c r="D25" s="7">
        <f>VALUE(SUBSTITUTE(SUBSTITUTE(MID(Data1!C22,FIND("L", Data1!C22), 3), "L", ""), "Ø", 0))</f>
        <v>48</v>
      </c>
      <c r="E25" s="7">
        <f>VALUE(SUBSTITUTE(SUBSTITUTE(MID(Data1!D22,FIND("L", Data1!D22), 3), "L", ""), "Ø", 0))</f>
        <v>49</v>
      </c>
      <c r="F25" s="7">
        <f>VALUE(SUBSTITUTE(SUBSTITUTE(MID(Data1!E22,FIND("L", Data1!E22), 3), "L", ""), "Ø", 0))</f>
        <v>51</v>
      </c>
      <c r="G25" s="7">
        <f>VALUE(SUBSTITUTE(SUBSTITUTE(MID(Data1!F22,FIND("L", Data1!F22), 3), "L", ""), "Ø", 0))</f>
        <v>54</v>
      </c>
      <c r="H25" s="7">
        <f>VALUE(SUBSTITUTE(SUBSTITUTE(MID(Data1!G22,FIND("L", Data1!G22), 3), "L", ""), "Ø", 0))</f>
        <v>57</v>
      </c>
      <c r="I25" s="7">
        <f>VALUE(SUBSTITUTE(SUBSTITUTE(MID(Data1!H22,FIND("L", Data1!H22), 3), "L", ""), "Ø", 0))</f>
        <v>60</v>
      </c>
      <c r="J25" s="7">
        <f>VALUE(SUBSTITUTE(SUBSTITUTE(MID(Data1!I22,FIND("L", Data1!I22), 3), "L", ""), "Ø", 0))</f>
        <v>64</v>
      </c>
      <c r="K25" s="7">
        <f>VALUE(SUBSTITUTE(SUBSTITUTE(MID(Data1!J22,FIND("L", Data1!J22), 3), "L", ""), "Ø", 0))</f>
        <v>64</v>
      </c>
      <c r="L25" s="7">
        <f>VALUE(SUBSTITUTE(SUBSTITUTE(MID(Data1!K22,FIND("L", Data1!K22), 3), "L", ""), "Ø", 0))</f>
        <v>63</v>
      </c>
      <c r="M25" s="7">
        <f>VALUE(SUBSTITUTE(SUBSTITUTE(MID(Data1!L22,FIND("L", Data1!L22), 3), "L", ""), "Ø", 0))</f>
        <v>59</v>
      </c>
      <c r="N25" s="7">
        <f>VALUE(SUBSTITUTE(SUBSTITUTE(MID(Data1!M22,FIND("L", Data1!M22), 3), "L", ""), "Ø", 0))</f>
        <v>52</v>
      </c>
      <c r="O25" s="7">
        <f>VALUE(SUBSTITUTE(SUBSTITUTE(MID(Data1!N22,FIND("L", Data1!N22), 3), "L", ""), "Ø", 0))</f>
        <v>48</v>
      </c>
    </row>
    <row r="26" spans="2:15" x14ac:dyDescent="0.2">
      <c r="B26" s="9" t="str">
        <v>Louisville</v>
      </c>
      <c r="C26" s="3" t="str">
        <f>VLOOKUP($B26,Data1!A23:$B$51,2)</f>
        <v>Kentucky</v>
      </c>
      <c r="D26" s="7">
        <f>VALUE(SUBSTITUTE(SUBSTITUTE(MID(Data1!C23,FIND("L", Data1!C23), 3), "L", ""), "Ø", 0))</f>
        <v>27</v>
      </c>
      <c r="E26" s="7">
        <f>VALUE(SUBSTITUTE(SUBSTITUTE(MID(Data1!D23,FIND("L", Data1!D23), 3), "L", ""), "Ø", 0))</f>
        <v>30</v>
      </c>
      <c r="F26" s="7">
        <f>VALUE(SUBSTITUTE(SUBSTITUTE(MID(Data1!E23,FIND("L", Data1!E23), 3), "L", ""), "Ø", 0))</f>
        <v>38</v>
      </c>
      <c r="G26" s="7">
        <f>VALUE(SUBSTITUTE(SUBSTITUTE(MID(Data1!F23,FIND("L", Data1!F23), 3), "L", ""), "Ø", 0))</f>
        <v>47</v>
      </c>
      <c r="H26" s="7">
        <f>VALUE(SUBSTITUTE(SUBSTITUTE(MID(Data1!G23,FIND("L", Data1!G23), 3), "L", ""), "Ø", 0))</f>
        <v>57</v>
      </c>
      <c r="I26" s="7">
        <f>VALUE(SUBSTITUTE(SUBSTITUTE(MID(Data1!H23,FIND("L", Data1!H23), 3), "L", ""), "Ø", 0))</f>
        <v>66</v>
      </c>
      <c r="J26" s="7">
        <f>VALUE(SUBSTITUTE(SUBSTITUTE(MID(Data1!I23,FIND("L", Data1!I23), 3), "L", ""), "Ø", 0))</f>
        <v>70</v>
      </c>
      <c r="K26" s="7">
        <f>VALUE(SUBSTITUTE(SUBSTITUTE(MID(Data1!J23,FIND("L", Data1!J23), 3), "L", ""), "Ø", 0))</f>
        <v>69</v>
      </c>
      <c r="L26" s="7">
        <f>VALUE(SUBSTITUTE(SUBSTITUTE(MID(Data1!K23,FIND("L", Data1!K23), 3), "L", ""), "Ø", 0))</f>
        <v>61</v>
      </c>
      <c r="M26" s="7">
        <f>VALUE(SUBSTITUTE(SUBSTITUTE(MID(Data1!L23,FIND("L", Data1!L23), 3), "L", ""), "Ø", 0))</f>
        <v>49</v>
      </c>
      <c r="N26" s="7">
        <f>VALUE(SUBSTITUTE(SUBSTITUTE(MID(Data1!M23,FIND("L", Data1!M23), 3), "L", ""), "Ø", 0))</f>
        <v>40</v>
      </c>
      <c r="O26" s="7">
        <f>VALUE(SUBSTITUTE(SUBSTITUTE(MID(Data1!N23,FIND("L", Data1!N23), 3), "L", ""), "Ø", 0))</f>
        <v>30</v>
      </c>
    </row>
    <row r="27" spans="2:15" x14ac:dyDescent="0.2">
      <c r="B27" s="9" t="str">
        <v>Memphis</v>
      </c>
      <c r="C27" s="3" t="str">
        <f>VLOOKUP($B27,Data1!A24:$B$51,2)</f>
        <v>Tennessee</v>
      </c>
      <c r="D27" s="7">
        <f>VALUE(SUBSTITUTE(SUBSTITUTE(MID(Data1!C24,FIND("L", Data1!C24), 3), "L", ""), "Ø", 0))</f>
        <v>33</v>
      </c>
      <c r="E27" s="7">
        <f>VALUE(SUBSTITUTE(SUBSTITUTE(MID(Data1!D24,FIND("L", Data1!D24), 3), "L", ""), "Ø", 0))</f>
        <v>36</v>
      </c>
      <c r="F27" s="7">
        <f>VALUE(SUBSTITUTE(SUBSTITUTE(MID(Data1!E24,FIND("L", Data1!E24), 3), "L", ""), "Ø", 0))</f>
        <v>44</v>
      </c>
      <c r="G27" s="7">
        <f>VALUE(SUBSTITUTE(SUBSTITUTE(MID(Data1!F24,FIND("L", Data1!F24), 3), "L", ""), "Ø", 0))</f>
        <v>53</v>
      </c>
      <c r="H27" s="7">
        <f>VALUE(SUBSTITUTE(SUBSTITUTE(MID(Data1!G24,FIND("L", Data1!G24), 3), "L", ""), "Ø", 0))</f>
        <v>62</v>
      </c>
      <c r="I27" s="7">
        <f>VALUE(SUBSTITUTE(SUBSTITUTE(MID(Data1!H24,FIND("L", Data1!H24), 3), "L", ""), "Ø", 0))</f>
        <v>70</v>
      </c>
      <c r="J27" s="7">
        <f>VALUE(SUBSTITUTE(SUBSTITUTE(MID(Data1!I24,FIND("L", Data1!I24), 3), "L", ""), "Ø", 0))</f>
        <v>74</v>
      </c>
      <c r="K27" s="7">
        <f>VALUE(SUBSTITUTE(SUBSTITUTE(MID(Data1!J24,FIND("L", Data1!J24), 3), "L", ""), "Ø", 0))</f>
        <v>73</v>
      </c>
      <c r="L27" s="7">
        <f>VALUE(SUBSTITUTE(SUBSTITUTE(MID(Data1!K24,FIND("L", Data1!K24), 3), "L", ""), "Ø", 0))</f>
        <v>65</v>
      </c>
      <c r="M27" s="7">
        <f>VALUE(SUBSTITUTE(SUBSTITUTE(MID(Data1!L24,FIND("L", Data1!L24), 3), "L", ""), "Ø", 0))</f>
        <v>54</v>
      </c>
      <c r="N27" s="7">
        <f>VALUE(SUBSTITUTE(SUBSTITUTE(MID(Data1!M24,FIND("L", Data1!M24), 3), "L", ""), "Ø", 0))</f>
        <v>44</v>
      </c>
      <c r="O27" s="7">
        <f>VALUE(SUBSTITUTE(SUBSTITUTE(MID(Data1!N24,FIND("L", Data1!N24), 3), "L", ""), "Ø", 0))</f>
        <v>35</v>
      </c>
    </row>
    <row r="28" spans="2:15" x14ac:dyDescent="0.2">
      <c r="B28" s="9" t="str">
        <v>Miami</v>
      </c>
      <c r="C28" s="3" t="str">
        <f>VLOOKUP($B28,Data1!A25:$B$51,2)</f>
        <v>Florida</v>
      </c>
      <c r="D28" s="7">
        <f>VALUE(SUBSTITUTE(SUBSTITUTE(MID(Data1!C25,FIND("L", Data1!C25), 3), "L", ""), "Ø", 0))</f>
        <v>60</v>
      </c>
      <c r="E28" s="7">
        <f>VALUE(SUBSTITUTE(SUBSTITUTE(MID(Data1!D25,FIND("L", Data1!D25), 3), "L", ""), "Ø", 0))</f>
        <v>62</v>
      </c>
      <c r="F28" s="7">
        <f>VALUE(SUBSTITUTE(SUBSTITUTE(MID(Data1!E25,FIND("L", Data1!E25), 3), "L", ""), "Ø", 0))</f>
        <v>65</v>
      </c>
      <c r="G28" s="7">
        <f>VALUE(SUBSTITUTE(SUBSTITUTE(MID(Data1!F25,FIND("L", Data1!F25), 3), "L", ""), "Ø", 0))</f>
        <v>68</v>
      </c>
      <c r="H28" s="7">
        <f>VALUE(SUBSTITUTE(SUBSTITUTE(MID(Data1!G25,FIND("L", Data1!G25), 3), "L", ""), "Ø", 0))</f>
        <v>73</v>
      </c>
      <c r="I28" s="7">
        <f>VALUE(SUBSTITUTE(SUBSTITUTE(MID(Data1!H25,FIND("L", Data1!H25), 3), "L", ""), "Ø", 0))</f>
        <v>76</v>
      </c>
      <c r="J28" s="7">
        <f>VALUE(SUBSTITUTE(SUBSTITUTE(MID(Data1!I25,FIND("L", Data1!I25), 3), "L", ""), "Ø", 0))</f>
        <v>77</v>
      </c>
      <c r="K28" s="7">
        <f>VALUE(SUBSTITUTE(SUBSTITUTE(MID(Data1!J25,FIND("L", Data1!J25), 3), "L", ""), "Ø", 0))</f>
        <v>77</v>
      </c>
      <c r="L28" s="7">
        <f>VALUE(SUBSTITUTE(SUBSTITUTE(MID(Data1!K25,FIND("L", Data1!K25), 3), "L", ""), "Ø", 0))</f>
        <v>77</v>
      </c>
      <c r="M28" s="7">
        <f>VALUE(SUBSTITUTE(SUBSTITUTE(MID(Data1!L25,FIND("L", Data1!L25), 3), "L", ""), "Ø", 0))</f>
        <v>74</v>
      </c>
      <c r="N28" s="7">
        <f>VALUE(SUBSTITUTE(SUBSTITUTE(MID(Data1!M25,FIND("L", Data1!M25), 3), "L", ""), "Ø", 0))</f>
        <v>68</v>
      </c>
      <c r="O28" s="7">
        <f>VALUE(SUBSTITUTE(SUBSTITUTE(MID(Data1!N25,FIND("L", Data1!N25), 3), "L", ""), "Ø", 0))</f>
        <v>63</v>
      </c>
    </row>
    <row r="29" spans="2:15" x14ac:dyDescent="0.2">
      <c r="B29" s="9" t="str">
        <v>Milwaukee</v>
      </c>
      <c r="C29" s="3" t="str">
        <f>VLOOKUP($B29,Data1!A26:$B$51,2)</f>
        <v>Wisconsin</v>
      </c>
      <c r="D29" s="7">
        <f>VALUE(SUBSTITUTE(SUBSTITUTE(MID(Data1!C26,FIND("L", Data1!C26), 3), "L", ""), "Ø", 0))</f>
        <v>16</v>
      </c>
      <c r="E29" s="7">
        <f>VALUE(SUBSTITUTE(SUBSTITUTE(MID(Data1!D26,FIND("L", Data1!D26), 3), "L", ""), "Ø", 0))</f>
        <v>19</v>
      </c>
      <c r="F29" s="7">
        <f>VALUE(SUBSTITUTE(SUBSTITUTE(MID(Data1!E26,FIND("L", Data1!E26), 3), "L", ""), "Ø", 0))</f>
        <v>28</v>
      </c>
      <c r="G29" s="7">
        <f>VALUE(SUBSTITUTE(SUBSTITUTE(MID(Data1!F26,FIND("L", Data1!F26), 3), "L", ""), "Ø", 0))</f>
        <v>37</v>
      </c>
      <c r="H29" s="7">
        <f>VALUE(SUBSTITUTE(SUBSTITUTE(MID(Data1!G26,FIND("L", Data1!G26), 3), "L", ""), "Ø", 0))</f>
        <v>47</v>
      </c>
      <c r="I29" s="7">
        <f>VALUE(SUBSTITUTE(SUBSTITUTE(MID(Data1!H26,FIND("L", Data1!H26), 3), "L", ""), "Ø", 0))</f>
        <v>57</v>
      </c>
      <c r="J29" s="7">
        <f>VALUE(SUBSTITUTE(SUBSTITUTE(MID(Data1!I26,FIND("L", Data1!I26), 3), "L", ""), "Ø", 0))</f>
        <v>64</v>
      </c>
      <c r="K29" s="7">
        <f>VALUE(SUBSTITUTE(SUBSTITUTE(MID(Data1!J26,FIND("L", Data1!J26), 3), "L", ""), "Ø", 0))</f>
        <v>63</v>
      </c>
      <c r="L29" s="7">
        <f>VALUE(SUBSTITUTE(SUBSTITUTE(MID(Data1!K26,FIND("L", Data1!K26), 3), "L", ""), "Ø", 0))</f>
        <v>55</v>
      </c>
      <c r="M29" s="7">
        <f>VALUE(SUBSTITUTE(SUBSTITUTE(MID(Data1!L26,FIND("L", Data1!L26), 3), "L", ""), "Ø", 0))</f>
        <v>43</v>
      </c>
      <c r="N29" s="7">
        <f>VALUE(SUBSTITUTE(SUBSTITUTE(MID(Data1!M26,FIND("L", Data1!M26), 3), "L", ""), "Ø", 0))</f>
        <v>32</v>
      </c>
      <c r="O29" s="7">
        <f>VALUE(SUBSTITUTE(SUBSTITUTE(MID(Data1!N26,FIND("L", Data1!N26), 3), "L", ""), "Ø", 0))</f>
        <v>20</v>
      </c>
    </row>
    <row r="30" spans="2:15" x14ac:dyDescent="0.2">
      <c r="B30" s="9" t="str">
        <v>Minneapolis</v>
      </c>
      <c r="C30" s="3" t="str">
        <f>VLOOKUP($B30,Data1!A27:$B$51,2)</f>
        <v>Minnesota</v>
      </c>
      <c r="D30" s="7">
        <f>VALUE(SUBSTITUTE(SUBSTITUTE(MID(Data1!C27,FIND("L", Data1!C27), 3), "L", ""), "Ø", 0))</f>
        <v>8</v>
      </c>
      <c r="E30" s="7">
        <f>VALUE(SUBSTITUTE(SUBSTITUTE(MID(Data1!D27,FIND("L", Data1!D27), 3), "L", ""), "Ø", 0))</f>
        <v>13</v>
      </c>
      <c r="F30" s="7">
        <f>VALUE(SUBSTITUTE(SUBSTITUTE(MID(Data1!E27,FIND("L", Data1!E27), 3), "L", ""), "Ø", 0))</f>
        <v>24</v>
      </c>
      <c r="G30" s="7">
        <f>VALUE(SUBSTITUTE(SUBSTITUTE(MID(Data1!F27,FIND("L", Data1!F27), 3), "L", ""), "Ø", 0))</f>
        <v>37</v>
      </c>
      <c r="H30" s="7">
        <f>VALUE(SUBSTITUTE(SUBSTITUTE(MID(Data1!G27,FIND("L", Data1!G27), 3), "L", ""), "Ø", 0))</f>
        <v>49</v>
      </c>
      <c r="I30" s="7">
        <f>VALUE(SUBSTITUTE(SUBSTITUTE(MID(Data1!H27,FIND("L", Data1!H27), 3), "L", ""), "Ø", 0))</f>
        <v>59</v>
      </c>
      <c r="J30" s="7">
        <f>VALUE(SUBSTITUTE(SUBSTITUTE(MID(Data1!I27,FIND("L", Data1!I27), 3), "L", ""), "Ø", 0))</f>
        <v>64</v>
      </c>
      <c r="K30" s="7">
        <f>VALUE(SUBSTITUTE(SUBSTITUTE(MID(Data1!J27,FIND("L", Data1!J27), 3), "L", ""), "Ø", 0))</f>
        <v>62</v>
      </c>
      <c r="L30" s="7">
        <f>VALUE(SUBSTITUTE(SUBSTITUTE(MID(Data1!K27,FIND("L", Data1!K27), 3), "L", ""), "Ø", 0))</f>
        <v>52</v>
      </c>
      <c r="M30" s="7">
        <f>VALUE(SUBSTITUTE(SUBSTITUTE(MID(Data1!L27,FIND("L", Data1!L27), 3), "L", ""), "Ø", 0))</f>
        <v>40</v>
      </c>
      <c r="N30" s="7">
        <f>VALUE(SUBSTITUTE(SUBSTITUTE(MID(Data1!M27,FIND("L", Data1!M27), 3), "L", ""), "Ø", 0))</f>
        <v>26</v>
      </c>
      <c r="O30" s="7">
        <f>VALUE(SUBSTITUTE(SUBSTITUTE(MID(Data1!N27,FIND("L", Data1!N27), 3), "L", ""), "Ø", 0))</f>
        <v>12</v>
      </c>
    </row>
    <row r="31" spans="2:15" x14ac:dyDescent="0.2">
      <c r="B31" s="9" t="str">
        <v>Nashville</v>
      </c>
      <c r="C31" s="3" t="str">
        <f>VLOOKUP($B31,Data1!A28:$B$51,2)</f>
        <v>Tennessee</v>
      </c>
      <c r="D31" s="7">
        <f>VALUE(SUBSTITUTE(SUBSTITUTE(MID(Data1!C28,FIND("L", Data1!C28), 3), "L", ""), "Ø", 0))</f>
        <v>28</v>
      </c>
      <c r="E31" s="7">
        <f>VALUE(SUBSTITUTE(SUBSTITUTE(MID(Data1!D28,FIND("L", Data1!D28), 3), "L", ""), "Ø", 0))</f>
        <v>32</v>
      </c>
      <c r="F31" s="7">
        <f>VALUE(SUBSTITUTE(SUBSTITUTE(MID(Data1!E28,FIND("L", Data1!E28), 3), "L", ""), "Ø", 0))</f>
        <v>39</v>
      </c>
      <c r="G31" s="7">
        <f>VALUE(SUBSTITUTE(SUBSTITUTE(MID(Data1!F28,FIND("L", Data1!F28), 3), "L", ""), "Ø", 0))</f>
        <v>48</v>
      </c>
      <c r="H31" s="7">
        <f>VALUE(SUBSTITUTE(SUBSTITUTE(MID(Data1!G28,FIND("L", Data1!G28), 3), "L", ""), "Ø", 0))</f>
        <v>57</v>
      </c>
      <c r="I31" s="7">
        <f>VALUE(SUBSTITUTE(SUBSTITUTE(MID(Data1!H28,FIND("L", Data1!H28), 3), "L", ""), "Ø", 0))</f>
        <v>65</v>
      </c>
      <c r="J31" s="7">
        <f>VALUE(SUBSTITUTE(SUBSTITUTE(MID(Data1!I28,FIND("L", Data1!I28), 3), "L", ""), "Ø", 0))</f>
        <v>70</v>
      </c>
      <c r="K31" s="7">
        <f>VALUE(SUBSTITUTE(SUBSTITUTE(MID(Data1!J28,FIND("L", Data1!J28), 3), "L", ""), "Ø", 0))</f>
        <v>68</v>
      </c>
      <c r="L31" s="7">
        <f>VALUE(SUBSTITUTE(SUBSTITUTE(MID(Data1!K28,FIND("L", Data1!K28), 3), "L", ""), "Ø", 0))</f>
        <v>61</v>
      </c>
      <c r="M31" s="7">
        <f>VALUE(SUBSTITUTE(SUBSTITUTE(MID(Data1!L28,FIND("L", Data1!L28), 3), "L", ""), "Ø", 0))</f>
        <v>49</v>
      </c>
      <c r="N31" s="7">
        <f>VALUE(SUBSTITUTE(SUBSTITUTE(MID(Data1!M28,FIND("L", Data1!M28), 3), "L", ""), "Ø", 0))</f>
        <v>39</v>
      </c>
      <c r="O31" s="7">
        <f>VALUE(SUBSTITUTE(SUBSTITUTE(MID(Data1!N28,FIND("L", Data1!N28), 3), "L", ""), "Ø", 0))</f>
        <v>31</v>
      </c>
    </row>
    <row r="32" spans="2:15" x14ac:dyDescent="0.2">
      <c r="B32" s="9" t="str">
        <v>New Orleans</v>
      </c>
      <c r="C32" s="3" t="str">
        <f>VLOOKUP($B32,Data1!A29:$B$51,2)</f>
        <v>Louisiana</v>
      </c>
      <c r="D32" s="7">
        <f>VALUE(SUBSTITUTE(SUBSTITUTE(MID(Data1!C29,FIND("L", Data1!C29), 3), "L", ""), "Ø", 0))</f>
        <v>45</v>
      </c>
      <c r="E32" s="7">
        <f>VALUE(SUBSTITUTE(SUBSTITUTE(MID(Data1!D29,FIND("L", Data1!D29), 3), "L", ""), "Ø", 0))</f>
        <v>48</v>
      </c>
      <c r="F32" s="7">
        <f>VALUE(SUBSTITUTE(SUBSTITUTE(MID(Data1!E29,FIND("L", Data1!E29), 3), "L", ""), "Ø", 0))</f>
        <v>54</v>
      </c>
      <c r="G32" s="7">
        <f>VALUE(SUBSTITUTE(SUBSTITUTE(MID(Data1!F29,FIND("L", Data1!F29), 3), "L", ""), "Ø", 0))</f>
        <v>60</v>
      </c>
      <c r="H32" s="7">
        <f>VALUE(SUBSTITUTE(SUBSTITUTE(MID(Data1!G29,FIND("L", Data1!G29), 3), "L", ""), "Ø", 0))</f>
        <v>68</v>
      </c>
      <c r="I32" s="7">
        <f>VALUE(SUBSTITUTE(SUBSTITUTE(MID(Data1!H29,FIND("L", Data1!H29), 3), "L", ""), "Ø", 0))</f>
        <v>74</v>
      </c>
      <c r="J32" s="7">
        <f>VALUE(SUBSTITUTE(SUBSTITUTE(MID(Data1!I29,FIND("L", Data1!I29), 3), "L", ""), "Ø", 0))</f>
        <v>75</v>
      </c>
      <c r="K32" s="7">
        <f>VALUE(SUBSTITUTE(SUBSTITUTE(MID(Data1!J29,FIND("L", Data1!J29), 3), "L", ""), "Ø", 0))</f>
        <v>75</v>
      </c>
      <c r="L32" s="7">
        <f>VALUE(SUBSTITUTE(SUBSTITUTE(MID(Data1!K29,FIND("L", Data1!K29), 3), "L", ""), "Ø", 0))</f>
        <v>72</v>
      </c>
      <c r="M32" s="7">
        <f>VALUE(SUBSTITUTE(SUBSTITUTE(MID(Data1!L29,FIND("L", Data1!L29), 3), "L", ""), "Ø", 0))</f>
        <v>63</v>
      </c>
      <c r="N32" s="7">
        <f>VALUE(SUBSTITUTE(SUBSTITUTE(MID(Data1!M29,FIND("L", Data1!M29), 3), "L", ""), "Ø", 0))</f>
        <v>54</v>
      </c>
      <c r="O32" s="7">
        <f>VALUE(SUBSTITUTE(SUBSTITUTE(MID(Data1!N29,FIND("L", Data1!N29), 3), "L", ""), "Ø", 0))</f>
        <v>47</v>
      </c>
    </row>
    <row r="33" spans="2:15" x14ac:dyDescent="0.2">
      <c r="B33" s="9" t="str">
        <v>New York</v>
      </c>
      <c r="C33" s="3" t="str">
        <f>VLOOKUP($B33,Data1!A30:$B$51,2)</f>
        <v>New York</v>
      </c>
      <c r="D33" s="7">
        <f>VALUE(SUBSTITUTE(SUBSTITUTE(MID(Data1!C30,FIND("L", Data1!C30), 3), "L", ""), "Ø", 0))</f>
        <v>27</v>
      </c>
      <c r="E33" s="7">
        <f>VALUE(SUBSTITUTE(SUBSTITUTE(MID(Data1!D30,FIND("L", Data1!D30), 3), "L", ""), "Ø", 0))</f>
        <v>29</v>
      </c>
      <c r="F33" s="7">
        <f>VALUE(SUBSTITUTE(SUBSTITUTE(MID(Data1!E30,FIND("L", Data1!E30), 3), "L", ""), "Ø", 0))</f>
        <v>35</v>
      </c>
      <c r="G33" s="7">
        <f>VALUE(SUBSTITUTE(SUBSTITUTE(MID(Data1!F30,FIND("L", Data1!F30), 3), "L", ""), "Ø", 0))</f>
        <v>45</v>
      </c>
      <c r="H33" s="7">
        <f>VALUE(SUBSTITUTE(SUBSTITUTE(MID(Data1!G30,FIND("L", Data1!G30), 3), "L", ""), "Ø", 0))</f>
        <v>54</v>
      </c>
      <c r="I33" s="7">
        <f>VALUE(SUBSTITUTE(SUBSTITUTE(MID(Data1!H30,FIND("L", Data1!H30), 3), "L", ""), "Ø", 0))</f>
        <v>64</v>
      </c>
      <c r="J33" s="7">
        <f>VALUE(SUBSTITUTE(SUBSTITUTE(MID(Data1!I30,FIND("L", Data1!I30), 3), "L", ""), "Ø", 0))</f>
        <v>69</v>
      </c>
      <c r="K33" s="7">
        <f>VALUE(SUBSTITUTE(SUBSTITUTE(MID(Data1!J30,FIND("L", Data1!J30), 3), "L", ""), "Ø", 0))</f>
        <v>68</v>
      </c>
      <c r="L33" s="7">
        <f>VALUE(SUBSTITUTE(SUBSTITUTE(MID(Data1!K30,FIND("L", Data1!K30), 3), "L", ""), "Ø", 0))</f>
        <v>61</v>
      </c>
      <c r="M33" s="7">
        <f>VALUE(SUBSTITUTE(SUBSTITUTE(MID(Data1!L30,FIND("L", Data1!L30), 3), "L", ""), "Ø", 0))</f>
        <v>50</v>
      </c>
      <c r="N33" s="7">
        <f>VALUE(SUBSTITUTE(SUBSTITUTE(MID(Data1!M30,FIND("L", Data1!M30), 3), "L", ""), "Ø", 0))</f>
        <v>42</v>
      </c>
      <c r="O33" s="7">
        <f>VALUE(SUBSTITUTE(SUBSTITUTE(MID(Data1!N30,FIND("L", Data1!N30), 3), "L", ""), "Ø", 0))</f>
        <v>32</v>
      </c>
    </row>
    <row r="34" spans="2:15" x14ac:dyDescent="0.2">
      <c r="B34" s="9" t="str">
        <v>Oklahoma City</v>
      </c>
      <c r="C34" s="3" t="str">
        <f>VLOOKUP($B34,Data1!A31:$B$51,2)</f>
        <v>Oklahoma</v>
      </c>
      <c r="D34" s="7">
        <f>VALUE(SUBSTITUTE(SUBSTITUTE(MID(Data1!C31,FIND("L", Data1!C31), 3), "L", ""), "Ø", 0))</f>
        <v>29</v>
      </c>
      <c r="E34" s="7">
        <f>VALUE(SUBSTITUTE(SUBSTITUTE(MID(Data1!D31,FIND("L", Data1!D31), 3), "L", ""), "Ø", 0))</f>
        <v>33</v>
      </c>
      <c r="F34" s="7">
        <f>VALUE(SUBSTITUTE(SUBSTITUTE(MID(Data1!E31,FIND("L", Data1!E31), 3), "L", ""), "Ø", 0))</f>
        <v>41</v>
      </c>
      <c r="G34" s="7">
        <f>VALUE(SUBSTITUTE(SUBSTITUTE(MID(Data1!F31,FIND("L", Data1!F31), 3), "L", ""), "Ø", 0))</f>
        <v>50</v>
      </c>
      <c r="H34" s="7">
        <f>VALUE(SUBSTITUTE(SUBSTITUTE(MID(Data1!G31,FIND("L", Data1!G31), 3), "L", ""), "Ø", 0))</f>
        <v>60</v>
      </c>
      <c r="I34" s="7">
        <f>VALUE(SUBSTITUTE(SUBSTITUTE(MID(Data1!H31,FIND("L", Data1!H31), 3), "L", ""), "Ø", 0))</f>
        <v>68</v>
      </c>
      <c r="J34" s="7">
        <f>VALUE(SUBSTITUTE(SUBSTITUTE(MID(Data1!I31,FIND("L", Data1!I31), 3), "L", ""), "Ø", 0))</f>
        <v>72</v>
      </c>
      <c r="K34" s="7">
        <f>VALUE(SUBSTITUTE(SUBSTITUTE(MID(Data1!J31,FIND("L", Data1!J31), 3), "L", ""), "Ø", 0))</f>
        <v>71</v>
      </c>
      <c r="L34" s="7">
        <f>VALUE(SUBSTITUTE(SUBSTITUTE(MID(Data1!K31,FIND("L", Data1!K31), 3), "L", ""), "Ø", 0))</f>
        <v>63</v>
      </c>
      <c r="M34" s="7">
        <f>VALUE(SUBSTITUTE(SUBSTITUTE(MID(Data1!L31,FIND("L", Data1!L31), 3), "L", ""), "Ø", 0))</f>
        <v>52</v>
      </c>
      <c r="N34" s="7">
        <f>VALUE(SUBSTITUTE(SUBSTITUTE(MID(Data1!M31,FIND("L", Data1!M31), 3), "L", ""), "Ø", 0))</f>
        <v>40</v>
      </c>
      <c r="O34" s="7">
        <f>VALUE(SUBSTITUTE(SUBSTITUTE(MID(Data1!N31,FIND("L", Data1!N31), 3), "L", ""), "Ø", 0))</f>
        <v>31</v>
      </c>
    </row>
    <row r="35" spans="2:15" x14ac:dyDescent="0.2">
      <c r="B35" s="9" t="str">
        <v>Orlando</v>
      </c>
      <c r="C35" s="3" t="str">
        <f>VLOOKUP($B35,Data1!A32:$B$51,2)</f>
        <v>Florida</v>
      </c>
      <c r="D35" s="7">
        <f>VALUE(SUBSTITUTE(SUBSTITUTE(MID(Data1!C32,FIND("L", Data1!C32), 3), "L", ""), "Ø", 0))</f>
        <v>49</v>
      </c>
      <c r="E35" s="7">
        <f>VALUE(SUBSTITUTE(SUBSTITUTE(MID(Data1!D32,FIND("L", Data1!D32), 3), "L", ""), "Ø", 0))</f>
        <v>52</v>
      </c>
      <c r="F35" s="7">
        <f>VALUE(SUBSTITUTE(SUBSTITUTE(MID(Data1!E32,FIND("L", Data1!E32), 3), "L", ""), "Ø", 0))</f>
        <v>56</v>
      </c>
      <c r="G35" s="7">
        <f>VALUE(SUBSTITUTE(SUBSTITUTE(MID(Data1!F32,FIND("L", Data1!F32), 3), "L", ""), "Ø", 0))</f>
        <v>60</v>
      </c>
      <c r="H35" s="7">
        <f>VALUE(SUBSTITUTE(SUBSTITUTE(MID(Data1!G32,FIND("L", Data1!G32), 3), "L", ""), "Ø", 0))</f>
        <v>66</v>
      </c>
      <c r="I35" s="7">
        <f>VALUE(SUBSTITUTE(SUBSTITUTE(MID(Data1!H32,FIND("L", Data1!H32), 3), "L", ""), "Ø", 0))</f>
        <v>72</v>
      </c>
      <c r="J35" s="7">
        <f>VALUE(SUBSTITUTE(SUBSTITUTE(MID(Data1!I32,FIND("L", Data1!I32), 3), "L", ""), "Ø", 0))</f>
        <v>74</v>
      </c>
      <c r="K35" s="7">
        <f>VALUE(SUBSTITUTE(SUBSTITUTE(MID(Data1!J32,FIND("L", Data1!J32), 3), "L", ""), "Ø", 0))</f>
        <v>74</v>
      </c>
      <c r="L35" s="7">
        <f>VALUE(SUBSTITUTE(SUBSTITUTE(MID(Data1!K32,FIND("L", Data1!K32), 3), "L", ""), "Ø", 0))</f>
        <v>73</v>
      </c>
      <c r="M35" s="7">
        <f>VALUE(SUBSTITUTE(SUBSTITUTE(MID(Data1!L32,FIND("L", Data1!L32), 3), "L", ""), "Ø", 0))</f>
        <v>66</v>
      </c>
      <c r="N35" s="7">
        <f>VALUE(SUBSTITUTE(SUBSTITUTE(MID(Data1!M32,FIND("L", Data1!M32), 3), "L", ""), "Ø", 0))</f>
        <v>59</v>
      </c>
      <c r="O35" s="7">
        <f>VALUE(SUBSTITUTE(SUBSTITUTE(MID(Data1!N32,FIND("L", Data1!N32), 3), "L", ""), "Ø", 0))</f>
        <v>52</v>
      </c>
    </row>
    <row r="36" spans="2:15" x14ac:dyDescent="0.2">
      <c r="B36" s="9" t="str">
        <v>Philadelphia</v>
      </c>
      <c r="C36" s="3" t="str">
        <f>VLOOKUP($B36,Data1!A33:$B$51,2)</f>
        <v>Pennsylvania</v>
      </c>
      <c r="D36" s="7">
        <f>VALUE(SUBSTITUTE(SUBSTITUTE(MID(Data1!C33,FIND("L", Data1!C33), 3), "L", ""), "Ø", 0))</f>
        <v>26</v>
      </c>
      <c r="E36" s="7">
        <f>VALUE(SUBSTITUTE(SUBSTITUTE(MID(Data1!D33,FIND("L", Data1!D33), 3), "L", ""), "Ø", 0))</f>
        <v>28</v>
      </c>
      <c r="F36" s="7">
        <f>VALUE(SUBSTITUTE(SUBSTITUTE(MID(Data1!E33,FIND("L", Data1!E33), 3), "L", ""), "Ø", 0))</f>
        <v>34</v>
      </c>
      <c r="G36" s="7">
        <f>VALUE(SUBSTITUTE(SUBSTITUTE(MID(Data1!F33,FIND("L", Data1!F33), 3), "L", ""), "Ø", 0))</f>
        <v>44</v>
      </c>
      <c r="H36" s="7">
        <f>VALUE(SUBSTITUTE(SUBSTITUTE(MID(Data1!G33,FIND("L", Data1!G33), 3), "L", ""), "Ø", 0))</f>
        <v>54</v>
      </c>
      <c r="I36" s="7">
        <f>VALUE(SUBSTITUTE(SUBSTITUTE(MID(Data1!H33,FIND("L", Data1!H33), 3), "L", ""), "Ø", 0))</f>
        <v>64</v>
      </c>
      <c r="J36" s="7">
        <f>VALUE(SUBSTITUTE(SUBSTITUTE(MID(Data1!I33,FIND("L", Data1!I33), 3), "L", ""), "Ø", 0))</f>
        <v>69</v>
      </c>
      <c r="K36" s="7">
        <f>VALUE(SUBSTITUTE(SUBSTITUTE(MID(Data1!J33,FIND("L", Data1!J33), 3), "L", ""), "Ø", 0))</f>
        <v>68</v>
      </c>
      <c r="L36" s="7">
        <f>VALUE(SUBSTITUTE(SUBSTITUTE(MID(Data1!K33,FIND("L", Data1!K33), 3), "L", ""), "Ø", 0))</f>
        <v>60</v>
      </c>
      <c r="M36" s="7">
        <f>VALUE(SUBSTITUTE(SUBSTITUTE(MID(Data1!L33,FIND("L", Data1!L33), 3), "L", ""), "Ø", 0))</f>
        <v>48</v>
      </c>
      <c r="N36" s="7">
        <f>VALUE(SUBSTITUTE(SUBSTITUTE(MID(Data1!M33,FIND("L", Data1!M33), 3), "L", ""), "Ø", 0))</f>
        <v>39</v>
      </c>
      <c r="O36" s="7">
        <f>VALUE(SUBSTITUTE(SUBSTITUTE(MID(Data1!N33,FIND("L", Data1!N33), 3), "L", ""), "Ø", 0))</f>
        <v>30</v>
      </c>
    </row>
    <row r="37" spans="2:15" x14ac:dyDescent="0.2">
      <c r="B37" s="9" t="str">
        <v>Phoenix</v>
      </c>
      <c r="C37" s="3" t="str">
        <f>VLOOKUP($B37,Data1!A34:$B$51,2)</f>
        <v>Arizona</v>
      </c>
      <c r="D37" s="7">
        <f>VALUE(SUBSTITUTE(SUBSTITUTE(MID(Data1!C34,FIND("L", Data1!C34), 3), "L", ""), "Ø", 0))</f>
        <v>46</v>
      </c>
      <c r="E37" s="7">
        <f>VALUE(SUBSTITUTE(SUBSTITUTE(MID(Data1!D34,FIND("L", Data1!D34), 3), "L", ""), "Ø", 0))</f>
        <v>49</v>
      </c>
      <c r="F37" s="7">
        <f>VALUE(SUBSTITUTE(SUBSTITUTE(MID(Data1!E34,FIND("L", Data1!E34), 3), "L", ""), "Ø", 0))</f>
        <v>54</v>
      </c>
      <c r="G37" s="7">
        <f>VALUE(SUBSTITUTE(SUBSTITUTE(MID(Data1!F34,FIND("L", Data1!F34), 3), "L", ""), "Ø", 0))</f>
        <v>60</v>
      </c>
      <c r="H37" s="7">
        <f>VALUE(SUBSTITUTE(SUBSTITUTE(MID(Data1!G34,FIND("L", Data1!G34), 3), "L", ""), "Ø", 0))</f>
        <v>69</v>
      </c>
      <c r="I37" s="7">
        <f>VALUE(SUBSTITUTE(SUBSTITUTE(MID(Data1!H34,FIND("L", Data1!H34), 3), "L", ""), "Ø", 0))</f>
        <v>77</v>
      </c>
      <c r="J37" s="7">
        <f>VALUE(SUBSTITUTE(SUBSTITUTE(MID(Data1!I34,FIND("L", Data1!I34), 3), "L", ""), "Ø", 0))</f>
        <v>83</v>
      </c>
      <c r="K37" s="7">
        <f>VALUE(SUBSTITUTE(SUBSTITUTE(MID(Data1!J34,FIND("L", Data1!J34), 3), "L", ""), "Ø", 0))</f>
        <v>82</v>
      </c>
      <c r="L37" s="7">
        <f>VALUE(SUBSTITUTE(SUBSTITUTE(MID(Data1!K34,FIND("L", Data1!K34), 3), "L", ""), "Ø", 0))</f>
        <v>75</v>
      </c>
      <c r="M37" s="7">
        <f>VALUE(SUBSTITUTE(SUBSTITUTE(MID(Data1!L34,FIND("L", Data1!L34), 3), "L", ""), "Ø", 0))</f>
        <v>64</v>
      </c>
      <c r="N37" s="7">
        <f>VALUE(SUBSTITUTE(SUBSTITUTE(MID(Data1!M34,FIND("L", Data1!M34), 3), "L", ""), "Ø", 0))</f>
        <v>52</v>
      </c>
      <c r="O37" s="7">
        <f>VALUE(SUBSTITUTE(SUBSTITUTE(MID(Data1!N34,FIND("L", Data1!N34), 3), "L", ""), "Ø", 0))</f>
        <v>45</v>
      </c>
    </row>
    <row r="38" spans="2:15" x14ac:dyDescent="0.2">
      <c r="B38" s="9" t="str">
        <v>Pittsburgh</v>
      </c>
      <c r="C38" s="3" t="str">
        <f>VLOOKUP($B38,Data1!A35:$B$51,2)</f>
        <v>Pennsylvania</v>
      </c>
      <c r="D38" s="7">
        <f>VALUE(SUBSTITUTE(SUBSTITUTE(MID(Data1!C35,FIND("L", Data1!C35), 3), "L", ""), "Ø", 0))</f>
        <v>21</v>
      </c>
      <c r="E38" s="7">
        <f>VALUE(SUBSTITUTE(SUBSTITUTE(MID(Data1!D35,FIND("L", Data1!D35), 3), "L", ""), "Ø", 0))</f>
        <v>23</v>
      </c>
      <c r="F38" s="7">
        <f>VALUE(SUBSTITUTE(SUBSTITUTE(MID(Data1!E35,FIND("L", Data1!E35), 3), "L", ""), "Ø", 0))</f>
        <v>30</v>
      </c>
      <c r="G38" s="7">
        <f>VALUE(SUBSTITUTE(SUBSTITUTE(MID(Data1!F35,FIND("L", Data1!F35), 3), "L", ""), "Ø", 0))</f>
        <v>40</v>
      </c>
      <c r="H38" s="7">
        <f>VALUE(SUBSTITUTE(SUBSTITUTE(MID(Data1!G35,FIND("L", Data1!G35), 3), "L", ""), "Ø", 0))</f>
        <v>49</v>
      </c>
      <c r="I38" s="7">
        <f>VALUE(SUBSTITUTE(SUBSTITUTE(MID(Data1!H35,FIND("L", Data1!H35), 3), "L", ""), "Ø", 0))</f>
        <v>58</v>
      </c>
      <c r="J38" s="7">
        <f>VALUE(SUBSTITUTE(SUBSTITUTE(MID(Data1!I35,FIND("L", Data1!I35), 3), "L", ""), "Ø", 0))</f>
        <v>63</v>
      </c>
      <c r="K38" s="7">
        <f>VALUE(SUBSTITUTE(SUBSTITUTE(MID(Data1!J35,FIND("L", Data1!J35), 3), "L", ""), "Ø", 0))</f>
        <v>62</v>
      </c>
      <c r="L38" s="7">
        <f>VALUE(SUBSTITUTE(SUBSTITUTE(MID(Data1!K35,FIND("L", Data1!K35), 3), "L", ""), "Ø", 0))</f>
        <v>54</v>
      </c>
      <c r="M38" s="7">
        <f>VALUE(SUBSTITUTE(SUBSTITUTE(MID(Data1!L35,FIND("L", Data1!L35), 3), "L", ""), "Ø", 0))</f>
        <v>43</v>
      </c>
      <c r="N38" s="7">
        <f>VALUE(SUBSTITUTE(SUBSTITUTE(MID(Data1!M35,FIND("L", Data1!M35), 3), "L", ""), "Ø", 0))</f>
        <v>35</v>
      </c>
      <c r="O38" s="7">
        <f>VALUE(SUBSTITUTE(SUBSTITUTE(MID(Data1!N35,FIND("L", Data1!N35), 3), "L", ""), "Ø", 0))</f>
        <v>25</v>
      </c>
    </row>
    <row r="39" spans="2:15" x14ac:dyDescent="0.2">
      <c r="B39" s="9" t="str">
        <v>Portland</v>
      </c>
      <c r="C39" s="3" t="str">
        <f>VLOOKUP($B39,Data1!A36:$B$51,2)</f>
        <v>Oregon</v>
      </c>
      <c r="D39" s="7">
        <f>VALUE(SUBSTITUTE(SUBSTITUTE(MID(Data1!C36,FIND("L", Data1!C36), 3), "L", ""), "Ø", 0))</f>
        <v>36</v>
      </c>
      <c r="E39" s="7">
        <f>VALUE(SUBSTITUTE(SUBSTITUTE(MID(Data1!D36,FIND("L", Data1!D36), 3), "L", ""), "Ø", 0))</f>
        <v>37</v>
      </c>
      <c r="F39" s="7">
        <f>VALUE(SUBSTITUTE(SUBSTITUTE(MID(Data1!E36,FIND("L", Data1!E36), 3), "L", ""), "Ø", 0))</f>
        <v>39</v>
      </c>
      <c r="G39" s="7">
        <f>VALUE(SUBSTITUTE(SUBSTITUTE(MID(Data1!F36,FIND("L", Data1!F36), 3), "L", ""), "Ø", 0))</f>
        <v>43</v>
      </c>
      <c r="H39" s="7">
        <f>VALUE(SUBSTITUTE(SUBSTITUTE(MID(Data1!G36,FIND("L", Data1!G36), 3), "L", ""), "Ø", 0))</f>
        <v>48</v>
      </c>
      <c r="I39" s="7">
        <f>VALUE(SUBSTITUTE(SUBSTITUTE(MID(Data1!H36,FIND("L", Data1!H36), 3), "L", ""), "Ø", 0))</f>
        <v>52</v>
      </c>
      <c r="J39" s="7">
        <f>VALUE(SUBSTITUTE(SUBSTITUTE(MID(Data1!I36,FIND("L", Data1!I36), 3), "L", ""), "Ø", 0))</f>
        <v>56</v>
      </c>
      <c r="K39" s="7">
        <f>VALUE(SUBSTITUTE(SUBSTITUTE(MID(Data1!J36,FIND("L", Data1!J36), 3), "L", ""), "Ø", 0))</f>
        <v>57</v>
      </c>
      <c r="L39" s="7">
        <f>VALUE(SUBSTITUTE(SUBSTITUTE(MID(Data1!K36,FIND("L", Data1!K36), 3), "L", ""), "Ø", 0))</f>
        <v>52</v>
      </c>
      <c r="M39" s="7">
        <f>VALUE(SUBSTITUTE(SUBSTITUTE(MID(Data1!L36,FIND("L", Data1!L36), 3), "L", ""), "Ø", 0))</f>
        <v>46</v>
      </c>
      <c r="N39" s="7">
        <f>VALUE(SUBSTITUTE(SUBSTITUTE(MID(Data1!M36,FIND("L", Data1!M36), 3), "L", ""), "Ø", 0))</f>
        <v>41</v>
      </c>
      <c r="O39" s="7">
        <f>VALUE(SUBSTITUTE(SUBSTITUTE(MID(Data1!N36,FIND("L", Data1!N36), 3), "L", ""), "Ø", 0))</f>
        <v>35</v>
      </c>
    </row>
    <row r="40" spans="2:15" x14ac:dyDescent="0.2">
      <c r="B40" s="9" t="str">
        <v>Providence</v>
      </c>
      <c r="C40" s="3" t="str">
        <f>VLOOKUP($B40,Data1!A37:$B$51,2)</f>
        <v>Rhode Island</v>
      </c>
      <c r="D40" s="7">
        <f>VALUE(SUBSTITUTE(SUBSTITUTE(MID(Data1!C37,FIND("L", Data1!C37), 3), "L", ""), "Ø", 0))</f>
        <v>21</v>
      </c>
      <c r="E40" s="7">
        <f>VALUE(SUBSTITUTE(SUBSTITUTE(MID(Data1!D37,FIND("L", Data1!D37), 3), "L", ""), "Ø", 0))</f>
        <v>24</v>
      </c>
      <c r="F40" s="7">
        <f>VALUE(SUBSTITUTE(SUBSTITUTE(MID(Data1!E37,FIND("L", Data1!E37), 3), "L", ""), "Ø", 0))</f>
        <v>30</v>
      </c>
      <c r="G40" s="7">
        <f>VALUE(SUBSTITUTE(SUBSTITUTE(MID(Data1!F37,FIND("L", Data1!F37), 3), "L", ""), "Ø", 0))</f>
        <v>40</v>
      </c>
      <c r="H40" s="7">
        <f>VALUE(SUBSTITUTE(SUBSTITUTE(MID(Data1!G37,FIND("L", Data1!G37), 3), "L", ""), "Ø", 0))</f>
        <v>49</v>
      </c>
      <c r="I40" s="7">
        <f>VALUE(SUBSTITUTE(SUBSTITUTE(MID(Data1!H37,FIND("L", Data1!H37), 3), "L", ""), "Ø", 0))</f>
        <v>58</v>
      </c>
      <c r="J40" s="7">
        <f>VALUE(SUBSTITUTE(SUBSTITUTE(MID(Data1!I37,FIND("L", Data1!I37), 3), "L", ""), "Ø", 0))</f>
        <v>64</v>
      </c>
      <c r="K40" s="7">
        <f>VALUE(SUBSTITUTE(SUBSTITUTE(MID(Data1!J37,FIND("L", Data1!J37), 3), "L", ""), "Ø", 0))</f>
        <v>63</v>
      </c>
      <c r="L40" s="7">
        <f>VALUE(SUBSTITUTE(SUBSTITUTE(MID(Data1!K37,FIND("L", Data1!K37), 3), "L", ""), "Ø", 0))</f>
        <v>55</v>
      </c>
      <c r="M40" s="7">
        <f>VALUE(SUBSTITUTE(SUBSTITUTE(MID(Data1!L37,FIND("L", Data1!L37), 3), "L", ""), "Ø", 0))</f>
        <v>44</v>
      </c>
      <c r="N40" s="7">
        <f>VALUE(SUBSTITUTE(SUBSTITUTE(MID(Data1!M37,FIND("L", Data1!M37), 3), "L", ""), "Ø", 0))</f>
        <v>36</v>
      </c>
      <c r="O40" s="7">
        <f>VALUE(SUBSTITUTE(SUBSTITUTE(MID(Data1!N37,FIND("L", Data1!N37), 3), "L", ""), "Ø", 0))</f>
        <v>26</v>
      </c>
    </row>
    <row r="41" spans="2:15" x14ac:dyDescent="0.2">
      <c r="B41" s="9" t="str">
        <v>Raleigh</v>
      </c>
      <c r="C41" s="3" t="str">
        <f>VLOOKUP($B41,Data1!A38:$B$51,2)</f>
        <v>North Carolina</v>
      </c>
      <c r="D41" s="7">
        <f>VALUE(SUBSTITUTE(SUBSTITUTE(MID(Data1!C38,FIND("L", Data1!C38), 3), "L", ""), "Ø", 0))</f>
        <v>30</v>
      </c>
      <c r="E41" s="7">
        <f>VALUE(SUBSTITUTE(SUBSTITUTE(MID(Data1!D38,FIND("L", Data1!D38), 3), "L", ""), "Ø", 0))</f>
        <v>32</v>
      </c>
      <c r="F41" s="7">
        <f>VALUE(SUBSTITUTE(SUBSTITUTE(MID(Data1!E38,FIND("L", Data1!E38), 3), "L", ""), "Ø", 0))</f>
        <v>39</v>
      </c>
      <c r="G41" s="7">
        <f>VALUE(SUBSTITUTE(SUBSTITUTE(MID(Data1!F38,FIND("L", Data1!F38), 3), "L", ""), "Ø", 0))</f>
        <v>48</v>
      </c>
      <c r="H41" s="7">
        <f>VALUE(SUBSTITUTE(SUBSTITUTE(MID(Data1!G38,FIND("L", Data1!G38), 3), "L", ""), "Ø", 0))</f>
        <v>57</v>
      </c>
      <c r="I41" s="7">
        <f>VALUE(SUBSTITUTE(SUBSTITUTE(MID(Data1!H38,FIND("L", Data1!H38), 3), "L", ""), "Ø", 0))</f>
        <v>66</v>
      </c>
      <c r="J41" s="7">
        <f>VALUE(SUBSTITUTE(SUBSTITUTE(MID(Data1!I38,FIND("L", Data1!I38), 3), "L", ""), "Ø", 0))</f>
        <v>69</v>
      </c>
      <c r="K41" s="7">
        <f>VALUE(SUBSTITUTE(SUBSTITUTE(MID(Data1!J38,FIND("L", Data1!J38), 3), "L", ""), "Ø", 0))</f>
        <v>68</v>
      </c>
      <c r="L41" s="7">
        <f>VALUE(SUBSTITUTE(SUBSTITUTE(MID(Data1!K38,FIND("L", Data1!K38), 3), "L", ""), "Ø", 0))</f>
        <v>61</v>
      </c>
      <c r="M41" s="7">
        <f>VALUE(SUBSTITUTE(SUBSTITUTE(MID(Data1!L38,FIND("L", Data1!L38), 3), "L", ""), "Ø", 0))</f>
        <v>50</v>
      </c>
      <c r="N41" s="7">
        <f>VALUE(SUBSTITUTE(SUBSTITUTE(MID(Data1!M38,FIND("L", Data1!M38), 3), "L", ""), "Ø", 0))</f>
        <v>41</v>
      </c>
      <c r="O41" s="7">
        <f>VALUE(SUBSTITUTE(SUBSTITUTE(MID(Data1!N38,FIND("L", Data1!N38), 3), "L", ""), "Ø", 0))</f>
        <v>33</v>
      </c>
    </row>
    <row r="42" spans="2:15" x14ac:dyDescent="0.2">
      <c r="B42" s="9" t="str">
        <v>Richmond</v>
      </c>
      <c r="C42" s="3" t="str">
        <f>VLOOKUP($B42,Data1!A39:$B$51,2)</f>
        <v>Virginia</v>
      </c>
      <c r="D42" s="7">
        <f>VALUE(SUBSTITUTE(SUBSTITUTE(MID(Data1!C39,FIND("L", Data1!C39), 3), "L", ""), "Ø", 0))</f>
        <v>28</v>
      </c>
      <c r="E42" s="7">
        <f>VALUE(SUBSTITUTE(SUBSTITUTE(MID(Data1!D39,FIND("L", Data1!D39), 3), "L", ""), "Ø", 0))</f>
        <v>31</v>
      </c>
      <c r="F42" s="7">
        <f>VALUE(SUBSTITUTE(SUBSTITUTE(MID(Data1!E39,FIND("L", Data1!E39), 3), "L", ""), "Ø", 0))</f>
        <v>37</v>
      </c>
      <c r="G42" s="7">
        <f>VALUE(SUBSTITUTE(SUBSTITUTE(MID(Data1!F39,FIND("L", Data1!F39), 3), "L", ""), "Ø", 0))</f>
        <v>46</v>
      </c>
      <c r="H42" s="7">
        <f>VALUE(SUBSTITUTE(SUBSTITUTE(MID(Data1!G39,FIND("L", Data1!G39), 3), "L", ""), "Ø", 0))</f>
        <v>55</v>
      </c>
      <c r="I42" s="7">
        <f>VALUE(SUBSTITUTE(SUBSTITUTE(MID(Data1!H39,FIND("L", Data1!H39), 3), "L", ""), "Ø", 0))</f>
        <v>65</v>
      </c>
      <c r="J42" s="7">
        <f>VALUE(SUBSTITUTE(SUBSTITUTE(MID(Data1!I39,FIND("L", Data1!I39), 3), "L", ""), "Ø", 0))</f>
        <v>69</v>
      </c>
      <c r="K42" s="7">
        <f>VALUE(SUBSTITUTE(SUBSTITUTE(MID(Data1!J39,FIND("L", Data1!J39), 3), "L", ""), "Ø", 0))</f>
        <v>67</v>
      </c>
      <c r="L42" s="7">
        <f>VALUE(SUBSTITUTE(SUBSTITUTE(MID(Data1!K39,FIND("L", Data1!K39), 3), "L", ""), "Ø", 0))</f>
        <v>60</v>
      </c>
      <c r="M42" s="7">
        <f>VALUE(SUBSTITUTE(SUBSTITUTE(MID(Data1!L39,FIND("L", Data1!L39), 3), "L", ""), "Ø", 0))</f>
        <v>48</v>
      </c>
      <c r="N42" s="7">
        <f>VALUE(SUBSTITUTE(SUBSTITUTE(MID(Data1!M39,FIND("L", Data1!M39), 3), "L", ""), "Ø", 0))</f>
        <v>39</v>
      </c>
      <c r="O42" s="7">
        <f>VALUE(SUBSTITUTE(SUBSTITUTE(MID(Data1!N39,FIND("L", Data1!N39), 3), "L", ""), "Ø", 0))</f>
        <v>31</v>
      </c>
    </row>
    <row r="43" spans="2:15" x14ac:dyDescent="0.2">
      <c r="B43" s="9" t="str">
        <v>Riverside</v>
      </c>
      <c r="C43" s="3" t="str">
        <f>VLOOKUP($B43,Data1!A40:$B$51,2)</f>
        <v>California</v>
      </c>
      <c r="D43" s="7">
        <f>VALUE(SUBSTITUTE(SUBSTITUTE(MID(Data1!C40,FIND("L", Data1!C40), 3), "L", ""), "Ø", 0))</f>
        <v>43</v>
      </c>
      <c r="E43" s="7">
        <f>VALUE(SUBSTITUTE(SUBSTITUTE(MID(Data1!D40,FIND("L", Data1!D40), 3), "L", ""), "Ø", 0))</f>
        <v>45</v>
      </c>
      <c r="F43" s="7">
        <f>VALUE(SUBSTITUTE(SUBSTITUTE(MID(Data1!E40,FIND("L", Data1!E40), 3), "L", ""), "Ø", 0))</f>
        <v>46</v>
      </c>
      <c r="G43" s="7">
        <f>VALUE(SUBSTITUTE(SUBSTITUTE(MID(Data1!F40,FIND("L", Data1!F40), 3), "L", ""), "Ø", 0))</f>
        <v>50</v>
      </c>
      <c r="H43" s="7">
        <f>VALUE(SUBSTITUTE(SUBSTITUTE(MID(Data1!G40,FIND("L", Data1!G40), 3), "L", ""), "Ø", 0))</f>
        <v>55</v>
      </c>
      <c r="I43" s="7">
        <f>VALUE(SUBSTITUTE(SUBSTITUTE(MID(Data1!H40,FIND("L", Data1!H40), 3), "L", ""), "Ø", 0))</f>
        <v>59</v>
      </c>
      <c r="J43" s="7">
        <f>VALUE(SUBSTITUTE(SUBSTITUTE(MID(Data1!I40,FIND("L", Data1!I40), 3), "L", ""), "Ø", 0))</f>
        <v>64</v>
      </c>
      <c r="K43" s="7">
        <f>VALUE(SUBSTITUTE(SUBSTITUTE(MID(Data1!J40,FIND("L", Data1!J40), 3), "L", ""), "Ø", 0))</f>
        <v>65</v>
      </c>
      <c r="L43" s="7">
        <f>VALUE(SUBSTITUTE(SUBSTITUTE(MID(Data1!K40,FIND("L", Data1!K40), 3), "L", ""), "Ø", 0))</f>
        <v>61</v>
      </c>
      <c r="M43" s="7">
        <f>VALUE(SUBSTITUTE(SUBSTITUTE(MID(Data1!L40,FIND("L", Data1!L40), 3), "L", ""), "Ø", 0))</f>
        <v>55</v>
      </c>
      <c r="N43" s="7">
        <f>VALUE(SUBSTITUTE(SUBSTITUTE(MID(Data1!M40,FIND("L", Data1!M40), 3), "L", ""), "Ø", 0))</f>
        <v>47</v>
      </c>
      <c r="O43" s="7">
        <f>VALUE(SUBSTITUTE(SUBSTITUTE(MID(Data1!N40,FIND("L", Data1!N40), 3), "L", ""), "Ø", 0))</f>
        <v>42</v>
      </c>
    </row>
    <row r="44" spans="2:15" x14ac:dyDescent="0.2">
      <c r="B44" s="9" t="str">
        <v>Rochester</v>
      </c>
      <c r="C44" s="3" t="str">
        <f>VLOOKUP($B44,Data1!A41:$B$51,2)</f>
        <v>New York</v>
      </c>
      <c r="D44" s="7">
        <f>VALUE(SUBSTITUTE(SUBSTITUTE(MID(Data1!C41,FIND("L", Data1!C41), 3), "L", ""), "Ø", 0))</f>
        <v>18</v>
      </c>
      <c r="E44" s="7">
        <f>VALUE(SUBSTITUTE(SUBSTITUTE(MID(Data1!D41,FIND("L", Data1!D41), 3), "L", ""), "Ø", 0))</f>
        <v>19</v>
      </c>
      <c r="F44" s="7">
        <f>VALUE(SUBSTITUTE(SUBSTITUTE(MID(Data1!E41,FIND("L", Data1!E41), 3), "L", ""), "Ø", 0))</f>
        <v>26</v>
      </c>
      <c r="G44" s="7">
        <f>VALUE(SUBSTITUTE(SUBSTITUTE(MID(Data1!F41,FIND("L", Data1!F41), 3), "L", ""), "Ø", 0))</f>
        <v>37</v>
      </c>
      <c r="H44" s="7">
        <f>VALUE(SUBSTITUTE(SUBSTITUTE(MID(Data1!G41,FIND("L", Data1!G41), 3), "L", ""), "Ø", 0))</f>
        <v>46</v>
      </c>
      <c r="I44" s="7">
        <f>VALUE(SUBSTITUTE(SUBSTITUTE(MID(Data1!H41,FIND("L", Data1!H41), 3), "L", ""), "Ø", 0))</f>
        <v>56</v>
      </c>
      <c r="J44" s="7">
        <f>VALUE(SUBSTITUTE(SUBSTITUTE(MID(Data1!I41,FIND("L", Data1!I41), 3), "L", ""), "Ø", 0))</f>
        <v>61</v>
      </c>
      <c r="K44" s="7">
        <f>VALUE(SUBSTITUTE(SUBSTITUTE(MID(Data1!J41,FIND("L", Data1!J41), 3), "L", ""), "Ø", 0))</f>
        <v>60</v>
      </c>
      <c r="L44" s="7">
        <f>VALUE(SUBSTITUTE(SUBSTITUTE(MID(Data1!K41,FIND("L", Data1!K41), 3), "L", ""), "Ø", 0))</f>
        <v>52</v>
      </c>
      <c r="M44" s="7">
        <f>VALUE(SUBSTITUTE(SUBSTITUTE(MID(Data1!L41,FIND("L", Data1!L41), 3), "L", ""), "Ø", 0))</f>
        <v>42</v>
      </c>
      <c r="N44" s="7">
        <f>VALUE(SUBSTITUTE(SUBSTITUTE(MID(Data1!M41,FIND("L", Data1!M41), 3), "L", ""), "Ø", 0))</f>
        <v>33</v>
      </c>
      <c r="O44" s="7">
        <f>VALUE(SUBSTITUTE(SUBSTITUTE(MID(Data1!N41,FIND("L", Data1!N41), 3), "L", ""), "Ø", 0))</f>
        <v>24</v>
      </c>
    </row>
    <row r="45" spans="2:15" x14ac:dyDescent="0.2">
      <c r="B45" s="9" t="str">
        <v>Sacramento</v>
      </c>
      <c r="C45" s="3" t="str">
        <f>VLOOKUP($B45,Data1!A42:$B$51,2)</f>
        <v>California</v>
      </c>
      <c r="D45" s="7">
        <f>VALUE(SUBSTITUTE(SUBSTITUTE(MID(Data1!C42,FIND("L", Data1!C42), 3), "L", ""), "Ø", 0))</f>
        <v>39</v>
      </c>
      <c r="E45" s="7">
        <f>VALUE(SUBSTITUTE(SUBSTITUTE(MID(Data1!D42,FIND("L", Data1!D42), 3), "L", ""), "Ø", 0))</f>
        <v>41</v>
      </c>
      <c r="F45" s="7">
        <f>VALUE(SUBSTITUTE(SUBSTITUTE(MID(Data1!E42,FIND("L", Data1!E42), 3), "L", ""), "Ø", 0))</f>
        <v>44</v>
      </c>
      <c r="G45" s="7">
        <f>VALUE(SUBSTITUTE(SUBSTITUTE(MID(Data1!F42,FIND("L", Data1!F42), 3), "L", ""), "Ø", 0))</f>
        <v>46</v>
      </c>
      <c r="H45" s="7">
        <f>VALUE(SUBSTITUTE(SUBSTITUTE(MID(Data1!G42,FIND("L", Data1!G42), 3), "L", ""), "Ø", 0))</f>
        <v>51</v>
      </c>
      <c r="I45" s="7">
        <f>VALUE(SUBSTITUTE(SUBSTITUTE(MID(Data1!H42,FIND("L", Data1!H42), 3), "L", ""), "Ø", 0))</f>
        <v>56</v>
      </c>
      <c r="J45" s="7">
        <f>VALUE(SUBSTITUTE(SUBSTITUTE(MID(Data1!I42,FIND("L", Data1!I42), 3), "L", ""), "Ø", 0))</f>
        <v>58</v>
      </c>
      <c r="K45" s="7">
        <f>VALUE(SUBSTITUTE(SUBSTITUTE(MID(Data1!J42,FIND("L", Data1!J42), 3), "L", ""), "Ø", 0))</f>
        <v>58</v>
      </c>
      <c r="L45" s="7">
        <f>VALUE(SUBSTITUTE(SUBSTITUTE(MID(Data1!K42,FIND("L", Data1!K42), 3), "L", ""), "Ø", 0))</f>
        <v>56</v>
      </c>
      <c r="M45" s="7">
        <f>VALUE(SUBSTITUTE(SUBSTITUTE(MID(Data1!L42,FIND("L", Data1!L42), 3), "L", ""), "Ø", 0))</f>
        <v>50</v>
      </c>
      <c r="N45" s="7">
        <f>VALUE(SUBSTITUTE(SUBSTITUTE(MID(Data1!M42,FIND("L", Data1!M42), 3), "L", ""), "Ø", 0))</f>
        <v>43</v>
      </c>
      <c r="O45" s="7">
        <f>VALUE(SUBSTITUTE(SUBSTITUTE(MID(Data1!N42,FIND("L", Data1!N42), 3), "L", ""), "Ø", 0))</f>
        <v>38</v>
      </c>
    </row>
    <row r="46" spans="2:15" x14ac:dyDescent="0.2">
      <c r="B46" s="9" t="str">
        <v>Salt Lake City</v>
      </c>
      <c r="C46" s="3" t="str">
        <f>VLOOKUP($B46,Data1!A43:$B$51,2)</f>
        <v>Utah</v>
      </c>
      <c r="D46" s="7">
        <f>VALUE(SUBSTITUTE(SUBSTITUTE(MID(Data1!C43,FIND("L", Data1!C43), 3), "L", ""), "Ø", 0))</f>
        <v>22</v>
      </c>
      <c r="E46" s="7">
        <f>VALUE(SUBSTITUTE(SUBSTITUTE(MID(Data1!D43,FIND("L", Data1!D43), 3), "L", ""), "Ø", 0))</f>
        <v>25</v>
      </c>
      <c r="F46" s="7">
        <f>VALUE(SUBSTITUTE(SUBSTITUTE(MID(Data1!E43,FIND("L", Data1!E43), 3), "L", ""), "Ø", 0))</f>
        <v>34</v>
      </c>
      <c r="G46" s="7">
        <f>VALUE(SUBSTITUTE(SUBSTITUTE(MID(Data1!F43,FIND("L", Data1!F43), 3), "L", ""), "Ø", 0))</f>
        <v>40</v>
      </c>
      <c r="H46" s="7">
        <f>VALUE(SUBSTITUTE(SUBSTITUTE(MID(Data1!G43,FIND("L", Data1!G43), 3), "L", ""), "Ø", 0))</f>
        <v>48</v>
      </c>
      <c r="I46" s="7">
        <f>VALUE(SUBSTITUTE(SUBSTITUTE(MID(Data1!H43,FIND("L", Data1!H43), 3), "L", ""), "Ø", 0))</f>
        <v>56</v>
      </c>
      <c r="J46" s="7">
        <f>VALUE(SUBSTITUTE(SUBSTITUTE(MID(Data1!I43,FIND("L", Data1!I43), 3), "L", ""), "Ø", 0))</f>
        <v>65</v>
      </c>
      <c r="K46" s="7">
        <f>VALUE(SUBSTITUTE(SUBSTITUTE(MID(Data1!J43,FIND("L", Data1!J43), 3), "L", ""), "Ø", 0))</f>
        <v>63</v>
      </c>
      <c r="L46" s="7">
        <f>VALUE(SUBSTITUTE(SUBSTITUTE(MID(Data1!K43,FIND("L", Data1!K43), 3), "L", ""), "Ø", 0))</f>
        <v>53</v>
      </c>
      <c r="M46" s="7">
        <f>VALUE(SUBSTITUTE(SUBSTITUTE(MID(Data1!L43,FIND("L", Data1!L43), 3), "L", ""), "Ø", 0))</f>
        <v>41</v>
      </c>
      <c r="N46" s="7">
        <f>VALUE(SUBSTITUTE(SUBSTITUTE(MID(Data1!M43,FIND("L", Data1!M43), 3), "L", ""), "Ø", 0))</f>
        <v>31</v>
      </c>
      <c r="O46" s="7">
        <f>VALUE(SUBSTITUTE(SUBSTITUTE(MID(Data1!N43,FIND("L", Data1!N43), 3), "L", ""), "Ø", 0))</f>
        <v>23</v>
      </c>
    </row>
    <row r="47" spans="2:15" x14ac:dyDescent="0.2">
      <c r="B47" s="9" t="str">
        <v>San Antonio</v>
      </c>
      <c r="C47" s="3" t="str">
        <f>VLOOKUP($B47,Data1!A44:$B$51,2)</f>
        <v>Texas</v>
      </c>
      <c r="D47" s="7">
        <f>VALUE(SUBSTITUTE(SUBSTITUTE(MID(Data1!C44,FIND("L", Data1!C44), 3), "L", ""), "Ø", 0))</f>
        <v>41</v>
      </c>
      <c r="E47" s="7">
        <f>VALUE(SUBSTITUTE(SUBSTITUTE(MID(Data1!D44,FIND("L", Data1!D44), 3), "L", ""), "Ø", 0))</f>
        <v>44</v>
      </c>
      <c r="F47" s="7">
        <f>VALUE(SUBSTITUTE(SUBSTITUTE(MID(Data1!E44,FIND("L", Data1!E44), 3), "L", ""), "Ø", 0))</f>
        <v>51</v>
      </c>
      <c r="G47" s="7">
        <f>VALUE(SUBSTITUTE(SUBSTITUTE(MID(Data1!F44,FIND("L", Data1!F44), 3), "L", ""), "Ø", 0))</f>
        <v>58</v>
      </c>
      <c r="H47" s="7">
        <f>VALUE(SUBSTITUTE(SUBSTITUTE(MID(Data1!G44,FIND("L", Data1!G44), 3), "L", ""), "Ø", 0))</f>
        <v>67</v>
      </c>
      <c r="I47" s="7">
        <f>VALUE(SUBSTITUTE(SUBSTITUTE(MID(Data1!H44,FIND("L", Data1!H44), 3), "L", ""), "Ø", 0))</f>
        <v>73</v>
      </c>
      <c r="J47" s="7">
        <f>VALUE(SUBSTITUTE(SUBSTITUTE(MID(Data1!I44,FIND("L", Data1!I44), 3), "L", ""), "Ø", 0))</f>
        <v>75</v>
      </c>
      <c r="K47" s="7">
        <f>VALUE(SUBSTITUTE(SUBSTITUTE(MID(Data1!J44,FIND("L", Data1!J44), 3), "L", ""), "Ø", 0))</f>
        <v>75</v>
      </c>
      <c r="L47" s="7">
        <f>VALUE(SUBSTITUTE(SUBSTITUTE(MID(Data1!K44,FIND("L", Data1!K44), 3), "L", ""), "Ø", 0))</f>
        <v>69</v>
      </c>
      <c r="M47" s="7">
        <f>VALUE(SUBSTITUTE(SUBSTITUTE(MID(Data1!L44,FIND("L", Data1!L44), 3), "L", ""), "Ø", 0))</f>
        <v>60</v>
      </c>
      <c r="N47" s="7">
        <f>VALUE(SUBSTITUTE(SUBSTITUTE(MID(Data1!M44,FIND("L", Data1!M44), 3), "L", ""), "Ø", 0))</f>
        <v>50</v>
      </c>
      <c r="O47" s="7">
        <f>VALUE(SUBSTITUTE(SUBSTITUTE(MID(Data1!N44,FIND("L", Data1!N44), 3), "L", ""), "Ø", 0))</f>
        <v>42</v>
      </c>
    </row>
    <row r="48" spans="2:15" x14ac:dyDescent="0.2">
      <c r="B48" s="9" t="str">
        <v>San Diego</v>
      </c>
      <c r="C48" s="3" t="str">
        <f>VLOOKUP($B48,Data1!A45:$B$51,2)</f>
        <v>California</v>
      </c>
      <c r="D48" s="7">
        <f>VALUE(SUBSTITUTE(SUBSTITUTE(MID(Data1!C45,FIND("L", Data1!C45), 3), "L", ""), "Ø", 0))</f>
        <v>49</v>
      </c>
      <c r="E48" s="7">
        <f>VALUE(SUBSTITUTE(SUBSTITUTE(MID(Data1!D45,FIND("L", Data1!D45), 3), "L", ""), "Ø", 0))</f>
        <v>51</v>
      </c>
      <c r="F48" s="7">
        <f>VALUE(SUBSTITUTE(SUBSTITUTE(MID(Data1!E45,FIND("L", Data1!E45), 3), "L", ""), "Ø", 0))</f>
        <v>53</v>
      </c>
      <c r="G48" s="7">
        <f>VALUE(SUBSTITUTE(SUBSTITUTE(MID(Data1!F45,FIND("L", Data1!F45), 3), "L", ""), "Ø", 0))</f>
        <v>56</v>
      </c>
      <c r="H48" s="7">
        <f>VALUE(SUBSTITUTE(SUBSTITUTE(MID(Data1!G45,FIND("L", Data1!G45), 3), "L", ""), "Ø", 0))</f>
        <v>59</v>
      </c>
      <c r="I48" s="7">
        <f>VALUE(SUBSTITUTE(SUBSTITUTE(MID(Data1!H45,FIND("L", Data1!H45), 3), "L", ""), "Ø", 0))</f>
        <v>62</v>
      </c>
      <c r="J48" s="7">
        <f>VALUE(SUBSTITUTE(SUBSTITUTE(MID(Data1!I45,FIND("L", Data1!I45), 3), "L", ""), "Ø", 0))</f>
        <v>65</v>
      </c>
      <c r="K48" s="7">
        <f>VALUE(SUBSTITUTE(SUBSTITUTE(MID(Data1!J45,FIND("L", Data1!J45), 3), "L", ""), "Ø", 0))</f>
        <v>67</v>
      </c>
      <c r="L48" s="7">
        <f>VALUE(SUBSTITUTE(SUBSTITUTE(MID(Data1!K45,FIND("L", Data1!K45), 3), "L", ""), "Ø", 0))</f>
        <v>65</v>
      </c>
      <c r="M48" s="7">
        <f>VALUE(SUBSTITUTE(SUBSTITUTE(MID(Data1!L45,FIND("L", Data1!L45), 3), "L", ""), "Ø", 0))</f>
        <v>61</v>
      </c>
      <c r="N48" s="7">
        <f>VALUE(SUBSTITUTE(SUBSTITUTE(MID(Data1!M45,FIND("L", Data1!M45), 3), "L", ""), "Ø", 0))</f>
        <v>54</v>
      </c>
      <c r="O48" s="7">
        <f>VALUE(SUBSTITUTE(SUBSTITUTE(MID(Data1!N45,FIND("L", Data1!N45), 3), "L", ""), "Ø", 0))</f>
        <v>48</v>
      </c>
    </row>
    <row r="49" spans="2:15" x14ac:dyDescent="0.2">
      <c r="B49" s="9" t="str">
        <v>San Francisco</v>
      </c>
      <c r="C49" s="3" t="str">
        <f>VLOOKUP($B49,Data1!A46:$B$51,2)</f>
        <v>California</v>
      </c>
      <c r="D49" s="7">
        <f>VALUE(SUBSTITUTE(SUBSTITUTE(MID(Data1!C46,FIND("L", Data1!C46), 3), "L", ""), "Ø", 0))</f>
        <v>46</v>
      </c>
      <c r="E49" s="7">
        <f>VALUE(SUBSTITUTE(SUBSTITUTE(MID(Data1!D46,FIND("L", Data1!D46), 3), "L", ""), "Ø", 0))</f>
        <v>48</v>
      </c>
      <c r="F49" s="7">
        <f>VALUE(SUBSTITUTE(SUBSTITUTE(MID(Data1!E46,FIND("L", Data1!E46), 3), "L", ""), "Ø", 0))</f>
        <v>49</v>
      </c>
      <c r="G49" s="7">
        <f>VALUE(SUBSTITUTE(SUBSTITUTE(MID(Data1!F46,FIND("L", Data1!F46), 3), "L", ""), "Ø", 0))</f>
        <v>49</v>
      </c>
      <c r="H49" s="7">
        <f>VALUE(SUBSTITUTE(SUBSTITUTE(MID(Data1!G46,FIND("L", Data1!G46), 3), "L", ""), "Ø", 0))</f>
        <v>51</v>
      </c>
      <c r="I49" s="7">
        <f>VALUE(SUBSTITUTE(SUBSTITUTE(MID(Data1!H46,FIND("L", Data1!H46), 3), "L", ""), "Ø", 0))</f>
        <v>53</v>
      </c>
      <c r="J49" s="7">
        <f>VALUE(SUBSTITUTE(SUBSTITUTE(MID(Data1!I46,FIND("L", Data1!I46), 3), "L", ""), "Ø", 0))</f>
        <v>54</v>
      </c>
      <c r="K49" s="7">
        <f>VALUE(SUBSTITUTE(SUBSTITUTE(MID(Data1!J46,FIND("L", Data1!J46), 3), "L", ""), "Ø", 0))</f>
        <v>55</v>
      </c>
      <c r="L49" s="7">
        <f>VALUE(SUBSTITUTE(SUBSTITUTE(MID(Data1!K46,FIND("L", Data1!K46), 3), "L", ""), "Ø", 0))</f>
        <v>55</v>
      </c>
      <c r="M49" s="7">
        <f>VALUE(SUBSTITUTE(SUBSTITUTE(MID(Data1!L46,FIND("L", Data1!L46), 3), "L", ""), "Ø", 0))</f>
        <v>54</v>
      </c>
      <c r="N49" s="7">
        <f>VALUE(SUBSTITUTE(SUBSTITUTE(MID(Data1!M46,FIND("L", Data1!M46), 3), "L", ""), "Ø", 0))</f>
        <v>50</v>
      </c>
      <c r="O49" s="7">
        <f>VALUE(SUBSTITUTE(SUBSTITUTE(MID(Data1!N46,FIND("L", Data1!N46), 3), "L", ""), "Ø", 0))</f>
        <v>46</v>
      </c>
    </row>
    <row r="50" spans="2:15" x14ac:dyDescent="0.2">
      <c r="B50" s="9" t="str">
        <v>San Jose</v>
      </c>
      <c r="C50" s="3" t="str">
        <f>VLOOKUP($B50,Data1!A47:$B$51,2)</f>
        <v>California</v>
      </c>
      <c r="D50" s="7">
        <f>VALUE(SUBSTITUTE(SUBSTITUTE(MID(Data1!C47,FIND("L", Data1!C47), 3), "L", ""), "Ø", 0))</f>
        <v>42</v>
      </c>
      <c r="E50" s="7">
        <f>VALUE(SUBSTITUTE(SUBSTITUTE(MID(Data1!D47,FIND("L", Data1!D47), 3), "L", ""), "Ø", 0))</f>
        <v>45</v>
      </c>
      <c r="F50" s="7">
        <f>VALUE(SUBSTITUTE(SUBSTITUTE(MID(Data1!E47,FIND("L", Data1!E47), 3), "L", ""), "Ø", 0))</f>
        <v>47</v>
      </c>
      <c r="G50" s="7">
        <f>VALUE(SUBSTITUTE(SUBSTITUTE(MID(Data1!F47,FIND("L", Data1!F47), 3), "L", ""), "Ø", 0))</f>
        <v>49</v>
      </c>
      <c r="H50" s="7">
        <f>VALUE(SUBSTITUTE(SUBSTITUTE(MID(Data1!G47,FIND("L", Data1!G47), 3), "L", ""), "Ø", 0))</f>
        <v>52</v>
      </c>
      <c r="I50" s="7">
        <f>VALUE(SUBSTITUTE(SUBSTITUTE(MID(Data1!H47,FIND("L", Data1!H47), 3), "L", ""), "Ø", 0))</f>
        <v>56</v>
      </c>
      <c r="J50" s="7">
        <f>VALUE(SUBSTITUTE(SUBSTITUTE(MID(Data1!I47,FIND("L", Data1!I47), 3), "L", ""), "Ø", 0))</f>
        <v>58</v>
      </c>
      <c r="K50" s="7">
        <f>VALUE(SUBSTITUTE(SUBSTITUTE(MID(Data1!J47,FIND("L", Data1!J47), 3), "L", ""), "Ø", 0))</f>
        <v>58</v>
      </c>
      <c r="L50" s="7">
        <f>VALUE(SUBSTITUTE(SUBSTITUTE(MID(Data1!K47,FIND("L", Data1!K47), 3), "L", ""), "Ø", 0))</f>
        <v>57</v>
      </c>
      <c r="M50" s="7">
        <f>VALUE(SUBSTITUTE(SUBSTITUTE(MID(Data1!L47,FIND("L", Data1!L47), 3), "L", ""), "Ø", 0))</f>
        <v>53</v>
      </c>
      <c r="N50" s="7">
        <f>VALUE(SUBSTITUTE(SUBSTITUTE(MID(Data1!M47,FIND("L", Data1!M47), 3), "L", ""), "Ø", 0))</f>
        <v>46</v>
      </c>
      <c r="O50" s="7">
        <f>VALUE(SUBSTITUTE(SUBSTITUTE(MID(Data1!N47,FIND("L", Data1!N47), 3), "L", ""), "Ø", 0))</f>
        <v>42</v>
      </c>
    </row>
    <row r="51" spans="2:15" x14ac:dyDescent="0.2">
      <c r="B51" s="9" t="str">
        <v>Seattle</v>
      </c>
      <c r="C51" s="3" t="str">
        <f>VLOOKUP($B51,Data1!A48:$B$51,2)</f>
        <v>Washington</v>
      </c>
      <c r="D51" s="7">
        <f>VALUE(SUBSTITUTE(SUBSTITUTE(MID(Data1!C48,FIND("L", Data1!C48), 3), "L", ""), "Ø", 0))</f>
        <v>37</v>
      </c>
      <c r="E51" s="7">
        <f>VALUE(SUBSTITUTE(SUBSTITUTE(MID(Data1!D48,FIND("L", Data1!D48), 3), "L", ""), "Ø", 0))</f>
        <v>37</v>
      </c>
      <c r="F51" s="7">
        <f>VALUE(SUBSTITUTE(SUBSTITUTE(MID(Data1!E48,FIND("L", Data1!E48), 3), "L", ""), "Ø", 0))</f>
        <v>40</v>
      </c>
      <c r="G51" s="7">
        <f>VALUE(SUBSTITUTE(SUBSTITUTE(MID(Data1!F48,FIND("L", Data1!F48), 3), "L", ""), "Ø", 0))</f>
        <v>43</v>
      </c>
      <c r="H51" s="7">
        <f>VALUE(SUBSTITUTE(SUBSTITUTE(MID(Data1!G48,FIND("L", Data1!G48), 3), "L", ""), "Ø", 0))</f>
        <v>49</v>
      </c>
      <c r="I51" s="7">
        <f>VALUE(SUBSTITUTE(SUBSTITUTE(MID(Data1!H48,FIND("L", Data1!H48), 3), "L", ""), "Ø", 0))</f>
        <v>53</v>
      </c>
      <c r="J51" s="7">
        <f>VALUE(SUBSTITUTE(SUBSTITUTE(MID(Data1!I48,FIND("L", Data1!I48), 3), "L", ""), "Ø", 0))</f>
        <v>57</v>
      </c>
      <c r="K51" s="7">
        <f>VALUE(SUBSTITUTE(SUBSTITUTE(MID(Data1!J48,FIND("L", Data1!J48), 3), "L", ""), "Ø", 0))</f>
        <v>57</v>
      </c>
      <c r="L51" s="7">
        <f>VALUE(SUBSTITUTE(SUBSTITUTE(MID(Data1!K48,FIND("L", Data1!K48), 3), "L", ""), "Ø", 0))</f>
        <v>53</v>
      </c>
      <c r="M51" s="7">
        <f>VALUE(SUBSTITUTE(SUBSTITUTE(MID(Data1!L48,FIND("L", Data1!L48), 3), "L", ""), "Ø", 0))</f>
        <v>47</v>
      </c>
      <c r="N51" s="7">
        <f>VALUE(SUBSTITUTE(SUBSTITUTE(MID(Data1!M48,FIND("L", Data1!M48), 3), "L", ""), "Ø", 0))</f>
        <v>41</v>
      </c>
      <c r="O51" s="7">
        <f>VALUE(SUBSTITUTE(SUBSTITUTE(MID(Data1!N48,FIND("L", Data1!N48), 3), "L", ""), "Ø", 0))</f>
        <v>36</v>
      </c>
    </row>
    <row r="52" spans="2:15" x14ac:dyDescent="0.2">
      <c r="B52" s="9" t="str">
        <v>St. Louis</v>
      </c>
      <c r="C52" s="3" t="str">
        <f>VLOOKUP($B52,Data1!A49:$B$51,2)</f>
        <v>Missouri</v>
      </c>
      <c r="D52" s="7">
        <f>VALUE(SUBSTITUTE(SUBSTITUTE(MID(Data1!C49,FIND("L", Data1!C49), 3), "L", ""), "Ø", 0))</f>
        <v>24</v>
      </c>
      <c r="E52" s="7">
        <f>VALUE(SUBSTITUTE(SUBSTITUTE(MID(Data1!D49,FIND("L", Data1!D49), 3), "L", ""), "Ø", 0))</f>
        <v>28</v>
      </c>
      <c r="F52" s="7">
        <f>VALUE(SUBSTITUTE(SUBSTITUTE(MID(Data1!E49,FIND("L", Data1!E49), 3), "L", ""), "Ø", 0))</f>
        <v>37</v>
      </c>
      <c r="G52" s="7">
        <f>VALUE(SUBSTITUTE(SUBSTITUTE(MID(Data1!F49,FIND("L", Data1!F49), 3), "L", ""), "Ø", 0))</f>
        <v>47</v>
      </c>
      <c r="H52" s="7">
        <f>VALUE(SUBSTITUTE(SUBSTITUTE(MID(Data1!G49,FIND("L", Data1!G49), 3), "L", ""), "Ø", 0))</f>
        <v>57</v>
      </c>
      <c r="I52" s="7">
        <f>VALUE(SUBSTITUTE(SUBSTITUTE(MID(Data1!H49,FIND("L", Data1!H49), 3), "L", ""), "Ø", 0))</f>
        <v>67</v>
      </c>
      <c r="J52" s="7">
        <f>VALUE(SUBSTITUTE(SUBSTITUTE(MID(Data1!I49,FIND("L", Data1!I49), 3), "L", ""), "Ø", 0))</f>
        <v>71</v>
      </c>
      <c r="K52" s="7">
        <f>VALUE(SUBSTITUTE(SUBSTITUTE(MID(Data1!J49,FIND("L", Data1!J49), 3), "L", ""), "Ø", 0))</f>
        <v>69</v>
      </c>
      <c r="L52" s="7">
        <f>VALUE(SUBSTITUTE(SUBSTITUTE(MID(Data1!K49,FIND("L", Data1!K49), 3), "L", ""), "Ø", 0))</f>
        <v>61</v>
      </c>
      <c r="M52" s="7">
        <f>VALUE(SUBSTITUTE(SUBSTITUTE(MID(Data1!L49,FIND("L", Data1!L49), 3), "L", ""), "Ø", 0))</f>
        <v>49</v>
      </c>
      <c r="N52" s="7">
        <f>VALUE(SUBSTITUTE(SUBSTITUTE(MID(Data1!M49,FIND("L", Data1!M49), 3), "L", ""), "Ø", 0))</f>
        <v>38</v>
      </c>
      <c r="O52" s="7">
        <f>VALUE(SUBSTITUTE(SUBSTITUTE(MID(Data1!N49,FIND("L", Data1!N49), 3), "L", ""), "Ø", 0))</f>
        <v>27</v>
      </c>
    </row>
    <row r="53" spans="2:15" x14ac:dyDescent="0.2">
      <c r="B53" s="9" t="str">
        <v>Tampa</v>
      </c>
      <c r="C53" s="3" t="str">
        <f>VLOOKUP($B53,Data1!A50:$B$51,2)</f>
        <v>Florida</v>
      </c>
      <c r="D53" s="7">
        <f>VALUE(SUBSTITUTE(SUBSTITUTE(MID(Data1!C50,FIND("L", Data1!C50), 3), "L", ""), "Ø", 0))</f>
        <v>52</v>
      </c>
      <c r="E53" s="7">
        <f>VALUE(SUBSTITUTE(SUBSTITUTE(MID(Data1!D50,FIND("L", Data1!D50), 3), "L", ""), "Ø", 0))</f>
        <v>54</v>
      </c>
      <c r="F53" s="7">
        <f>VALUE(SUBSTITUTE(SUBSTITUTE(MID(Data1!E50,FIND("L", Data1!E50), 3), "L", ""), "Ø", 0))</f>
        <v>58</v>
      </c>
      <c r="G53" s="7">
        <f>VALUE(SUBSTITUTE(SUBSTITUTE(MID(Data1!F50,FIND("L", Data1!F50), 3), "L", ""), "Ø", 0))</f>
        <v>63</v>
      </c>
      <c r="H53" s="7">
        <f>VALUE(SUBSTITUTE(SUBSTITUTE(MID(Data1!G50,FIND("L", Data1!G50), 3), "L", ""), "Ø", 0))</f>
        <v>70</v>
      </c>
      <c r="I53" s="7">
        <f>VALUE(SUBSTITUTE(SUBSTITUTE(MID(Data1!H50,FIND("L", Data1!H50), 3), "L", ""), "Ø", 0))</f>
        <v>75</v>
      </c>
      <c r="J53" s="7">
        <f>VALUE(SUBSTITUTE(SUBSTITUTE(MID(Data1!I50,FIND("L", Data1!I50), 3), "L", ""), "Ø", 0))</f>
        <v>76</v>
      </c>
      <c r="K53" s="7">
        <f>VALUE(SUBSTITUTE(SUBSTITUTE(MID(Data1!J50,FIND("L", Data1!J50), 3), "L", ""), "Ø", 0))</f>
        <v>76</v>
      </c>
      <c r="L53" s="7">
        <f>VALUE(SUBSTITUTE(SUBSTITUTE(MID(Data1!K50,FIND("L", Data1!K50), 3), "L", ""), "Ø", 0))</f>
        <v>75</v>
      </c>
      <c r="M53" s="7">
        <f>VALUE(SUBSTITUTE(SUBSTITUTE(MID(Data1!L50,FIND("L", Data1!L50), 3), "L", ""), "Ø", 0))</f>
        <v>68</v>
      </c>
      <c r="N53" s="7">
        <f>VALUE(SUBSTITUTE(SUBSTITUTE(MID(Data1!M50,FIND("L", Data1!M50), 3), "L", ""), "Ø", 0))</f>
        <v>60</v>
      </c>
      <c r="O53" s="7">
        <f>VALUE(SUBSTITUTE(SUBSTITUTE(MID(Data1!N50,FIND("L", Data1!N50), 3), "L", ""), "Ø", 0))</f>
        <v>54</v>
      </c>
    </row>
    <row r="54" spans="2:15" x14ac:dyDescent="0.2">
      <c r="B54" s="10" t="str">
        <v>Virginia Beach</v>
      </c>
      <c r="C54" s="3" t="str">
        <f>VLOOKUP($B54,Data1!A51:$B$51,2)</f>
        <v>Virginia</v>
      </c>
      <c r="D54" s="7">
        <f>VALUE(SUBSTITUTE(SUBSTITUTE(MID(Data1!C51,FIND("L", Data1!C51), 3), "L", ""), "Ø", 0))</f>
        <v>33</v>
      </c>
      <c r="E54" s="7">
        <f>VALUE(SUBSTITUTE(SUBSTITUTE(MID(Data1!D51,FIND("L", Data1!D51), 3), "L", ""), "Ø", 0))</f>
        <v>34</v>
      </c>
      <c r="F54" s="7">
        <f>VALUE(SUBSTITUTE(SUBSTITUTE(MID(Data1!E51,FIND("L", Data1!E51), 3), "L", ""), "Ø", 0))</f>
        <v>41</v>
      </c>
      <c r="G54" s="7">
        <f>VALUE(SUBSTITUTE(SUBSTITUTE(MID(Data1!F51,FIND("L", Data1!F51), 3), "L", ""), "Ø", 0))</f>
        <v>49</v>
      </c>
      <c r="H54" s="7">
        <f>VALUE(SUBSTITUTE(SUBSTITUTE(MID(Data1!G51,FIND("L", Data1!G51), 3), "L", ""), "Ø", 0))</f>
        <v>58</v>
      </c>
      <c r="I54" s="7">
        <f>VALUE(SUBSTITUTE(SUBSTITUTE(MID(Data1!H51,FIND("L", Data1!H51), 3), "L", ""), "Ø", 0))</f>
        <v>67</v>
      </c>
      <c r="J54" s="7">
        <f>VALUE(SUBSTITUTE(SUBSTITUTE(MID(Data1!I51,FIND("L", Data1!I51), 3), "L", ""), "Ø", 0))</f>
        <v>72</v>
      </c>
      <c r="K54" s="7">
        <f>VALUE(SUBSTITUTE(SUBSTITUTE(MID(Data1!J51,FIND("L", Data1!J51), 3), "L", ""), "Ø", 0))</f>
        <v>71</v>
      </c>
      <c r="L54" s="7">
        <f>VALUE(SUBSTITUTE(SUBSTITUTE(MID(Data1!K51,FIND("L", Data1!K51), 3), "L", ""), "Ø", 0))</f>
        <v>65</v>
      </c>
      <c r="M54" s="7">
        <f>VALUE(SUBSTITUTE(SUBSTITUTE(MID(Data1!L51,FIND("L", Data1!L51), 3), "L", ""), "Ø", 0))</f>
        <v>54</v>
      </c>
      <c r="N54" s="7">
        <f>VALUE(SUBSTITUTE(SUBSTITUTE(MID(Data1!M51,FIND("L", Data1!M51), 3), "L", ""), "Ø", 0))</f>
        <v>45</v>
      </c>
      <c r="O54" s="7">
        <f>VALUE(SUBSTITUTE(SUBSTITUTE(MID(Data1!N51,FIND("L", Data1!N51), 3), "L", ""), "Ø", 0))</f>
        <v>36</v>
      </c>
    </row>
    <row r="55" spans="2:15" x14ac:dyDescent="0.2">
      <c r="B55" s="10" t="s">
        <v>679</v>
      </c>
      <c r="D55" s="7">
        <f>MIN(D$5:D$54)</f>
        <v>8</v>
      </c>
      <c r="E55" s="7">
        <f t="shared" ref="E55:O55" si="0">MIN(E$5:E$54)</f>
        <v>13</v>
      </c>
      <c r="F55" s="7">
        <f t="shared" si="0"/>
        <v>24</v>
      </c>
      <c r="G55" s="7">
        <f t="shared" si="0"/>
        <v>34</v>
      </c>
      <c r="H55" s="7">
        <f t="shared" si="0"/>
        <v>44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48</v>
      </c>
      <c r="M55" s="7">
        <f t="shared" si="0"/>
        <v>36</v>
      </c>
      <c r="N55" s="7">
        <f t="shared" si="0"/>
        <v>25</v>
      </c>
      <c r="O55" s="7">
        <f t="shared" si="0"/>
        <v>12</v>
      </c>
    </row>
    <row r="57" spans="2:15" x14ac:dyDescent="0.2">
      <c r="B57" s="36" t="s">
        <v>72</v>
      </c>
      <c r="C57" s="33"/>
      <c r="D57" s="37">
        <f t="array" ref="D57:O57">CheckSumLow</f>
        <v>172862</v>
      </c>
      <c r="E57" s="37">
        <v>185534</v>
      </c>
      <c r="F57" s="37">
        <v>214009</v>
      </c>
      <c r="G57" s="37">
        <v>248444</v>
      </c>
      <c r="H57" s="37">
        <v>287509</v>
      </c>
      <c r="I57" s="37">
        <v>323773</v>
      </c>
      <c r="J57" s="37">
        <v>343816</v>
      </c>
      <c r="K57" s="37">
        <v>340769</v>
      </c>
      <c r="L57" s="37">
        <v>312610</v>
      </c>
      <c r="M57" s="37">
        <v>266825</v>
      </c>
      <c r="N57" s="37">
        <v>222505</v>
      </c>
      <c r="O57" s="31">
        <v>182849</v>
      </c>
    </row>
    <row r="62" spans="2:15" x14ac:dyDescent="0.2">
      <c r="D62">
        <f>MIN(CS_TableLow)</f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zoomScale="110" zoomScaleNormal="110" workbookViewId="0">
      <selection activeCell="E4" sqref="E4"/>
    </sheetView>
  </sheetViews>
  <sheetFormatPr baseColWidth="10" defaultColWidth="8.83203125" defaultRowHeight="15" x14ac:dyDescent="0.2"/>
  <cols>
    <col min="1" max="1" width="11.33203125" customWidth="1"/>
    <col min="2" max="2" width="20.6640625" customWidth="1"/>
    <col min="3" max="3" width="18.33203125" customWidth="1"/>
    <col min="10" max="10" width="12.83203125" bestFit="1" customWidth="1"/>
    <col min="11" max="14" width="10.1640625" customWidth="1"/>
    <col min="16" max="16" width="9.1640625" customWidth="1"/>
    <col min="18" max="18" width="9.1640625" customWidth="1"/>
  </cols>
  <sheetData>
    <row r="1" spans="1:14" x14ac:dyDescent="0.2">
      <c r="J1" s="99" t="s">
        <v>680</v>
      </c>
      <c r="K1" s="99"/>
      <c r="L1" s="99"/>
      <c r="M1" s="99"/>
      <c r="N1" s="99"/>
    </row>
    <row r="2" spans="1:14" x14ac:dyDescent="0.2">
      <c r="B2" s="22" t="s">
        <v>67</v>
      </c>
      <c r="C2" s="23"/>
      <c r="J2" s="99" t="s">
        <v>681</v>
      </c>
      <c r="K2" s="101">
        <f>MATCH($C$3,SummaryHigh!$D$4:$O$4,0)</f>
        <v>3</v>
      </c>
      <c r="L2" s="99"/>
      <c r="M2" s="99"/>
      <c r="N2" s="99"/>
    </row>
    <row r="3" spans="1:14" x14ac:dyDescent="0.2">
      <c r="B3" s="24" t="s">
        <v>68</v>
      </c>
      <c r="C3" s="20" t="s">
        <v>56</v>
      </c>
      <c r="J3" s="99" t="s">
        <v>682</v>
      </c>
      <c r="K3" s="99" t="s">
        <v>683</v>
      </c>
      <c r="L3" s="99" t="s">
        <v>687</v>
      </c>
      <c r="M3" s="99" t="s">
        <v>684</v>
      </c>
      <c r="N3" s="99" t="s">
        <v>685</v>
      </c>
    </row>
    <row r="4" spans="1:14" x14ac:dyDescent="0.2">
      <c r="A4" s="15" t="s">
        <v>71</v>
      </c>
      <c r="B4" s="15" t="s">
        <v>0</v>
      </c>
      <c r="C4" s="15" t="s">
        <v>66</v>
      </c>
    </row>
    <row r="5" spans="1:14" x14ac:dyDescent="0.2">
      <c r="A5" s="27">
        <f t="array" ref="A5:A54">CS_Int</f>
        <v>1</v>
      </c>
      <c r="B5" s="19" t="str">
        <f ca="1">INDEX($J$5:$J$54,MATCH($A5,$M$5:$M$54,0))</f>
        <v>Miami</v>
      </c>
      <c r="C5" s="21">
        <f ca="1">VLOOKUP(B5,$J$5:$K$54,2)</f>
        <v>80</v>
      </c>
      <c r="J5" t="str">
        <f>SummaryHigh!B5</f>
        <v>Atlanta</v>
      </c>
      <c r="K5" s="101">
        <f ca="1">OFFSET(SummaryHigh!$B5,0,MonthSorted!$K$2+1)</f>
        <v>65</v>
      </c>
      <c r="L5" s="101">
        <f ca="1">K5-ROW(J5)/1000</f>
        <v>64.995000000000005</v>
      </c>
      <c r="M5" s="101">
        <f ca="1">ABS(COUNTIFS($L$5:$L$54,"&lt;="&amp;L5)-51)</f>
        <v>17</v>
      </c>
      <c r="N5" s="101">
        <f>MATCH(ROW(M5)-4,$A$5:$A$54,0)</f>
        <v>1</v>
      </c>
    </row>
    <row r="6" spans="1:14" x14ac:dyDescent="0.2">
      <c r="A6" s="28">
        <v>2</v>
      </c>
      <c r="B6" s="19" t="str">
        <f t="shared" ref="B6:B54" ca="1" si="0">INDEX($J$5:$J$54,MATCH($A6,$M$5:$M$54,0))</f>
        <v>Orlando</v>
      </c>
      <c r="C6" s="21">
        <f t="shared" ref="C6:C54" ca="1" si="1">VLOOKUP(B6,$J$5:$K$54,2)</f>
        <v>78</v>
      </c>
      <c r="J6" t="str">
        <f>SummaryHigh!B6</f>
        <v>Austin</v>
      </c>
      <c r="K6" s="101">
        <f ca="1">OFFSET(SummaryHigh!$B6,0,MonthSorted!$K$2+1)</f>
        <v>72</v>
      </c>
      <c r="L6" s="101">
        <f t="shared" ref="L6:L54" ca="1" si="2">K6-ROW(J6)/1000</f>
        <v>71.994</v>
      </c>
      <c r="M6" s="101">
        <f t="shared" ref="M6:M54" ca="1" si="3">ABS(COUNTIFS($L$5:$L$54,"&lt;="&amp;L6)-51)</f>
        <v>9</v>
      </c>
      <c r="N6" s="101">
        <f t="shared" ref="N6:N54" si="4">MATCH(ROW(M6)-4,$A$5:$A$54,0)</f>
        <v>2</v>
      </c>
    </row>
    <row r="7" spans="1:14" x14ac:dyDescent="0.2">
      <c r="A7" s="28">
        <v>3</v>
      </c>
      <c r="B7" s="19" t="str">
        <f t="shared" ca="1" si="0"/>
        <v>Phoenix</v>
      </c>
      <c r="C7" s="21">
        <f t="shared" ca="1" si="1"/>
        <v>78</v>
      </c>
      <c r="J7" t="str">
        <f>SummaryHigh!B7</f>
        <v>Baltimore</v>
      </c>
      <c r="K7" s="101">
        <f ca="1">OFFSET(SummaryHigh!$B7,0,MonthSorted!$K$2+1)</f>
        <v>54</v>
      </c>
      <c r="L7" s="101">
        <f t="shared" ca="1" si="2"/>
        <v>53.993000000000002</v>
      </c>
      <c r="M7" s="101">
        <f t="shared" ca="1" si="3"/>
        <v>33</v>
      </c>
      <c r="N7" s="101">
        <f t="shared" si="4"/>
        <v>3</v>
      </c>
    </row>
    <row r="8" spans="1:14" x14ac:dyDescent="0.2">
      <c r="A8" s="28">
        <v>4</v>
      </c>
      <c r="B8" s="19" t="str">
        <f t="shared" ca="1" si="0"/>
        <v>Tampa</v>
      </c>
      <c r="C8" s="21">
        <f t="shared" ca="1" si="1"/>
        <v>76</v>
      </c>
      <c r="J8" t="str">
        <f>SummaryHigh!B8</f>
        <v>Birmingham</v>
      </c>
      <c r="K8" s="101">
        <f ca="1">OFFSET(SummaryHigh!$B8,0,MonthSorted!$K$2+1)</f>
        <v>67</v>
      </c>
      <c r="L8" s="101">
        <f t="shared" ca="1" si="2"/>
        <v>66.992000000000004</v>
      </c>
      <c r="M8" s="101">
        <f t="shared" ca="1" si="3"/>
        <v>14</v>
      </c>
      <c r="N8" s="101">
        <f t="shared" si="4"/>
        <v>4</v>
      </c>
    </row>
    <row r="9" spans="1:14" x14ac:dyDescent="0.2">
      <c r="A9" s="28">
        <v>5</v>
      </c>
      <c r="B9" s="19" t="str">
        <f t="shared" ca="1" si="0"/>
        <v>Jacksonville</v>
      </c>
      <c r="C9" s="21">
        <f t="shared" ca="1" si="1"/>
        <v>74</v>
      </c>
      <c r="J9" t="str">
        <f>SummaryHigh!B9</f>
        <v>Boston</v>
      </c>
      <c r="K9" s="101">
        <f ca="1">OFFSET(SummaryHigh!$B9,0,MonthSorted!$K$2+1)</f>
        <v>45</v>
      </c>
      <c r="L9" s="101">
        <f t="shared" ca="1" si="2"/>
        <v>44.991</v>
      </c>
      <c r="M9" s="101">
        <f t="shared" ca="1" si="3"/>
        <v>46</v>
      </c>
      <c r="N9" s="101">
        <f t="shared" si="4"/>
        <v>5</v>
      </c>
    </row>
    <row r="10" spans="1:14" x14ac:dyDescent="0.2">
      <c r="A10" s="28">
        <v>6</v>
      </c>
      <c r="B10" s="19" t="str">
        <f t="shared" ca="1" si="0"/>
        <v>San Antonio</v>
      </c>
      <c r="C10" s="21">
        <f t="shared" ca="1" si="1"/>
        <v>74</v>
      </c>
      <c r="J10" t="str">
        <f>SummaryHigh!B10</f>
        <v>Buffalo</v>
      </c>
      <c r="K10" s="101">
        <f ca="1">OFFSET(SummaryHigh!$B10,0,MonthSorted!$K$2+1)</f>
        <v>42</v>
      </c>
      <c r="L10" s="101">
        <f t="shared" ca="1" si="2"/>
        <v>41.99</v>
      </c>
      <c r="M10" s="101">
        <f t="shared" ca="1" si="3"/>
        <v>48</v>
      </c>
      <c r="N10" s="101">
        <f t="shared" si="4"/>
        <v>6</v>
      </c>
    </row>
    <row r="11" spans="1:14" x14ac:dyDescent="0.2">
      <c r="A11" s="28">
        <v>7</v>
      </c>
      <c r="B11" s="19" t="str">
        <f t="shared" ca="1" si="0"/>
        <v>Houston</v>
      </c>
      <c r="C11" s="21">
        <f t="shared" ca="1" si="1"/>
        <v>73</v>
      </c>
      <c r="J11" t="str">
        <f>SummaryHigh!B11</f>
        <v>Charlotte</v>
      </c>
      <c r="K11" s="101">
        <f ca="1">OFFSET(SummaryHigh!$B11,0,MonthSorted!$K$2+1)</f>
        <v>63</v>
      </c>
      <c r="L11" s="101">
        <f t="shared" ca="1" si="2"/>
        <v>62.988999999999997</v>
      </c>
      <c r="M11" s="101">
        <f t="shared" ca="1" si="3"/>
        <v>20</v>
      </c>
      <c r="N11" s="101">
        <f t="shared" si="4"/>
        <v>7</v>
      </c>
    </row>
    <row r="12" spans="1:14" x14ac:dyDescent="0.2">
      <c r="A12" s="28">
        <v>8</v>
      </c>
      <c r="B12" s="19" t="str">
        <f t="shared" ca="1" si="0"/>
        <v>Riverside</v>
      </c>
      <c r="C12" s="21">
        <f t="shared" ca="1" si="1"/>
        <v>73</v>
      </c>
      <c r="J12" t="str">
        <f>SummaryHigh!B12</f>
        <v>Chicago</v>
      </c>
      <c r="K12" s="101">
        <f ca="1">OFFSET(SummaryHigh!$B12,0,MonthSorted!$K$2+1)</f>
        <v>47</v>
      </c>
      <c r="L12" s="101">
        <f t="shared" ca="1" si="2"/>
        <v>46.988</v>
      </c>
      <c r="M12" s="101">
        <f t="shared" ca="1" si="3"/>
        <v>43</v>
      </c>
      <c r="N12" s="101">
        <f t="shared" si="4"/>
        <v>8</v>
      </c>
    </row>
    <row r="13" spans="1:14" x14ac:dyDescent="0.2">
      <c r="A13" s="28">
        <v>9</v>
      </c>
      <c r="B13" s="19" t="str">
        <f t="shared" ca="1" si="0"/>
        <v>Austin</v>
      </c>
      <c r="C13" s="21">
        <f t="shared" ca="1" si="1"/>
        <v>72</v>
      </c>
      <c r="J13" t="str">
        <f>SummaryHigh!B13</f>
        <v>Cincinnati</v>
      </c>
      <c r="K13" s="101">
        <f ca="1">OFFSET(SummaryHigh!$B13,0,MonthSorted!$K$2+1)</f>
        <v>55</v>
      </c>
      <c r="L13" s="101">
        <f t="shared" ca="1" si="2"/>
        <v>54.987000000000002</v>
      </c>
      <c r="M13" s="101">
        <f t="shared" ca="1" si="3"/>
        <v>31</v>
      </c>
      <c r="N13" s="101">
        <f t="shared" si="4"/>
        <v>9</v>
      </c>
    </row>
    <row r="14" spans="1:14" x14ac:dyDescent="0.2">
      <c r="A14" s="28">
        <v>10</v>
      </c>
      <c r="B14" s="19" t="str">
        <f t="shared" ca="1" si="0"/>
        <v>New Orleans</v>
      </c>
      <c r="C14" s="21">
        <f t="shared" ca="1" si="1"/>
        <v>72</v>
      </c>
      <c r="J14" t="str">
        <f>SummaryHigh!B14</f>
        <v>Cleveland</v>
      </c>
      <c r="K14" s="101">
        <f ca="1">OFFSET(SummaryHigh!$B14,0,MonthSorted!$K$2+1)</f>
        <v>47</v>
      </c>
      <c r="L14" s="101">
        <f t="shared" ca="1" si="2"/>
        <v>46.985999999999997</v>
      </c>
      <c r="M14" s="101">
        <f t="shared" ca="1" si="3"/>
        <v>44</v>
      </c>
      <c r="N14" s="101">
        <f t="shared" si="4"/>
        <v>10</v>
      </c>
    </row>
    <row r="15" spans="1:14" x14ac:dyDescent="0.2">
      <c r="A15" s="28">
        <v>11</v>
      </c>
      <c r="B15" s="19" t="str">
        <f t="shared" ca="1" si="0"/>
        <v>Las Vegas</v>
      </c>
      <c r="C15" s="21">
        <f t="shared" ca="1" si="1"/>
        <v>70</v>
      </c>
      <c r="J15" t="str">
        <f>SummaryHigh!B15</f>
        <v>Columbus</v>
      </c>
      <c r="K15" s="101">
        <f ca="1">OFFSET(SummaryHigh!$B15,0,MonthSorted!$K$2+1)</f>
        <v>51</v>
      </c>
      <c r="L15" s="101">
        <f t="shared" ca="1" si="2"/>
        <v>50.984999999999999</v>
      </c>
      <c r="M15" s="101">
        <f t="shared" ca="1" si="3"/>
        <v>38</v>
      </c>
      <c r="N15" s="101">
        <f t="shared" si="4"/>
        <v>11</v>
      </c>
    </row>
    <row r="16" spans="1:14" x14ac:dyDescent="0.2">
      <c r="A16" s="28">
        <v>12</v>
      </c>
      <c r="B16" s="19" t="str">
        <f t="shared" ca="1" si="0"/>
        <v>Los Angeles</v>
      </c>
      <c r="C16" s="21">
        <f t="shared" ca="1" si="1"/>
        <v>70</v>
      </c>
      <c r="J16" t="str">
        <f>SummaryHigh!B16</f>
        <v>Dallas</v>
      </c>
      <c r="K16" s="101">
        <f ca="1">OFFSET(SummaryHigh!$B16,0,MonthSorted!$K$2+1)</f>
        <v>69</v>
      </c>
      <c r="L16" s="101">
        <f t="shared" ca="1" si="2"/>
        <v>68.983999999999995</v>
      </c>
      <c r="M16" s="101">
        <f t="shared" ca="1" si="3"/>
        <v>13</v>
      </c>
      <c r="N16" s="101">
        <f t="shared" si="4"/>
        <v>12</v>
      </c>
    </row>
    <row r="17" spans="1:14" x14ac:dyDescent="0.2">
      <c r="A17" s="28">
        <v>13</v>
      </c>
      <c r="B17" s="19" t="str">
        <f t="shared" ca="1" si="0"/>
        <v>Dallas</v>
      </c>
      <c r="C17" s="21">
        <f t="shared" ca="1" si="1"/>
        <v>69</v>
      </c>
      <c r="J17" t="str">
        <f>SummaryHigh!B17</f>
        <v>Denver</v>
      </c>
      <c r="K17" s="101">
        <f ca="1">OFFSET(SummaryHigh!$B17,0,MonthSorted!$K$2+1)</f>
        <v>54</v>
      </c>
      <c r="L17" s="101">
        <f t="shared" ca="1" si="2"/>
        <v>53.982999999999997</v>
      </c>
      <c r="M17" s="101">
        <f t="shared" ca="1" si="3"/>
        <v>34</v>
      </c>
      <c r="N17" s="101">
        <f t="shared" si="4"/>
        <v>13</v>
      </c>
    </row>
    <row r="18" spans="1:14" x14ac:dyDescent="0.2">
      <c r="A18" s="28">
        <v>14</v>
      </c>
      <c r="B18" s="19" t="str">
        <f t="shared" ca="1" si="0"/>
        <v>Birmingham</v>
      </c>
      <c r="C18" s="21">
        <f t="shared" ca="1" si="1"/>
        <v>67</v>
      </c>
      <c r="J18" t="str">
        <f>SummaryHigh!B18</f>
        <v>Detroit</v>
      </c>
      <c r="K18" s="101">
        <f ca="1">OFFSET(SummaryHigh!$B18,0,MonthSorted!$K$2+1)</f>
        <v>46</v>
      </c>
      <c r="L18" s="101">
        <f t="shared" ca="1" si="2"/>
        <v>45.981999999999999</v>
      </c>
      <c r="M18" s="101">
        <f t="shared" ca="1" si="3"/>
        <v>45</v>
      </c>
      <c r="N18" s="101">
        <f t="shared" si="4"/>
        <v>14</v>
      </c>
    </row>
    <row r="19" spans="1:14" x14ac:dyDescent="0.2">
      <c r="A19" s="28">
        <v>15</v>
      </c>
      <c r="B19" s="19" t="str">
        <f t="shared" ca="1" si="0"/>
        <v>San Diego</v>
      </c>
      <c r="C19" s="21">
        <f t="shared" ca="1" si="1"/>
        <v>66</v>
      </c>
      <c r="J19" t="str">
        <f>SummaryHigh!B19</f>
        <v>Hartford</v>
      </c>
      <c r="K19" s="101">
        <f ca="1">OFFSET(SummaryHigh!$B19,0,MonthSorted!$K$2+1)</f>
        <v>48</v>
      </c>
      <c r="L19" s="101">
        <f t="shared" ca="1" si="2"/>
        <v>47.981000000000002</v>
      </c>
      <c r="M19" s="101">
        <f t="shared" ca="1" si="3"/>
        <v>41</v>
      </c>
      <c r="N19" s="101">
        <f t="shared" si="4"/>
        <v>15</v>
      </c>
    </row>
    <row r="20" spans="1:14" x14ac:dyDescent="0.2">
      <c r="A20" s="28">
        <v>16</v>
      </c>
      <c r="B20" s="19" t="str">
        <f t="shared" ca="1" si="0"/>
        <v>San Jose</v>
      </c>
      <c r="C20" s="21">
        <f t="shared" ca="1" si="1"/>
        <v>66</v>
      </c>
      <c r="J20" t="str">
        <f>SummaryHigh!B20</f>
        <v>Houston</v>
      </c>
      <c r="K20" s="101">
        <f ca="1">OFFSET(SummaryHigh!$B20,0,MonthSorted!$K$2+1)</f>
        <v>73</v>
      </c>
      <c r="L20" s="101">
        <f t="shared" ca="1" si="2"/>
        <v>72.98</v>
      </c>
      <c r="M20" s="101">
        <f t="shared" ca="1" si="3"/>
        <v>7</v>
      </c>
      <c r="N20" s="101">
        <f t="shared" si="4"/>
        <v>16</v>
      </c>
    </row>
    <row r="21" spans="1:14" x14ac:dyDescent="0.2">
      <c r="A21" s="28">
        <v>17</v>
      </c>
      <c r="B21" s="19" t="str">
        <f t="shared" ca="1" si="0"/>
        <v>Atlanta</v>
      </c>
      <c r="C21" s="21">
        <f t="shared" ca="1" si="1"/>
        <v>65</v>
      </c>
      <c r="J21" t="str">
        <f>SummaryHigh!B21</f>
        <v>Indianapolis</v>
      </c>
      <c r="K21" s="101">
        <f ca="1">OFFSET(SummaryHigh!$B21,0,MonthSorted!$K$2+1)</f>
        <v>52</v>
      </c>
      <c r="L21" s="101">
        <f t="shared" ca="1" si="2"/>
        <v>51.978999999999999</v>
      </c>
      <c r="M21" s="101">
        <f t="shared" ca="1" si="3"/>
        <v>37</v>
      </c>
      <c r="N21" s="101">
        <f t="shared" si="4"/>
        <v>17</v>
      </c>
    </row>
    <row r="22" spans="1:14" x14ac:dyDescent="0.2">
      <c r="A22" s="28">
        <v>18</v>
      </c>
      <c r="B22" s="19" t="str">
        <f t="shared" ca="1" si="0"/>
        <v>Sacramento</v>
      </c>
      <c r="C22" s="21">
        <f t="shared" ca="1" si="1"/>
        <v>65</v>
      </c>
      <c r="J22" t="str">
        <f>SummaryHigh!B22</f>
        <v>Jacksonville</v>
      </c>
      <c r="K22" s="101">
        <f ca="1">OFFSET(SummaryHigh!$B22,0,MonthSorted!$K$2+1)</f>
        <v>74</v>
      </c>
      <c r="L22" s="101">
        <f t="shared" ca="1" si="2"/>
        <v>73.977999999999994</v>
      </c>
      <c r="M22" s="101">
        <f t="shared" ca="1" si="3"/>
        <v>5</v>
      </c>
      <c r="N22" s="101">
        <f t="shared" si="4"/>
        <v>18</v>
      </c>
    </row>
    <row r="23" spans="1:14" x14ac:dyDescent="0.2">
      <c r="A23" s="28">
        <v>19</v>
      </c>
      <c r="B23" s="19" t="str">
        <f t="shared" ca="1" si="0"/>
        <v>Memphis</v>
      </c>
      <c r="C23" s="21">
        <f t="shared" ca="1" si="1"/>
        <v>64</v>
      </c>
      <c r="J23" t="str">
        <f>SummaryHigh!B23</f>
        <v>Kansas City</v>
      </c>
      <c r="K23" s="101">
        <f ca="1">OFFSET(SummaryHigh!$B23,0,MonthSorted!$K$2+1)</f>
        <v>56</v>
      </c>
      <c r="L23" s="101">
        <f t="shared" ca="1" si="2"/>
        <v>55.976999999999997</v>
      </c>
      <c r="M23" s="101">
        <f t="shared" ca="1" si="3"/>
        <v>29</v>
      </c>
      <c r="N23" s="101">
        <f t="shared" si="4"/>
        <v>19</v>
      </c>
    </row>
    <row r="24" spans="1:14" x14ac:dyDescent="0.2">
      <c r="A24" s="28">
        <v>20</v>
      </c>
      <c r="B24" s="19" t="str">
        <f t="shared" ca="1" si="0"/>
        <v>Charlotte</v>
      </c>
      <c r="C24" s="21">
        <f t="shared" ca="1" si="1"/>
        <v>63</v>
      </c>
      <c r="J24" t="str">
        <f>SummaryHigh!B24</f>
        <v>Las Vegas</v>
      </c>
      <c r="K24" s="101">
        <f ca="1">OFFSET(SummaryHigh!$B24,0,MonthSorted!$K$2+1)</f>
        <v>70</v>
      </c>
      <c r="L24" s="101">
        <f t="shared" ca="1" si="2"/>
        <v>69.975999999999999</v>
      </c>
      <c r="M24" s="101">
        <f t="shared" ca="1" si="3"/>
        <v>11</v>
      </c>
      <c r="N24" s="101">
        <f t="shared" si="4"/>
        <v>20</v>
      </c>
    </row>
    <row r="25" spans="1:14" x14ac:dyDescent="0.2">
      <c r="A25" s="28">
        <v>21</v>
      </c>
      <c r="B25" s="19" t="str">
        <f t="shared" ca="1" si="0"/>
        <v>Oklahoma City</v>
      </c>
      <c r="C25" s="21">
        <f t="shared" ca="1" si="1"/>
        <v>63</v>
      </c>
      <c r="J25" t="str">
        <f>SummaryHigh!B25</f>
        <v>Los Angeles</v>
      </c>
      <c r="K25" s="101">
        <f ca="1">OFFSET(SummaryHigh!$B25,0,MonthSorted!$K$2+1)</f>
        <v>70</v>
      </c>
      <c r="L25" s="101">
        <f t="shared" ca="1" si="2"/>
        <v>69.974999999999994</v>
      </c>
      <c r="M25" s="101">
        <f t="shared" ca="1" si="3"/>
        <v>12</v>
      </c>
      <c r="N25" s="101">
        <f t="shared" si="4"/>
        <v>21</v>
      </c>
    </row>
    <row r="26" spans="1:14" x14ac:dyDescent="0.2">
      <c r="A26" s="28">
        <v>22</v>
      </c>
      <c r="B26" s="19" t="str">
        <f t="shared" ca="1" si="0"/>
        <v>Raleigh</v>
      </c>
      <c r="C26" s="21">
        <f t="shared" ca="1" si="1"/>
        <v>63</v>
      </c>
      <c r="J26" t="str">
        <f>SummaryHigh!B26</f>
        <v>Louisville</v>
      </c>
      <c r="K26" s="101">
        <f ca="1">OFFSET(SummaryHigh!$B26,0,MonthSorted!$K$2+1)</f>
        <v>58</v>
      </c>
      <c r="L26" s="101">
        <f t="shared" ca="1" si="2"/>
        <v>57.973999999999997</v>
      </c>
      <c r="M26" s="101">
        <f t="shared" ca="1" si="3"/>
        <v>26</v>
      </c>
      <c r="N26" s="101">
        <f t="shared" si="4"/>
        <v>22</v>
      </c>
    </row>
    <row r="27" spans="1:14" x14ac:dyDescent="0.2">
      <c r="A27" s="28">
        <v>23</v>
      </c>
      <c r="B27" s="19" t="str">
        <f t="shared" ca="1" si="0"/>
        <v>San Francisco</v>
      </c>
      <c r="C27" s="21">
        <f t="shared" ca="1" si="1"/>
        <v>62</v>
      </c>
      <c r="J27" t="str">
        <f>SummaryHigh!B27</f>
        <v>Memphis</v>
      </c>
      <c r="K27" s="101">
        <f ca="1">OFFSET(SummaryHigh!$B27,0,MonthSorted!$K$2+1)</f>
        <v>64</v>
      </c>
      <c r="L27" s="101">
        <f t="shared" ca="1" si="2"/>
        <v>63.972999999999999</v>
      </c>
      <c r="M27" s="101">
        <f t="shared" ca="1" si="3"/>
        <v>19</v>
      </c>
      <c r="N27" s="101">
        <f t="shared" si="4"/>
        <v>23</v>
      </c>
    </row>
    <row r="28" spans="1:14" x14ac:dyDescent="0.2">
      <c r="A28" s="28">
        <v>24</v>
      </c>
      <c r="B28" s="19" t="str">
        <f t="shared" ca="1" si="0"/>
        <v>Nashville</v>
      </c>
      <c r="C28" s="21">
        <f t="shared" ca="1" si="1"/>
        <v>61</v>
      </c>
      <c r="J28" t="str">
        <f>SummaryHigh!B28</f>
        <v>Miami</v>
      </c>
      <c r="K28" s="101">
        <f ca="1">OFFSET(SummaryHigh!$B28,0,MonthSorted!$K$2+1)</f>
        <v>80</v>
      </c>
      <c r="L28" s="101">
        <f t="shared" ca="1" si="2"/>
        <v>79.971999999999994</v>
      </c>
      <c r="M28" s="101">
        <f t="shared" ca="1" si="3"/>
        <v>1</v>
      </c>
      <c r="N28" s="101">
        <f t="shared" si="4"/>
        <v>24</v>
      </c>
    </row>
    <row r="29" spans="1:14" x14ac:dyDescent="0.2">
      <c r="A29" s="28">
        <v>25</v>
      </c>
      <c r="B29" s="19" t="str">
        <f t="shared" ca="1" si="0"/>
        <v>Richmond</v>
      </c>
      <c r="C29" s="21">
        <f t="shared" ca="1" si="1"/>
        <v>60</v>
      </c>
      <c r="J29" t="str">
        <f>SummaryHigh!B29</f>
        <v>Milwaukee</v>
      </c>
      <c r="K29" s="101">
        <f ca="1">OFFSET(SummaryHigh!$B29,0,MonthSorted!$K$2+1)</f>
        <v>42</v>
      </c>
      <c r="L29" s="101">
        <f t="shared" ca="1" si="2"/>
        <v>41.970999999999997</v>
      </c>
      <c r="M29" s="101">
        <f t="shared" ca="1" si="3"/>
        <v>49</v>
      </c>
      <c r="N29" s="101">
        <f t="shared" si="4"/>
        <v>25</v>
      </c>
    </row>
    <row r="30" spans="1:14" x14ac:dyDescent="0.2">
      <c r="A30" s="28">
        <v>26</v>
      </c>
      <c r="B30" s="19" t="str">
        <f t="shared" ca="1" si="0"/>
        <v>Louisville</v>
      </c>
      <c r="C30" s="21">
        <f t="shared" ca="1" si="1"/>
        <v>58</v>
      </c>
      <c r="J30" t="str">
        <f>SummaryHigh!B30</f>
        <v>Minneapolis</v>
      </c>
      <c r="K30" s="101">
        <f ca="1">OFFSET(SummaryHigh!$B30,0,MonthSorted!$K$2+1)</f>
        <v>41</v>
      </c>
      <c r="L30" s="101">
        <f t="shared" ca="1" si="2"/>
        <v>40.97</v>
      </c>
      <c r="M30" s="101">
        <f t="shared" ca="1" si="3"/>
        <v>50</v>
      </c>
      <c r="N30" s="101">
        <f t="shared" si="4"/>
        <v>26</v>
      </c>
    </row>
    <row r="31" spans="1:14" x14ac:dyDescent="0.2">
      <c r="A31" s="28">
        <v>27</v>
      </c>
      <c r="B31" s="19" t="str">
        <f t="shared" ca="1" si="0"/>
        <v>Virginia Beach</v>
      </c>
      <c r="C31" s="21">
        <f t="shared" ca="1" si="1"/>
        <v>58</v>
      </c>
      <c r="J31" t="str">
        <f>SummaryHigh!B31</f>
        <v>Nashville</v>
      </c>
      <c r="K31" s="101">
        <f ca="1">OFFSET(SummaryHigh!$B31,0,MonthSorted!$K$2+1)</f>
        <v>61</v>
      </c>
      <c r="L31" s="101">
        <f t="shared" ca="1" si="2"/>
        <v>60.969000000000001</v>
      </c>
      <c r="M31" s="101">
        <f t="shared" ca="1" si="3"/>
        <v>24</v>
      </c>
      <c r="N31" s="101">
        <f t="shared" si="4"/>
        <v>27</v>
      </c>
    </row>
    <row r="32" spans="1:14" x14ac:dyDescent="0.2">
      <c r="A32" s="28">
        <v>28</v>
      </c>
      <c r="B32" s="19" t="str">
        <f t="shared" ca="1" si="0"/>
        <v>Portland</v>
      </c>
      <c r="C32" s="21">
        <f t="shared" ca="1" si="1"/>
        <v>57</v>
      </c>
      <c r="J32" t="str">
        <f>SummaryHigh!B32</f>
        <v>New Orleans</v>
      </c>
      <c r="K32" s="101">
        <f ca="1">OFFSET(SummaryHigh!$B32,0,MonthSorted!$K$2+1)</f>
        <v>72</v>
      </c>
      <c r="L32" s="101">
        <f t="shared" ca="1" si="2"/>
        <v>71.968000000000004</v>
      </c>
      <c r="M32" s="101">
        <f t="shared" ca="1" si="3"/>
        <v>10</v>
      </c>
      <c r="N32" s="101">
        <f t="shared" si="4"/>
        <v>28</v>
      </c>
    </row>
    <row r="33" spans="1:14" x14ac:dyDescent="0.2">
      <c r="A33" s="28">
        <v>29</v>
      </c>
      <c r="B33" s="19" t="str">
        <f t="shared" ca="1" si="0"/>
        <v>Kansas City</v>
      </c>
      <c r="C33" s="21">
        <f t="shared" ca="1" si="1"/>
        <v>56</v>
      </c>
      <c r="J33" t="str">
        <f>SummaryHigh!B33</f>
        <v>New York</v>
      </c>
      <c r="K33" s="101">
        <f ca="1">OFFSET(SummaryHigh!$B33,0,MonthSorted!$K$2+1)</f>
        <v>50</v>
      </c>
      <c r="L33" s="101">
        <f t="shared" ca="1" si="2"/>
        <v>49.966999999999999</v>
      </c>
      <c r="M33" s="101">
        <f t="shared" ca="1" si="3"/>
        <v>39</v>
      </c>
      <c r="N33" s="101">
        <f t="shared" si="4"/>
        <v>29</v>
      </c>
    </row>
    <row r="34" spans="1:14" x14ac:dyDescent="0.2">
      <c r="A34" s="28">
        <v>30</v>
      </c>
      <c r="B34" s="19" t="str">
        <f t="shared" ca="1" si="0"/>
        <v>St. Louis</v>
      </c>
      <c r="C34" s="21">
        <f t="shared" ca="1" si="1"/>
        <v>56</v>
      </c>
      <c r="J34" t="str">
        <f>SummaryHigh!B34</f>
        <v>Oklahoma City</v>
      </c>
      <c r="K34" s="101">
        <f ca="1">OFFSET(SummaryHigh!$B34,0,MonthSorted!$K$2+1)</f>
        <v>63</v>
      </c>
      <c r="L34" s="101">
        <f t="shared" ca="1" si="2"/>
        <v>62.966000000000001</v>
      </c>
      <c r="M34" s="101">
        <f t="shared" ca="1" si="3"/>
        <v>21</v>
      </c>
      <c r="N34" s="101">
        <f t="shared" si="4"/>
        <v>30</v>
      </c>
    </row>
    <row r="35" spans="1:14" x14ac:dyDescent="0.2">
      <c r="A35" s="28">
        <v>31</v>
      </c>
      <c r="B35" s="19" t="str">
        <f t="shared" ca="1" si="0"/>
        <v>Cincinnati</v>
      </c>
      <c r="C35" s="21">
        <f t="shared" ca="1" si="1"/>
        <v>55</v>
      </c>
      <c r="J35" t="str">
        <f>SummaryHigh!B35</f>
        <v>Orlando</v>
      </c>
      <c r="K35" s="101">
        <f ca="1">OFFSET(SummaryHigh!$B35,0,MonthSorted!$K$2+1)</f>
        <v>78</v>
      </c>
      <c r="L35" s="101">
        <f t="shared" ca="1" si="2"/>
        <v>77.965000000000003</v>
      </c>
      <c r="M35" s="101">
        <f t="shared" ca="1" si="3"/>
        <v>2</v>
      </c>
      <c r="N35" s="101">
        <f t="shared" si="4"/>
        <v>31</v>
      </c>
    </row>
    <row r="36" spans="1:14" x14ac:dyDescent="0.2">
      <c r="A36" s="28">
        <v>32</v>
      </c>
      <c r="B36" s="19" t="str">
        <f t="shared" ca="1" si="0"/>
        <v>Seattle</v>
      </c>
      <c r="C36" s="21">
        <f t="shared" ca="1" si="1"/>
        <v>55</v>
      </c>
      <c r="J36" t="str">
        <f>SummaryHigh!B36</f>
        <v>Philadelphia</v>
      </c>
      <c r="K36" s="101">
        <f ca="1">OFFSET(SummaryHigh!$B36,0,MonthSorted!$K$2+1)</f>
        <v>53</v>
      </c>
      <c r="L36" s="101">
        <f t="shared" ca="1" si="2"/>
        <v>52.963999999999999</v>
      </c>
      <c r="M36" s="101">
        <f t="shared" ca="1" si="3"/>
        <v>36</v>
      </c>
      <c r="N36" s="101">
        <f t="shared" si="4"/>
        <v>32</v>
      </c>
    </row>
    <row r="37" spans="1:14" x14ac:dyDescent="0.2">
      <c r="A37" s="28">
        <v>33</v>
      </c>
      <c r="B37" s="19" t="str">
        <f t="shared" ca="1" si="0"/>
        <v>Baltimore</v>
      </c>
      <c r="C37" s="21">
        <f t="shared" ca="1" si="1"/>
        <v>54</v>
      </c>
      <c r="J37" t="str">
        <f>SummaryHigh!B37</f>
        <v>Phoenix</v>
      </c>
      <c r="K37" s="101">
        <f ca="1">OFFSET(SummaryHigh!$B37,0,MonthSorted!$K$2+1)</f>
        <v>78</v>
      </c>
      <c r="L37" s="101">
        <f t="shared" ca="1" si="2"/>
        <v>77.962999999999994</v>
      </c>
      <c r="M37" s="101">
        <f t="shared" ca="1" si="3"/>
        <v>3</v>
      </c>
      <c r="N37" s="101">
        <f t="shared" si="4"/>
        <v>33</v>
      </c>
    </row>
    <row r="38" spans="1:14" x14ac:dyDescent="0.2">
      <c r="A38" s="28">
        <v>34</v>
      </c>
      <c r="B38" s="19" t="str">
        <f t="shared" ca="1" si="0"/>
        <v>Denver</v>
      </c>
      <c r="C38" s="21">
        <f t="shared" ca="1" si="1"/>
        <v>54</v>
      </c>
      <c r="J38" t="str">
        <f>SummaryHigh!B38</f>
        <v>Pittsburgh</v>
      </c>
      <c r="K38" s="101">
        <f ca="1">OFFSET(SummaryHigh!$B38,0,MonthSorted!$K$2+1)</f>
        <v>49</v>
      </c>
      <c r="L38" s="101">
        <f t="shared" ca="1" si="2"/>
        <v>48.962000000000003</v>
      </c>
      <c r="M38" s="101">
        <f t="shared" ca="1" si="3"/>
        <v>40</v>
      </c>
      <c r="N38" s="101">
        <f t="shared" si="4"/>
        <v>34</v>
      </c>
    </row>
    <row r="39" spans="1:14" x14ac:dyDescent="0.2">
      <c r="A39" s="28">
        <v>35</v>
      </c>
      <c r="B39" s="19" t="str">
        <f t="shared" ca="1" si="0"/>
        <v>Salt Lake City</v>
      </c>
      <c r="C39" s="21">
        <f t="shared" ca="1" si="1"/>
        <v>54</v>
      </c>
      <c r="J39" t="str">
        <f>SummaryHigh!B39</f>
        <v>Portland</v>
      </c>
      <c r="K39" s="101">
        <f ca="1">OFFSET(SummaryHigh!$B39,0,MonthSorted!$K$2+1)</f>
        <v>57</v>
      </c>
      <c r="L39" s="101">
        <f t="shared" ca="1" si="2"/>
        <v>56.960999999999999</v>
      </c>
      <c r="M39" s="101">
        <f t="shared" ca="1" si="3"/>
        <v>28</v>
      </c>
      <c r="N39" s="101">
        <f t="shared" si="4"/>
        <v>35</v>
      </c>
    </row>
    <row r="40" spans="1:14" x14ac:dyDescent="0.2">
      <c r="A40" s="28">
        <v>36</v>
      </c>
      <c r="B40" s="19" t="str">
        <f t="shared" ca="1" si="0"/>
        <v>Philadelphia</v>
      </c>
      <c r="C40" s="21">
        <f t="shared" ca="1" si="1"/>
        <v>53</v>
      </c>
      <c r="J40" t="str">
        <f>SummaryHigh!B40</f>
        <v>Providence</v>
      </c>
      <c r="K40" s="101">
        <f ca="1">OFFSET(SummaryHigh!$B40,0,MonthSorted!$K$2+1)</f>
        <v>48</v>
      </c>
      <c r="L40" s="101">
        <f t="shared" ca="1" si="2"/>
        <v>47.96</v>
      </c>
      <c r="M40" s="101">
        <f t="shared" ca="1" si="3"/>
        <v>42</v>
      </c>
      <c r="N40" s="101">
        <f t="shared" si="4"/>
        <v>36</v>
      </c>
    </row>
    <row r="41" spans="1:14" x14ac:dyDescent="0.2">
      <c r="A41" s="28">
        <v>37</v>
      </c>
      <c r="B41" s="19" t="str">
        <f t="shared" ca="1" si="0"/>
        <v>Indianapolis</v>
      </c>
      <c r="C41" s="21">
        <f t="shared" ca="1" si="1"/>
        <v>52</v>
      </c>
      <c r="J41" t="str">
        <f>SummaryHigh!B41</f>
        <v>Raleigh</v>
      </c>
      <c r="K41" s="101">
        <f ca="1">OFFSET(SummaryHigh!$B41,0,MonthSorted!$K$2+1)</f>
        <v>63</v>
      </c>
      <c r="L41" s="101">
        <f t="shared" ca="1" si="2"/>
        <v>62.959000000000003</v>
      </c>
      <c r="M41" s="101">
        <f t="shared" ca="1" si="3"/>
        <v>22</v>
      </c>
      <c r="N41" s="101">
        <f t="shared" si="4"/>
        <v>37</v>
      </c>
    </row>
    <row r="42" spans="1:14" x14ac:dyDescent="0.2">
      <c r="A42" s="28">
        <v>38</v>
      </c>
      <c r="B42" s="19" t="str">
        <f t="shared" ca="1" si="0"/>
        <v>Columbus</v>
      </c>
      <c r="C42" s="21">
        <f t="shared" ca="1" si="1"/>
        <v>51</v>
      </c>
      <c r="J42" t="str">
        <f>SummaryHigh!B42</f>
        <v>Richmond</v>
      </c>
      <c r="K42" s="101">
        <f ca="1">OFFSET(SummaryHigh!$B42,0,MonthSorted!$K$2+1)</f>
        <v>60</v>
      </c>
      <c r="L42" s="101">
        <f t="shared" ca="1" si="2"/>
        <v>59.957999999999998</v>
      </c>
      <c r="M42" s="101">
        <f t="shared" ca="1" si="3"/>
        <v>25</v>
      </c>
      <c r="N42" s="101">
        <f t="shared" si="4"/>
        <v>38</v>
      </c>
    </row>
    <row r="43" spans="1:14" x14ac:dyDescent="0.2">
      <c r="A43" s="28">
        <v>39</v>
      </c>
      <c r="B43" s="19" t="str">
        <f t="shared" ca="1" si="0"/>
        <v>New York</v>
      </c>
      <c r="C43" s="21">
        <f t="shared" ca="1" si="1"/>
        <v>50</v>
      </c>
      <c r="J43" t="str">
        <f>SummaryHigh!B43</f>
        <v>Riverside</v>
      </c>
      <c r="K43" s="101">
        <f ca="1">OFFSET(SummaryHigh!$B43,0,MonthSorted!$K$2+1)</f>
        <v>73</v>
      </c>
      <c r="L43" s="101">
        <f t="shared" ca="1" si="2"/>
        <v>72.956999999999994</v>
      </c>
      <c r="M43" s="101">
        <f t="shared" ca="1" si="3"/>
        <v>8</v>
      </c>
      <c r="N43" s="101">
        <f t="shared" si="4"/>
        <v>39</v>
      </c>
    </row>
    <row r="44" spans="1:14" x14ac:dyDescent="0.2">
      <c r="A44" s="28">
        <v>40</v>
      </c>
      <c r="B44" s="19" t="str">
        <f t="shared" ca="1" si="0"/>
        <v>Pittsburgh</v>
      </c>
      <c r="C44" s="21">
        <f t="shared" ca="1" si="1"/>
        <v>49</v>
      </c>
      <c r="J44" t="str">
        <f>SummaryHigh!B44</f>
        <v>Rochester</v>
      </c>
      <c r="K44" s="101">
        <f ca="1">OFFSET(SummaryHigh!$B44,0,MonthSorted!$K$2+1)</f>
        <v>43</v>
      </c>
      <c r="L44" s="101">
        <f t="shared" ca="1" si="2"/>
        <v>42.956000000000003</v>
      </c>
      <c r="M44" s="101">
        <f t="shared" ca="1" si="3"/>
        <v>47</v>
      </c>
      <c r="N44" s="101">
        <f t="shared" si="4"/>
        <v>40</v>
      </c>
    </row>
    <row r="45" spans="1:14" x14ac:dyDescent="0.2">
      <c r="A45" s="28">
        <v>41</v>
      </c>
      <c r="B45" s="19" t="str">
        <f t="shared" ca="1" si="0"/>
        <v>Hartford</v>
      </c>
      <c r="C45" s="21">
        <f t="shared" ca="1" si="1"/>
        <v>48</v>
      </c>
      <c r="J45" t="str">
        <f>SummaryHigh!B45</f>
        <v>Sacramento</v>
      </c>
      <c r="K45" s="101">
        <f ca="1">OFFSET(SummaryHigh!$B45,0,MonthSorted!$K$2+1)</f>
        <v>65</v>
      </c>
      <c r="L45" s="101">
        <f t="shared" ca="1" si="2"/>
        <v>64.954999999999998</v>
      </c>
      <c r="M45" s="101">
        <f t="shared" ca="1" si="3"/>
        <v>18</v>
      </c>
      <c r="N45" s="101">
        <f t="shared" si="4"/>
        <v>41</v>
      </c>
    </row>
    <row r="46" spans="1:14" x14ac:dyDescent="0.2">
      <c r="A46" s="28">
        <v>42</v>
      </c>
      <c r="B46" s="19" t="str">
        <f t="shared" ca="1" si="0"/>
        <v>Providence</v>
      </c>
      <c r="C46" s="21">
        <f t="shared" ca="1" si="1"/>
        <v>48</v>
      </c>
      <c r="J46" t="str">
        <f>SummaryHigh!B46</f>
        <v>Salt Lake City</v>
      </c>
      <c r="K46" s="101">
        <f ca="1">OFFSET(SummaryHigh!$B46,0,MonthSorted!$K$2+1)</f>
        <v>54</v>
      </c>
      <c r="L46" s="101">
        <f t="shared" ca="1" si="2"/>
        <v>53.954000000000001</v>
      </c>
      <c r="M46" s="101">
        <f t="shared" ca="1" si="3"/>
        <v>35</v>
      </c>
      <c r="N46" s="101">
        <f t="shared" si="4"/>
        <v>42</v>
      </c>
    </row>
    <row r="47" spans="1:14" x14ac:dyDescent="0.2">
      <c r="A47" s="28">
        <v>43</v>
      </c>
      <c r="B47" s="19" t="str">
        <f t="shared" ca="1" si="0"/>
        <v>Chicago</v>
      </c>
      <c r="C47" s="21">
        <f t="shared" ca="1" si="1"/>
        <v>47</v>
      </c>
      <c r="J47" t="str">
        <f>SummaryHigh!B47</f>
        <v>San Antonio</v>
      </c>
      <c r="K47" s="101">
        <f ca="1">OFFSET(SummaryHigh!$B47,0,MonthSorted!$K$2+1)</f>
        <v>74</v>
      </c>
      <c r="L47" s="101">
        <f t="shared" ca="1" si="2"/>
        <v>73.953000000000003</v>
      </c>
      <c r="M47" s="101">
        <f t="shared" ca="1" si="3"/>
        <v>6</v>
      </c>
      <c r="N47" s="101">
        <f t="shared" si="4"/>
        <v>43</v>
      </c>
    </row>
    <row r="48" spans="1:14" x14ac:dyDescent="0.2">
      <c r="A48" s="28">
        <v>44</v>
      </c>
      <c r="B48" s="19" t="str">
        <f t="shared" ca="1" si="0"/>
        <v>Cleveland</v>
      </c>
      <c r="C48" s="21">
        <f t="shared" ca="1" si="1"/>
        <v>47</v>
      </c>
      <c r="J48" t="str">
        <f>SummaryHigh!B48</f>
        <v>San Diego</v>
      </c>
      <c r="K48" s="101">
        <f ca="1">OFFSET(SummaryHigh!$B48,0,MonthSorted!$K$2+1)</f>
        <v>66</v>
      </c>
      <c r="L48" s="101">
        <f t="shared" ca="1" si="2"/>
        <v>65.951999999999998</v>
      </c>
      <c r="M48" s="101">
        <f t="shared" ca="1" si="3"/>
        <v>15</v>
      </c>
      <c r="N48" s="101">
        <f t="shared" si="4"/>
        <v>44</v>
      </c>
    </row>
    <row r="49" spans="1:14" x14ac:dyDescent="0.2">
      <c r="A49" s="28">
        <v>45</v>
      </c>
      <c r="B49" s="19" t="str">
        <f t="shared" ca="1" si="0"/>
        <v>Detroit</v>
      </c>
      <c r="C49" s="21">
        <f t="shared" ca="1" si="1"/>
        <v>46</v>
      </c>
      <c r="J49" t="str">
        <f>SummaryHigh!B49</f>
        <v>San Francisco</v>
      </c>
      <c r="K49" s="101">
        <f ca="1">OFFSET(SummaryHigh!$B49,0,MonthSorted!$K$2+1)</f>
        <v>62</v>
      </c>
      <c r="L49" s="101">
        <f t="shared" ca="1" si="2"/>
        <v>61.951000000000001</v>
      </c>
      <c r="M49" s="101">
        <f t="shared" ca="1" si="3"/>
        <v>23</v>
      </c>
      <c r="N49" s="101">
        <f t="shared" si="4"/>
        <v>45</v>
      </c>
    </row>
    <row r="50" spans="1:14" x14ac:dyDescent="0.2">
      <c r="A50" s="28">
        <v>46</v>
      </c>
      <c r="B50" s="19" t="str">
        <f t="shared" ca="1" si="0"/>
        <v>Boston</v>
      </c>
      <c r="C50" s="21">
        <f t="shared" ca="1" si="1"/>
        <v>45</v>
      </c>
      <c r="J50" t="str">
        <f>SummaryHigh!B50</f>
        <v>San Jose</v>
      </c>
      <c r="K50" s="101">
        <f ca="1">OFFSET(SummaryHigh!$B50,0,MonthSorted!$K$2+1)</f>
        <v>66</v>
      </c>
      <c r="L50" s="101">
        <f t="shared" ca="1" si="2"/>
        <v>65.95</v>
      </c>
      <c r="M50" s="101">
        <f t="shared" ca="1" si="3"/>
        <v>16</v>
      </c>
      <c r="N50" s="101">
        <f t="shared" si="4"/>
        <v>46</v>
      </c>
    </row>
    <row r="51" spans="1:14" x14ac:dyDescent="0.2">
      <c r="A51" s="28">
        <v>47</v>
      </c>
      <c r="B51" s="19" t="str">
        <f t="shared" ca="1" si="0"/>
        <v>Rochester</v>
      </c>
      <c r="C51" s="21">
        <f t="shared" ca="1" si="1"/>
        <v>43</v>
      </c>
      <c r="J51" t="str">
        <f>SummaryHigh!B51</f>
        <v>Seattle</v>
      </c>
      <c r="K51" s="101">
        <f ca="1">OFFSET(SummaryHigh!$B51,0,MonthSorted!$K$2+1)</f>
        <v>55</v>
      </c>
      <c r="L51" s="101">
        <f t="shared" ca="1" si="2"/>
        <v>54.948999999999998</v>
      </c>
      <c r="M51" s="101">
        <f t="shared" ca="1" si="3"/>
        <v>32</v>
      </c>
      <c r="N51" s="101">
        <f t="shared" si="4"/>
        <v>47</v>
      </c>
    </row>
    <row r="52" spans="1:14" x14ac:dyDescent="0.2">
      <c r="A52" s="28">
        <v>48</v>
      </c>
      <c r="B52" s="19" t="str">
        <f t="shared" ca="1" si="0"/>
        <v>Buffalo</v>
      </c>
      <c r="C52" s="21">
        <f t="shared" ca="1" si="1"/>
        <v>42</v>
      </c>
      <c r="J52" t="str">
        <f>SummaryHigh!B52</f>
        <v>St. Louis</v>
      </c>
      <c r="K52" s="101">
        <f ca="1">OFFSET(SummaryHigh!$B52,0,MonthSorted!$K$2+1)</f>
        <v>56</v>
      </c>
      <c r="L52" s="101">
        <f t="shared" ca="1" si="2"/>
        <v>55.948</v>
      </c>
      <c r="M52" s="101">
        <f t="shared" ca="1" si="3"/>
        <v>30</v>
      </c>
      <c r="N52" s="101">
        <f t="shared" si="4"/>
        <v>48</v>
      </c>
    </row>
    <row r="53" spans="1:14" x14ac:dyDescent="0.2">
      <c r="A53" s="28">
        <v>49</v>
      </c>
      <c r="B53" s="19" t="str">
        <f t="shared" ca="1" si="0"/>
        <v>Milwaukee</v>
      </c>
      <c r="C53" s="21">
        <f t="shared" ca="1" si="1"/>
        <v>42</v>
      </c>
      <c r="J53" t="str">
        <f>SummaryHigh!B53</f>
        <v>Tampa</v>
      </c>
      <c r="K53" s="101">
        <f ca="1">OFFSET(SummaryHigh!$B53,0,MonthSorted!$K$2+1)</f>
        <v>76</v>
      </c>
      <c r="L53" s="101">
        <f t="shared" ca="1" si="2"/>
        <v>75.947000000000003</v>
      </c>
      <c r="M53" s="101">
        <f t="shared" ca="1" si="3"/>
        <v>4</v>
      </c>
      <c r="N53" s="101">
        <f t="shared" si="4"/>
        <v>49</v>
      </c>
    </row>
    <row r="54" spans="1:14" x14ac:dyDescent="0.2">
      <c r="A54" s="29">
        <v>50</v>
      </c>
      <c r="B54" s="19" t="str">
        <f t="shared" ca="1" si="0"/>
        <v>Minneapolis</v>
      </c>
      <c r="C54" s="21">
        <f t="shared" ca="1" si="1"/>
        <v>41</v>
      </c>
      <c r="J54" t="str">
        <f>SummaryHigh!B54</f>
        <v>Virginia Beach</v>
      </c>
      <c r="K54" s="101">
        <f ca="1">OFFSET(SummaryHigh!$B54,0,MonthSorted!$K$2+1)</f>
        <v>58</v>
      </c>
      <c r="L54" s="101">
        <f t="shared" ca="1" si="2"/>
        <v>57.945999999999998</v>
      </c>
      <c r="M54" s="101">
        <f t="shared" ca="1" si="3"/>
        <v>27</v>
      </c>
      <c r="N54" s="101">
        <f t="shared" si="4"/>
        <v>50</v>
      </c>
    </row>
    <row r="56" spans="1:14" x14ac:dyDescent="0.2">
      <c r="A56" s="30" t="s">
        <v>72</v>
      </c>
      <c r="B56" s="31">
        <f ca="1">CheckSumSortCity</f>
        <v>382726</v>
      </c>
      <c r="C56" s="31">
        <f ca="1">CheckSumSortTemp</f>
        <v>268583</v>
      </c>
      <c r="L56" s="101">
        <f ca="1">SUM(L5:L54)</f>
        <v>2983.5249999999996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baseColWidth="10" defaultColWidth="0" defaultRowHeight="15" customHeight="1" zeroHeight="1" x14ac:dyDescent="0.2"/>
  <cols>
    <col min="1" max="1" width="25.83203125" customWidth="1"/>
    <col min="2" max="16384" width="9.1640625" hidden="1"/>
  </cols>
  <sheetData>
    <row r="1" spans="1:1" ht="81" customHeight="1" x14ac:dyDescent="0.2">
      <c r="A1" s="38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workbookViewId="0">
      <selection activeCell="H77" sqref="H77"/>
    </sheetView>
  </sheetViews>
  <sheetFormatPr baseColWidth="10" defaultColWidth="8.83203125" defaultRowHeight="15" x14ac:dyDescent="0.2"/>
  <cols>
    <col min="2" max="2" width="9.1640625" customWidth="1"/>
    <col min="3" max="7" width="15.6640625" customWidth="1"/>
  </cols>
  <sheetData>
    <row r="2" spans="1:15" x14ac:dyDescent="0.2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">
      <c r="B4" t="s">
        <v>100</v>
      </c>
    </row>
    <row r="5" spans="1:15" x14ac:dyDescent="0.2">
      <c r="B5" t="s">
        <v>101</v>
      </c>
    </row>
    <row r="6" spans="1:15" x14ac:dyDescent="0.2">
      <c r="B6" t="s">
        <v>102</v>
      </c>
    </row>
    <row r="8" spans="1:15" x14ac:dyDescent="0.2">
      <c r="B8" s="76" t="s">
        <v>86</v>
      </c>
    </row>
    <row r="9" spans="1:15" x14ac:dyDescent="0.2">
      <c r="B9" t="s">
        <v>87</v>
      </c>
    </row>
    <row r="10" spans="1:15" x14ac:dyDescent="0.2">
      <c r="B10" s="75">
        <v>0.05</v>
      </c>
    </row>
    <row r="11" spans="1:15" x14ac:dyDescent="0.2">
      <c r="B11" s="75">
        <v>5.5E-2</v>
      </c>
    </row>
    <row r="12" spans="1:15" x14ac:dyDescent="0.2">
      <c r="B12" s="75">
        <v>0.06</v>
      </c>
    </row>
    <row r="13" spans="1:15" x14ac:dyDescent="0.2">
      <c r="B13" s="75">
        <v>6.5000000000000002E-2</v>
      </c>
    </row>
    <row r="14" spans="1:15" x14ac:dyDescent="0.2">
      <c r="B14" s="75">
        <v>7.0000000000000007E-2</v>
      </c>
    </row>
    <row r="15" spans="1:15" x14ac:dyDescent="0.2">
      <c r="B15" s="75">
        <v>7.5000000000000011E-2</v>
      </c>
    </row>
    <row r="16" spans="1:15" x14ac:dyDescent="0.2">
      <c r="B16" t="s">
        <v>90</v>
      </c>
    </row>
    <row r="18" spans="2:2" x14ac:dyDescent="0.2">
      <c r="B18" s="76" t="s">
        <v>88</v>
      </c>
    </row>
    <row r="19" spans="2:2" x14ac:dyDescent="0.2">
      <c r="B19" t="s">
        <v>89</v>
      </c>
    </row>
    <row r="20" spans="2:2" x14ac:dyDescent="0.2">
      <c r="B20" s="77">
        <v>4</v>
      </c>
    </row>
    <row r="21" spans="2:2" x14ac:dyDescent="0.2">
      <c r="B21" s="77">
        <v>5</v>
      </c>
    </row>
    <row r="22" spans="2:2" x14ac:dyDescent="0.2">
      <c r="B22" s="77">
        <v>6</v>
      </c>
    </row>
    <row r="23" spans="2:2" x14ac:dyDescent="0.2">
      <c r="B23" s="77">
        <v>7</v>
      </c>
    </row>
    <row r="24" spans="2:2" x14ac:dyDescent="0.2">
      <c r="B24" s="77">
        <v>8</v>
      </c>
    </row>
    <row r="26" spans="2:2" x14ac:dyDescent="0.2">
      <c r="B26" s="76" t="s">
        <v>91</v>
      </c>
    </row>
    <row r="27" spans="2:2" x14ac:dyDescent="0.2">
      <c r="B27" t="s">
        <v>92</v>
      </c>
    </row>
    <row r="28" spans="2:2" x14ac:dyDescent="0.2">
      <c r="B28" t="s">
        <v>93</v>
      </c>
    </row>
    <row r="29" spans="2:2" x14ac:dyDescent="0.2">
      <c r="B29" s="77">
        <v>1500</v>
      </c>
    </row>
    <row r="30" spans="2:2" x14ac:dyDescent="0.2">
      <c r="B30" s="77">
        <v>1800</v>
      </c>
    </row>
    <row r="31" spans="2:2" x14ac:dyDescent="0.2">
      <c r="B31" s="77">
        <v>2200</v>
      </c>
    </row>
    <row r="32" spans="2:2" x14ac:dyDescent="0.2">
      <c r="B32" s="77">
        <v>2700</v>
      </c>
    </row>
    <row r="34" spans="1:24" x14ac:dyDescent="0.2">
      <c r="B34" s="76" t="s">
        <v>94</v>
      </c>
    </row>
    <row r="35" spans="1:24" x14ac:dyDescent="0.2">
      <c r="B35" t="s">
        <v>95</v>
      </c>
    </row>
    <row r="36" spans="1:24" x14ac:dyDescent="0.2">
      <c r="B36" t="s">
        <v>96</v>
      </c>
    </row>
    <row r="37" spans="1:24" x14ac:dyDescent="0.2">
      <c r="B37" t="s">
        <v>97</v>
      </c>
    </row>
    <row r="38" spans="1:24" x14ac:dyDescent="0.2">
      <c r="B38" t="s">
        <v>98</v>
      </c>
    </row>
    <row r="40" spans="1:24" x14ac:dyDescent="0.2">
      <c r="B40" s="1" t="s">
        <v>99</v>
      </c>
    </row>
    <row r="42" spans="1:24" x14ac:dyDescent="0.2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2">
      <c r="B44" t="s">
        <v>109</v>
      </c>
    </row>
    <row r="45" spans="1:24" x14ac:dyDescent="0.2">
      <c r="B45" t="s">
        <v>113</v>
      </c>
    </row>
    <row r="47" spans="1:24" x14ac:dyDescent="0.2">
      <c r="B47" s="1" t="s">
        <v>110</v>
      </c>
    </row>
    <row r="48" spans="1:24" x14ac:dyDescent="0.2">
      <c r="B48" t="s">
        <v>111</v>
      </c>
    </row>
    <row r="49" spans="2:24" x14ac:dyDescent="0.2">
      <c r="B49" t="s">
        <v>112</v>
      </c>
    </row>
    <row r="50" spans="2:24" x14ac:dyDescent="0.2">
      <c r="B50" t="s">
        <v>114</v>
      </c>
    </row>
    <row r="52" spans="2:24" x14ac:dyDescent="0.2">
      <c r="I52" s="1" t="s">
        <v>106</v>
      </c>
    </row>
    <row r="53" spans="2:24" ht="32" x14ac:dyDescent="0.2">
      <c r="B53" s="83" t="s">
        <v>103</v>
      </c>
      <c r="C53" s="84" t="s">
        <v>86</v>
      </c>
      <c r="D53" s="85" t="s">
        <v>88</v>
      </c>
      <c r="E53" s="85" t="s">
        <v>91</v>
      </c>
      <c r="F53" s="85" t="s">
        <v>94</v>
      </c>
      <c r="G53" s="86" t="s">
        <v>105</v>
      </c>
      <c r="I53" s="32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4"/>
    </row>
    <row r="54" spans="2:24" x14ac:dyDescent="0.2">
      <c r="B54" s="25">
        <v>1</v>
      </c>
      <c r="C54" s="79">
        <v>6.5000000000000002E-2</v>
      </c>
      <c r="D54" s="78">
        <v>4</v>
      </c>
      <c r="E54" s="78">
        <v>1500</v>
      </c>
      <c r="F54" s="95">
        <f>IF(C54=5%, INDEX(Rate_500!$C$3:$G$6,MATCH(Scenarios!E54,Rate_500!$B$3:$B$6,0),MATCH(Scenarios!D54,Rate_500!$C$2:$G$2,0)),IF(C54=5.5%, INDEX(Rate_550!$C$3:$G$6,MATCH(Scenarios!E54,Rate_550!$B$3:$B$6,0),MATCH(Scenarios!D54,Rate_550!$C$2:$G$2,0)),IF(C54=6%, INDEX(Rate_600!$C$3:$G$6,MATCH(Scenarios!E54,Rate_600!$B$3:$B$6,0),MATCH(Scenarios!D54,Rate_600!$C$2:$G$2,0)),IF(C54=6.5%, INDEX(Rate_650!$C$3:$G$6,MATCH(Scenarios!E54,Rate_650!$B$3:$B$6,0),MATCH(Scenarios!D54,Rate_650!$C$2:$G$2,0)),IF(C54=7%, INDEX(Rate_700!$C$3:$G$6,MATCH(Scenarios!E54,Rate_700!$B$3:$B$6,0),MATCH(Scenarios!D54,Rate_700!$C$2:$G$2,0)),IF(C54=7.5%, INDEX(Rate_750!$C$3:$G$6,MATCH(Scenarios!E54,Rate_750!$B$3:$B$6,0),MATCH(Scenarios!D54,Rate_750!$C$2:$G$2,0)),""))))))</f>
        <v>5100</v>
      </c>
      <c r="G54" s="96">
        <f>ABS(FV(C54,D54,E54,F54))</f>
        <v>13171.74032568749</v>
      </c>
      <c r="I54" s="87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88"/>
    </row>
    <row r="55" spans="2:24" x14ac:dyDescent="0.2">
      <c r="B55" s="25">
        <f t="shared" ref="B55:B70" si="0">B54+1</f>
        <v>2</v>
      </c>
      <c r="C55" s="80">
        <v>0.05</v>
      </c>
      <c r="D55" s="77">
        <v>6</v>
      </c>
      <c r="E55" s="77">
        <v>1800</v>
      </c>
      <c r="F55" s="95">
        <f>IF(C55=5%, INDEX(Rate_500!$C$3:$G$6,MATCH(Scenarios!E55,Rate_500!$B$3:$B$6,0),MATCH(Scenarios!D55,Rate_500!$C$2:$G$2,0)),IF(C55=5.5%, INDEX(Rate_550!$C$3:$G$6,MATCH(Scenarios!E55,Rate_550!$B$3:$B$6,0),MATCH(Scenarios!D55,Rate_550!$C$2:$G$2,0)),IF(C55=6%, INDEX(Rate_600!$C$3:$G$6,MATCH(Scenarios!E55,Rate_600!$B$3:$B$6,0),MATCH(Scenarios!D55,Rate_600!$C$2:$G$2,0)),IF(C55=6.5%, INDEX(Rate_650!$C$3:$G$6,MATCH(Scenarios!E55,Rate_650!$B$3:$B$6,0),MATCH(Scenarios!D55,Rate_650!$C$2:$G$2,0)),IF(C55=7%, INDEX(Rate_700!$C$3:$G$6,MATCH(Scenarios!E55,Rate_700!$B$3:$B$6,0),MATCH(Scenarios!D55,Rate_700!$C$2:$G$2,0)),IF(C55=7.5%, INDEX(Rate_750!$C$3:$G$6,MATCH(Scenarios!E55,Rate_750!$B$3:$B$6,0),MATCH(Scenarios!D55,Rate_750!$C$2:$G$2,0)),""))))))</f>
        <v>7990</v>
      </c>
      <c r="G55" s="96">
        <f t="shared" ref="G55:G83" si="1">ABS(FV(C55,D55,E55,F55))</f>
        <v>22950.80723109375</v>
      </c>
      <c r="I55" s="89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1"/>
    </row>
    <row r="56" spans="2:24" x14ac:dyDescent="0.2">
      <c r="B56" s="25">
        <f t="shared" si="0"/>
        <v>3</v>
      </c>
      <c r="C56" s="80">
        <v>0.05</v>
      </c>
      <c r="D56" s="77">
        <v>7</v>
      </c>
      <c r="E56" s="77">
        <v>1500</v>
      </c>
      <c r="F56" s="95">
        <f>IF(C56=5%, INDEX(Rate_500!$C$3:$G$6,MATCH(Scenarios!E56,Rate_500!$B$3:$B$6,0),MATCH(Scenarios!D56,Rate_500!$C$2:$G$2,0)),IF(C56=5.5%, INDEX(Rate_550!$C$3:$G$6,MATCH(Scenarios!E56,Rate_550!$B$3:$B$6,0),MATCH(Scenarios!D56,Rate_550!$C$2:$G$2,0)),IF(C56=6%, INDEX(Rate_600!$C$3:$G$6,MATCH(Scenarios!E56,Rate_600!$B$3:$B$6,0),MATCH(Scenarios!D56,Rate_600!$C$2:$G$2,0)),IF(C56=6.5%, INDEX(Rate_650!$C$3:$G$6,MATCH(Scenarios!E56,Rate_650!$B$3:$B$6,0),MATCH(Scenarios!D56,Rate_650!$C$2:$G$2,0)),IF(C56=7%, INDEX(Rate_700!$C$3:$G$6,MATCH(Scenarios!E56,Rate_700!$B$3:$B$6,0),MATCH(Scenarios!D56,Rate_700!$C$2:$G$2,0)),IF(C56=7.5%, INDEX(Rate_750!$C$3:$G$6,MATCH(Scenarios!E56,Rate_750!$B$3:$B$6,0),MATCH(Scenarios!D56,Rate_750!$C$2:$G$2,0)),""))))))</f>
        <v>5940</v>
      </c>
      <c r="G56" s="96">
        <f t="shared" si="1"/>
        <v>20571.189190265635</v>
      </c>
      <c r="I56" s="89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1"/>
    </row>
    <row r="57" spans="2:24" x14ac:dyDescent="0.2">
      <c r="B57" s="25">
        <f t="shared" si="0"/>
        <v>4</v>
      </c>
      <c r="C57" s="80">
        <v>7.5000000000000011E-2</v>
      </c>
      <c r="D57" s="77">
        <v>7</v>
      </c>
      <c r="E57" s="77">
        <v>2200</v>
      </c>
      <c r="F57" s="95">
        <f>IF(C57=5%, INDEX(Rate_500!$C$3:$G$6,MATCH(Scenarios!E57,Rate_500!$B$3:$B$6,0),MATCH(Scenarios!D57,Rate_500!$C$2:$G$2,0)),IF(C57=5.5%, INDEX(Rate_550!$C$3:$G$6,MATCH(Scenarios!E57,Rate_550!$B$3:$B$6,0),MATCH(Scenarios!D57,Rate_550!$C$2:$G$2,0)),IF(C57=6%, INDEX(Rate_600!$C$3:$G$6,MATCH(Scenarios!E57,Rate_600!$B$3:$B$6,0),MATCH(Scenarios!D57,Rate_600!$C$2:$G$2,0)),IF(C57=6.5%, INDEX(Rate_650!$C$3:$G$6,MATCH(Scenarios!E57,Rate_650!$B$3:$B$6,0),MATCH(Scenarios!D57,Rate_650!$C$2:$G$2,0)),IF(C57=7%, INDEX(Rate_700!$C$3:$G$6,MATCH(Scenarios!E57,Rate_700!$B$3:$B$6,0),MATCH(Scenarios!D57,Rate_700!$C$2:$G$2,0)),IF(C57=7.5%, INDEX(Rate_750!$C$3:$G$6,MATCH(Scenarios!E57,Rate_750!$B$3:$B$6,0),MATCH(Scenarios!D57,Rate_750!$C$2:$G$2,0)),""))))))</f>
        <v>6430</v>
      </c>
      <c r="G57" s="96">
        <f t="shared" si="1"/>
        <v>29999.794078918509</v>
      </c>
      <c r="I57" s="89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1"/>
    </row>
    <row r="58" spans="2:24" x14ac:dyDescent="0.2">
      <c r="B58" s="25">
        <f t="shared" si="0"/>
        <v>5</v>
      </c>
      <c r="C58" s="80">
        <v>5.5E-2</v>
      </c>
      <c r="D58" s="77">
        <v>6</v>
      </c>
      <c r="E58" s="77">
        <v>2200</v>
      </c>
      <c r="F58" s="95">
        <f>IF(C58=5%, INDEX(Rate_500!$C$3:$G$6,MATCH(Scenarios!E58,Rate_500!$B$3:$B$6,0),MATCH(Scenarios!D58,Rate_500!$C$2:$G$2,0)),IF(C58=5.5%, INDEX(Rate_550!$C$3:$G$6,MATCH(Scenarios!E58,Rate_550!$B$3:$B$6,0),MATCH(Scenarios!D58,Rate_550!$C$2:$G$2,0)),IF(C58=6%, INDEX(Rate_600!$C$3:$G$6,MATCH(Scenarios!E58,Rate_600!$B$3:$B$6,0),MATCH(Scenarios!D58,Rate_600!$C$2:$G$2,0)),IF(C58=6.5%, INDEX(Rate_650!$C$3:$G$6,MATCH(Scenarios!E58,Rate_650!$B$3:$B$6,0),MATCH(Scenarios!D58,Rate_650!$C$2:$G$2,0)),IF(C58=7%, INDEX(Rate_700!$C$3:$G$6,MATCH(Scenarios!E58,Rate_700!$B$3:$B$6,0),MATCH(Scenarios!D58,Rate_700!$C$2:$G$2,0)),IF(C58=7.5%, INDEX(Rate_750!$C$3:$G$6,MATCH(Scenarios!E58,Rate_750!$B$3:$B$6,0),MATCH(Scenarios!D58,Rate_750!$C$2:$G$2,0)),""))))))</f>
        <v>7600</v>
      </c>
      <c r="G58" s="96">
        <f t="shared" si="1"/>
        <v>25632.917601865978</v>
      </c>
      <c r="I58" s="89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1"/>
    </row>
    <row r="59" spans="2:24" x14ac:dyDescent="0.2">
      <c r="B59" s="25">
        <f t="shared" si="0"/>
        <v>6</v>
      </c>
      <c r="C59" s="80">
        <v>0.06</v>
      </c>
      <c r="D59" s="77">
        <v>7</v>
      </c>
      <c r="E59" s="77">
        <v>1500</v>
      </c>
      <c r="F59" s="95">
        <f>IF(C59=5%, INDEX(Rate_500!$C$3:$G$6,MATCH(Scenarios!E59,Rate_500!$B$3:$B$6,0),MATCH(Scenarios!D59,Rate_500!$C$2:$G$2,0)),IF(C59=5.5%, INDEX(Rate_550!$C$3:$G$6,MATCH(Scenarios!E59,Rate_550!$B$3:$B$6,0),MATCH(Scenarios!D59,Rate_550!$C$2:$G$2,0)),IF(C59=6%, INDEX(Rate_600!$C$3:$G$6,MATCH(Scenarios!E59,Rate_600!$B$3:$B$6,0),MATCH(Scenarios!D59,Rate_600!$C$2:$G$2,0)),IF(C59=6.5%, INDEX(Rate_650!$C$3:$G$6,MATCH(Scenarios!E59,Rate_650!$B$3:$B$6,0),MATCH(Scenarios!D59,Rate_650!$C$2:$G$2,0)),IF(C59=7%, INDEX(Rate_700!$C$3:$G$6,MATCH(Scenarios!E59,Rate_700!$B$3:$B$6,0),MATCH(Scenarios!D59,Rate_700!$C$2:$G$2,0)),IF(C59=7.5%, INDEX(Rate_750!$C$3:$G$6,MATCH(Scenarios!E59,Rate_750!$B$3:$B$6,0),MATCH(Scenarios!D59,Rate_750!$C$2:$G$2,0)),""))))))</f>
        <v>5650</v>
      </c>
      <c r="G59" s="96">
        <f t="shared" si="1"/>
        <v>21086.267438085211</v>
      </c>
      <c r="I59" s="89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1"/>
    </row>
    <row r="60" spans="2:24" x14ac:dyDescent="0.2">
      <c r="B60" s="25">
        <f t="shared" si="0"/>
        <v>7</v>
      </c>
      <c r="C60" s="80">
        <v>7.0000000000000007E-2</v>
      </c>
      <c r="D60" s="77">
        <v>6</v>
      </c>
      <c r="E60" s="77">
        <v>2700</v>
      </c>
      <c r="F60" s="95">
        <f>IF(C60=5%, INDEX(Rate_500!$C$3:$G$6,MATCH(Scenarios!E60,Rate_500!$B$3:$B$6,0),MATCH(Scenarios!D60,Rate_500!$C$2:$G$2,0)),IF(C60=5.5%, INDEX(Rate_550!$C$3:$G$6,MATCH(Scenarios!E60,Rate_550!$B$3:$B$6,0),MATCH(Scenarios!D60,Rate_550!$C$2:$G$2,0)),IF(C60=6%, INDEX(Rate_600!$C$3:$G$6,MATCH(Scenarios!E60,Rate_600!$B$3:$B$6,0),MATCH(Scenarios!D60,Rate_600!$C$2:$G$2,0)),IF(C60=6.5%, INDEX(Rate_650!$C$3:$G$6,MATCH(Scenarios!E60,Rate_650!$B$3:$B$6,0),MATCH(Scenarios!D60,Rate_650!$C$2:$G$2,0)),IF(C60=7%, INDEX(Rate_700!$C$3:$G$6,MATCH(Scenarios!E60,Rate_700!$B$3:$B$6,0),MATCH(Scenarios!D60,Rate_700!$C$2:$G$2,0)),IF(C60=7.5%, INDEX(Rate_750!$C$3:$G$6,MATCH(Scenarios!E60,Rate_750!$B$3:$B$6,0),MATCH(Scenarios!D60,Rate_750!$C$2:$G$2,0)),""))))))</f>
        <v>6330</v>
      </c>
      <c r="G60" s="96">
        <f t="shared" si="1"/>
        <v>28813.50812709417</v>
      </c>
      <c r="I60" s="89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1"/>
    </row>
    <row r="61" spans="2:24" x14ac:dyDescent="0.2">
      <c r="B61" s="25">
        <f t="shared" si="0"/>
        <v>8</v>
      </c>
      <c r="C61" s="80">
        <v>5.5E-2</v>
      </c>
      <c r="D61" s="77">
        <v>5</v>
      </c>
      <c r="E61" s="77">
        <v>1800</v>
      </c>
      <c r="F61" s="95">
        <f>IF(C61=5%, INDEX(Rate_500!$C$3:$G$6,MATCH(Scenarios!E61,Rate_500!$B$3:$B$6,0),MATCH(Scenarios!D61,Rate_500!$C$2:$G$2,0)),IF(C61=5.5%, INDEX(Rate_550!$C$3:$G$6,MATCH(Scenarios!E61,Rate_550!$B$3:$B$6,0),MATCH(Scenarios!D61,Rate_550!$C$2:$G$2,0)),IF(C61=6%, INDEX(Rate_600!$C$3:$G$6,MATCH(Scenarios!E61,Rate_600!$B$3:$B$6,0),MATCH(Scenarios!D61,Rate_600!$C$2:$G$2,0)),IF(C61=6.5%, INDEX(Rate_650!$C$3:$G$6,MATCH(Scenarios!E61,Rate_650!$B$3:$B$6,0),MATCH(Scenarios!D61,Rate_650!$C$2:$G$2,0)),IF(C61=7%, INDEX(Rate_700!$C$3:$G$6,MATCH(Scenarios!E61,Rate_700!$B$3:$B$6,0),MATCH(Scenarios!D61,Rate_700!$C$2:$G$2,0)),IF(C61=7.5%, INDEX(Rate_750!$C$3:$G$6,MATCH(Scenarios!E61,Rate_750!$B$3:$B$6,0),MATCH(Scenarios!D61,Rate_750!$C$2:$G$2,0)),""))))))</f>
        <v>6720</v>
      </c>
      <c r="G61" s="96">
        <f t="shared" si="1"/>
        <v>18828.735089195987</v>
      </c>
      <c r="I61" s="89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1"/>
    </row>
    <row r="62" spans="2:24" x14ac:dyDescent="0.2">
      <c r="B62" s="25">
        <f t="shared" si="0"/>
        <v>9</v>
      </c>
      <c r="C62" s="80">
        <v>6.5000000000000002E-2</v>
      </c>
      <c r="D62" s="77">
        <v>4</v>
      </c>
      <c r="E62" s="77">
        <v>1800</v>
      </c>
      <c r="F62" s="95">
        <f>IF(C62=5%, INDEX(Rate_500!$C$3:$G$6,MATCH(Scenarios!E62,Rate_500!$B$3:$B$6,0),MATCH(Scenarios!D62,Rate_500!$C$2:$G$2,0)),IF(C62=5.5%, INDEX(Rate_550!$C$3:$G$6,MATCH(Scenarios!E62,Rate_550!$B$3:$B$6,0),MATCH(Scenarios!D62,Rate_550!$C$2:$G$2,0)),IF(C62=6%, INDEX(Rate_600!$C$3:$G$6,MATCH(Scenarios!E62,Rate_600!$B$3:$B$6,0),MATCH(Scenarios!D62,Rate_600!$C$2:$G$2,0)),IF(C62=6.5%, INDEX(Rate_650!$C$3:$G$6,MATCH(Scenarios!E62,Rate_650!$B$3:$B$6,0),MATCH(Scenarios!D62,Rate_650!$C$2:$G$2,0)),IF(C62=7%, INDEX(Rate_700!$C$3:$G$6,MATCH(Scenarios!E62,Rate_700!$B$3:$B$6,0),MATCH(Scenarios!D62,Rate_700!$C$2:$G$2,0)),IF(C62=7.5%, INDEX(Rate_750!$C$3:$G$6,MATCH(Scenarios!E62,Rate_750!$B$3:$B$6,0),MATCH(Scenarios!D62,Rate_750!$C$2:$G$2,0)),""))))))</f>
        <v>6280</v>
      </c>
      <c r="G62" s="96">
        <f t="shared" si="1"/>
        <v>16011.923006924986</v>
      </c>
      <c r="I62" s="89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1"/>
    </row>
    <row r="63" spans="2:24" x14ac:dyDescent="0.2">
      <c r="B63" s="25">
        <f t="shared" si="0"/>
        <v>10</v>
      </c>
      <c r="C63" s="80">
        <v>0.06</v>
      </c>
      <c r="D63" s="77">
        <v>5</v>
      </c>
      <c r="E63" s="77">
        <v>1800</v>
      </c>
      <c r="F63" s="95">
        <f>IF(C63=5%, INDEX(Rate_500!$C$3:$G$6,MATCH(Scenarios!E63,Rate_500!$B$3:$B$6,0),MATCH(Scenarios!D63,Rate_500!$C$2:$G$2,0)),IF(C63=5.5%, INDEX(Rate_550!$C$3:$G$6,MATCH(Scenarios!E63,Rate_550!$B$3:$B$6,0),MATCH(Scenarios!D63,Rate_550!$C$2:$G$2,0)),IF(C63=6%, INDEX(Rate_600!$C$3:$G$6,MATCH(Scenarios!E63,Rate_600!$B$3:$B$6,0),MATCH(Scenarios!D63,Rate_600!$C$2:$G$2,0)),IF(C63=6.5%, INDEX(Rate_650!$C$3:$G$6,MATCH(Scenarios!E63,Rate_650!$B$3:$B$6,0),MATCH(Scenarios!D63,Rate_650!$C$2:$G$2,0)),IF(C63=7%, INDEX(Rate_700!$C$3:$G$6,MATCH(Scenarios!E63,Rate_700!$B$3:$B$6,0),MATCH(Scenarios!D63,Rate_700!$C$2:$G$2,0)),IF(C63=7.5%, INDEX(Rate_750!$C$3:$G$6,MATCH(Scenarios!E63,Rate_750!$B$3:$B$6,0),MATCH(Scenarios!D63,Rate_750!$C$2:$G$2,0)),""))))))</f>
        <v>6200</v>
      </c>
      <c r="G63" s="96">
        <f t="shared" si="1"/>
        <v>18443.765909120018</v>
      </c>
      <c r="I63" s="89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1"/>
    </row>
    <row r="64" spans="2:24" x14ac:dyDescent="0.2">
      <c r="B64" s="25">
        <f t="shared" si="0"/>
        <v>11</v>
      </c>
      <c r="C64" s="80">
        <v>0.06</v>
      </c>
      <c r="D64" s="77">
        <v>4</v>
      </c>
      <c r="E64" s="77">
        <v>1500</v>
      </c>
      <c r="F64" s="95">
        <f>IF(C64=5%, INDEX(Rate_500!$C$3:$G$6,MATCH(Scenarios!E64,Rate_500!$B$3:$B$6,0),MATCH(Scenarios!D64,Rate_500!$C$2:$G$2,0)),IF(C64=5.5%, INDEX(Rate_550!$C$3:$G$6,MATCH(Scenarios!E64,Rate_550!$B$3:$B$6,0),MATCH(Scenarios!D64,Rate_550!$C$2:$G$2,0)),IF(C64=6%, INDEX(Rate_600!$C$3:$G$6,MATCH(Scenarios!E64,Rate_600!$B$3:$B$6,0),MATCH(Scenarios!D64,Rate_600!$C$2:$G$2,0)),IF(C64=6.5%, INDEX(Rate_650!$C$3:$G$6,MATCH(Scenarios!E64,Rate_650!$B$3:$B$6,0),MATCH(Scenarios!D64,Rate_650!$C$2:$G$2,0)),IF(C64=7%, INDEX(Rate_700!$C$3:$G$6,MATCH(Scenarios!E64,Rate_700!$B$3:$B$6,0),MATCH(Scenarios!D64,Rate_700!$C$2:$G$2,0)),IF(C64=7.5%, INDEX(Rate_750!$C$3:$G$6,MATCH(Scenarios!E64,Rate_750!$B$3:$B$6,0),MATCH(Scenarios!D64,Rate_750!$C$2:$G$2,0)),""))))))</f>
        <v>5260</v>
      </c>
      <c r="G64" s="96">
        <f t="shared" si="1"/>
        <v>13202.552809600011</v>
      </c>
      <c r="I64" s="89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1"/>
    </row>
    <row r="65" spans="2:24" x14ac:dyDescent="0.2">
      <c r="B65" s="25">
        <f t="shared" si="0"/>
        <v>12</v>
      </c>
      <c r="C65" s="80">
        <v>6.5000000000000002E-2</v>
      </c>
      <c r="D65" s="77">
        <v>4</v>
      </c>
      <c r="E65" s="77">
        <v>2200</v>
      </c>
      <c r="F65" s="95">
        <f>IF(C65=5%, INDEX(Rate_500!$C$3:$G$6,MATCH(Scenarios!E65,Rate_500!$B$3:$B$6,0),MATCH(Scenarios!D65,Rate_500!$C$2:$G$2,0)),IF(C65=5.5%, INDEX(Rate_550!$C$3:$G$6,MATCH(Scenarios!E65,Rate_550!$B$3:$B$6,0),MATCH(Scenarios!D65,Rate_550!$C$2:$G$2,0)),IF(C65=6%, INDEX(Rate_600!$C$3:$G$6,MATCH(Scenarios!E65,Rate_600!$B$3:$B$6,0),MATCH(Scenarios!D65,Rate_600!$C$2:$G$2,0)),IF(C65=6.5%, INDEX(Rate_650!$C$3:$G$6,MATCH(Scenarios!E65,Rate_650!$B$3:$B$6,0),MATCH(Scenarios!D65,Rate_650!$C$2:$G$2,0)),IF(C65=7%, INDEX(Rate_700!$C$3:$G$6,MATCH(Scenarios!E65,Rate_700!$B$3:$B$6,0),MATCH(Scenarios!D65,Rate_700!$C$2:$G$2,0)),IF(C65=7.5%, INDEX(Rate_750!$C$3:$G$6,MATCH(Scenarios!E65,Rate_750!$B$3:$B$6,0),MATCH(Scenarios!D65,Rate_750!$C$2:$G$2,0)),""))))))</f>
        <v>7240</v>
      </c>
      <c r="G65" s="96">
        <f t="shared" si="1"/>
        <v>19009.800553524983</v>
      </c>
      <c r="I65" s="89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1"/>
    </row>
    <row r="66" spans="2:24" x14ac:dyDescent="0.2">
      <c r="B66" s="25">
        <f t="shared" si="0"/>
        <v>13</v>
      </c>
      <c r="C66" s="80">
        <v>7.0000000000000007E-2</v>
      </c>
      <c r="D66" s="77">
        <v>6</v>
      </c>
      <c r="E66" s="77">
        <v>2200</v>
      </c>
      <c r="F66" s="95">
        <f>IF(C66=5%, INDEX(Rate_500!$C$3:$G$6,MATCH(Scenarios!E66,Rate_500!$B$3:$B$6,0),MATCH(Scenarios!D66,Rate_500!$C$2:$G$2,0)),IF(C66=5.5%, INDEX(Rate_550!$C$3:$G$6,MATCH(Scenarios!E66,Rate_550!$B$3:$B$6,0),MATCH(Scenarios!D66,Rate_550!$C$2:$G$2,0)),IF(C66=6%, INDEX(Rate_600!$C$3:$G$6,MATCH(Scenarios!E66,Rate_600!$B$3:$B$6,0),MATCH(Scenarios!D66,Rate_600!$C$2:$G$2,0)),IF(C66=6.5%, INDEX(Rate_650!$C$3:$G$6,MATCH(Scenarios!E66,Rate_650!$B$3:$B$6,0),MATCH(Scenarios!D66,Rate_650!$C$2:$G$2,0)),IF(C66=7%, INDEX(Rate_700!$C$3:$G$6,MATCH(Scenarios!E66,Rate_700!$B$3:$B$6,0),MATCH(Scenarios!D66,Rate_700!$C$2:$G$2,0)),IF(C66=7.5%, INDEX(Rate_750!$C$3:$G$6,MATCH(Scenarios!E66,Rate_750!$B$3:$B$6,0),MATCH(Scenarios!D66,Rate_750!$C$2:$G$2,0)),""))))))</f>
        <v>5130</v>
      </c>
      <c r="G66" s="96">
        <f t="shared" si="1"/>
        <v>23435.986334525369</v>
      </c>
      <c r="I66" s="89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1"/>
    </row>
    <row r="67" spans="2:24" x14ac:dyDescent="0.2">
      <c r="B67" s="25">
        <f t="shared" si="0"/>
        <v>14</v>
      </c>
      <c r="C67" s="80">
        <v>0.06</v>
      </c>
      <c r="D67" s="77">
        <v>7</v>
      </c>
      <c r="E67" s="77">
        <v>2200</v>
      </c>
      <c r="F67" s="95">
        <f>IF(C67=5%, INDEX(Rate_500!$C$3:$G$6,MATCH(Scenarios!E67,Rate_500!$B$3:$B$6,0),MATCH(Scenarios!D67,Rate_500!$C$2:$G$2,0)),IF(C67=5.5%, INDEX(Rate_550!$C$3:$G$6,MATCH(Scenarios!E67,Rate_550!$B$3:$B$6,0),MATCH(Scenarios!D67,Rate_550!$C$2:$G$2,0)),IF(C67=6%, INDEX(Rate_600!$C$3:$G$6,MATCH(Scenarios!E67,Rate_600!$B$3:$B$6,0),MATCH(Scenarios!D67,Rate_600!$C$2:$G$2,0)),IF(C67=6.5%, INDEX(Rate_650!$C$3:$G$6,MATCH(Scenarios!E67,Rate_650!$B$3:$B$6,0),MATCH(Scenarios!D67,Rate_650!$C$2:$G$2,0)),IF(C67=7%, INDEX(Rate_700!$C$3:$G$6,MATCH(Scenarios!E67,Rate_700!$B$3:$B$6,0),MATCH(Scenarios!D67,Rate_700!$C$2:$G$2,0)),IF(C67=7.5%, INDEX(Rate_750!$C$3:$G$6,MATCH(Scenarios!E67,Rate_750!$B$3:$B$6,0),MATCH(Scenarios!D67,Rate_750!$C$2:$G$2,0)),""))))))</f>
        <v>5920</v>
      </c>
      <c r="G67" s="96">
        <f t="shared" si="1"/>
        <v>27367.933962912088</v>
      </c>
      <c r="I67" s="89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1"/>
    </row>
    <row r="68" spans="2:24" x14ac:dyDescent="0.2">
      <c r="B68" s="25">
        <f t="shared" si="0"/>
        <v>15</v>
      </c>
      <c r="C68" s="80">
        <v>6.5000000000000002E-2</v>
      </c>
      <c r="D68" s="77">
        <v>8</v>
      </c>
      <c r="E68" s="77">
        <v>2700</v>
      </c>
      <c r="F68" s="95">
        <f>IF(C68=5%, INDEX(Rate_500!$C$3:$G$6,MATCH(Scenarios!E68,Rate_500!$B$3:$B$6,0),MATCH(Scenarios!D68,Rate_500!$C$2:$G$2,0)),IF(C68=5.5%, INDEX(Rate_550!$C$3:$G$6,MATCH(Scenarios!E68,Rate_550!$B$3:$B$6,0),MATCH(Scenarios!D68,Rate_550!$C$2:$G$2,0)),IF(C68=6%, INDEX(Rate_600!$C$3:$G$6,MATCH(Scenarios!E68,Rate_600!$B$3:$B$6,0),MATCH(Scenarios!D68,Rate_600!$C$2:$G$2,0)),IF(C68=6.5%, INDEX(Rate_650!$C$3:$G$6,MATCH(Scenarios!E68,Rate_650!$B$3:$B$6,0),MATCH(Scenarios!D68,Rate_650!$C$2:$G$2,0)),IF(C68=7%, INDEX(Rate_700!$C$3:$G$6,MATCH(Scenarios!E68,Rate_700!$B$3:$B$6,0),MATCH(Scenarios!D68,Rate_700!$C$2:$G$2,0)),IF(C68=7.5%, INDEX(Rate_750!$C$3:$G$6,MATCH(Scenarios!E68,Rate_750!$B$3:$B$6,0),MATCH(Scenarios!D68,Rate_750!$C$2:$G$2,0)),""))))))</f>
        <v>6870</v>
      </c>
      <c r="G68" s="96">
        <f t="shared" si="1"/>
        <v>38577.332761520331</v>
      </c>
      <c r="I68" s="89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1"/>
    </row>
    <row r="69" spans="2:24" x14ac:dyDescent="0.2">
      <c r="B69" s="25">
        <f t="shared" si="0"/>
        <v>16</v>
      </c>
      <c r="C69" s="80">
        <v>7.5000000000000011E-2</v>
      </c>
      <c r="D69" s="77">
        <v>8</v>
      </c>
      <c r="E69" s="77">
        <v>1800</v>
      </c>
      <c r="F69" s="95">
        <f>IF(C69=5%, INDEX(Rate_500!$C$3:$G$6,MATCH(Scenarios!E69,Rate_500!$B$3:$B$6,0),MATCH(Scenarios!D69,Rate_500!$C$2:$G$2,0)),IF(C69=5.5%, INDEX(Rate_550!$C$3:$G$6,MATCH(Scenarios!E69,Rate_550!$B$3:$B$6,0),MATCH(Scenarios!D69,Rate_550!$C$2:$G$2,0)),IF(C69=6%, INDEX(Rate_600!$C$3:$G$6,MATCH(Scenarios!E69,Rate_600!$B$3:$B$6,0),MATCH(Scenarios!D69,Rate_600!$C$2:$G$2,0)),IF(C69=6.5%, INDEX(Rate_650!$C$3:$G$6,MATCH(Scenarios!E69,Rate_650!$B$3:$B$6,0),MATCH(Scenarios!D69,Rate_650!$C$2:$G$2,0)),IF(C69=7%, INDEX(Rate_700!$C$3:$G$6,MATCH(Scenarios!E69,Rate_700!$B$3:$B$6,0),MATCH(Scenarios!D69,Rate_700!$C$2:$G$2,0)),IF(C69=7.5%, INDEX(Rate_750!$C$3:$G$6,MATCH(Scenarios!E69,Rate_750!$B$3:$B$6,0),MATCH(Scenarios!D69,Rate_750!$C$2:$G$2,0)),""))))))</f>
        <v>6120</v>
      </c>
      <c r="G69" s="96">
        <f t="shared" si="1"/>
        <v>29718.352105917667</v>
      </c>
      <c r="I69" s="89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1"/>
    </row>
    <row r="70" spans="2:24" x14ac:dyDescent="0.2">
      <c r="B70" s="25">
        <f t="shared" si="0"/>
        <v>17</v>
      </c>
      <c r="C70" s="80">
        <v>0.06</v>
      </c>
      <c r="D70" s="77">
        <v>6</v>
      </c>
      <c r="E70" s="77">
        <v>2700</v>
      </c>
      <c r="F70" s="95">
        <f>IF(C70=5%, INDEX(Rate_500!$C$3:$G$6,MATCH(Scenarios!E70,Rate_500!$B$3:$B$6,0),MATCH(Scenarios!D70,Rate_500!$C$2:$G$2,0)),IF(C70=5.5%, INDEX(Rate_550!$C$3:$G$6,MATCH(Scenarios!E70,Rate_550!$B$3:$B$6,0),MATCH(Scenarios!D70,Rate_550!$C$2:$G$2,0)),IF(C70=6%, INDEX(Rate_600!$C$3:$G$6,MATCH(Scenarios!E70,Rate_600!$B$3:$B$6,0),MATCH(Scenarios!D70,Rate_600!$C$2:$G$2,0)),IF(C70=6.5%, INDEX(Rate_650!$C$3:$G$6,MATCH(Scenarios!E70,Rate_650!$B$3:$B$6,0),MATCH(Scenarios!D70,Rate_650!$C$2:$G$2,0)),IF(C70=7%, INDEX(Rate_700!$C$3:$G$6,MATCH(Scenarios!E70,Rate_700!$B$3:$B$6,0),MATCH(Scenarios!D70,Rate_700!$C$2:$G$2,0)),IF(C70=7.5%, INDEX(Rate_750!$C$3:$G$6,MATCH(Scenarios!E70,Rate_750!$B$3:$B$6,0),MATCH(Scenarios!D70,Rate_750!$C$2:$G$2,0)),""))))))</f>
        <v>7440</v>
      </c>
      <c r="G70" s="96">
        <f t="shared" si="1"/>
        <v>29387.142246704672</v>
      </c>
      <c r="I70" s="89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1"/>
    </row>
    <row r="71" spans="2:24" x14ac:dyDescent="0.2">
      <c r="B71" s="25">
        <f t="shared" ref="B71:B73" si="2">B70+1</f>
        <v>18</v>
      </c>
      <c r="C71" s="80">
        <v>0.06</v>
      </c>
      <c r="D71" s="77">
        <v>6</v>
      </c>
      <c r="E71" s="77">
        <v>1800</v>
      </c>
      <c r="F71" s="95">
        <f>IF(C71=5%, INDEX(Rate_500!$C$3:$G$6,MATCH(Scenarios!E71,Rate_500!$B$3:$B$6,0),MATCH(Scenarios!D71,Rate_500!$C$2:$G$2,0)),IF(C71=5.5%, INDEX(Rate_550!$C$3:$G$6,MATCH(Scenarios!E71,Rate_550!$B$3:$B$6,0),MATCH(Scenarios!D71,Rate_550!$C$2:$G$2,0)),IF(C71=6%, INDEX(Rate_600!$C$3:$G$6,MATCH(Scenarios!E71,Rate_600!$B$3:$B$6,0),MATCH(Scenarios!D71,Rate_600!$C$2:$G$2,0)),IF(C71=6.5%, INDEX(Rate_650!$C$3:$G$6,MATCH(Scenarios!E71,Rate_650!$B$3:$B$6,0),MATCH(Scenarios!D71,Rate_650!$C$2:$G$2,0)),IF(C71=7%, INDEX(Rate_700!$C$3:$G$6,MATCH(Scenarios!E71,Rate_700!$B$3:$B$6,0),MATCH(Scenarios!D71,Rate_700!$C$2:$G$2,0)),IF(C71=7.5%, INDEX(Rate_750!$C$3:$G$6,MATCH(Scenarios!E71,Rate_750!$B$3:$B$6,0),MATCH(Scenarios!D71,Rate_750!$C$2:$G$2,0)),""))))))</f>
        <v>5820</v>
      </c>
      <c r="G71" s="96">
        <f t="shared" si="1"/>
        <v>20811.354601009938</v>
      </c>
      <c r="I71" s="89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1"/>
    </row>
    <row r="72" spans="2:24" x14ac:dyDescent="0.2">
      <c r="B72" s="25">
        <f t="shared" si="2"/>
        <v>19</v>
      </c>
      <c r="C72" s="80">
        <v>0.06</v>
      </c>
      <c r="D72" s="77">
        <v>8</v>
      </c>
      <c r="E72" s="77">
        <v>1500</v>
      </c>
      <c r="F72" s="95">
        <f>IF(C72=5%, INDEX(Rate_500!$C$3:$G$6,MATCH(Scenarios!E72,Rate_500!$B$3:$B$6,0),MATCH(Scenarios!D72,Rate_500!$C$2:$G$2,0)),IF(C72=5.5%, INDEX(Rate_550!$C$3:$G$6,MATCH(Scenarios!E72,Rate_550!$B$3:$B$6,0),MATCH(Scenarios!D72,Rate_550!$C$2:$G$2,0)),IF(C72=6%, INDEX(Rate_600!$C$3:$G$6,MATCH(Scenarios!E72,Rate_600!$B$3:$B$6,0),MATCH(Scenarios!D72,Rate_600!$C$2:$G$2,0)),IF(C72=6.5%, INDEX(Rate_650!$C$3:$G$6,MATCH(Scenarios!E72,Rate_650!$B$3:$B$6,0),MATCH(Scenarios!D72,Rate_650!$C$2:$G$2,0)),IF(C72=7%, INDEX(Rate_700!$C$3:$G$6,MATCH(Scenarios!E72,Rate_700!$B$3:$B$6,0),MATCH(Scenarios!D72,Rate_700!$C$2:$G$2,0)),IF(C72=7.5%, INDEX(Rate_750!$C$3:$G$6,MATCH(Scenarios!E72,Rate_750!$B$3:$B$6,0),MATCH(Scenarios!D72,Rate_750!$C$2:$G$2,0)),""))))))</f>
        <v>6970</v>
      </c>
      <c r="G72" s="96">
        <f t="shared" si="1"/>
        <v>25955.32294275103</v>
      </c>
      <c r="I72" s="89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1"/>
    </row>
    <row r="73" spans="2:24" x14ac:dyDescent="0.2">
      <c r="B73" s="25">
        <f t="shared" si="2"/>
        <v>20</v>
      </c>
      <c r="C73" s="80">
        <v>6.5000000000000002E-2</v>
      </c>
      <c r="D73" s="77">
        <v>7</v>
      </c>
      <c r="E73" s="77">
        <v>1500</v>
      </c>
      <c r="F73" s="95">
        <f>IF(C73=5%, INDEX(Rate_500!$C$3:$G$6,MATCH(Scenarios!E73,Rate_500!$B$3:$B$6,0),MATCH(Scenarios!D73,Rate_500!$C$2:$G$2,0)),IF(C73=5.5%, INDEX(Rate_550!$C$3:$G$6,MATCH(Scenarios!E73,Rate_550!$B$3:$B$6,0),MATCH(Scenarios!D73,Rate_550!$C$2:$G$2,0)),IF(C73=6%, INDEX(Rate_600!$C$3:$G$6,MATCH(Scenarios!E73,Rate_600!$B$3:$B$6,0),MATCH(Scenarios!D73,Rate_600!$C$2:$G$2,0)),IF(C73=6.5%, INDEX(Rate_650!$C$3:$G$6,MATCH(Scenarios!E73,Rate_650!$B$3:$B$6,0),MATCH(Scenarios!D73,Rate_650!$C$2:$G$2,0)),IF(C73=7%, INDEX(Rate_700!$C$3:$G$6,MATCH(Scenarios!E73,Rate_700!$B$3:$B$6,0),MATCH(Scenarios!D73,Rate_700!$C$2:$G$2,0)),IF(C73=7.5%, INDEX(Rate_750!$C$3:$G$6,MATCH(Scenarios!E73,Rate_750!$B$3:$B$6,0),MATCH(Scenarios!D73,Rate_750!$C$2:$G$2,0)),""))))))</f>
        <v>6410</v>
      </c>
      <c r="G73" s="96">
        <f t="shared" si="1"/>
        <v>22745.358662026054</v>
      </c>
      <c r="I73" s="89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1"/>
    </row>
    <row r="74" spans="2:24" x14ac:dyDescent="0.2">
      <c r="B74" s="25">
        <f t="shared" ref="B74:B81" si="3">B73+1</f>
        <v>21</v>
      </c>
      <c r="C74" s="80">
        <v>6.5000000000000002E-2</v>
      </c>
      <c r="D74" s="77">
        <v>7</v>
      </c>
      <c r="E74" s="77">
        <v>1800</v>
      </c>
      <c r="F74" s="95">
        <f>IF(C74=5%, INDEX(Rate_500!$C$3:$G$6,MATCH(Scenarios!E74,Rate_500!$B$3:$B$6,0),MATCH(Scenarios!D74,Rate_500!$C$2:$G$2,0)),IF(C74=5.5%, INDEX(Rate_550!$C$3:$G$6,MATCH(Scenarios!E74,Rate_550!$B$3:$B$6,0),MATCH(Scenarios!D74,Rate_550!$C$2:$G$2,0)),IF(C74=6%, INDEX(Rate_600!$C$3:$G$6,MATCH(Scenarios!E74,Rate_600!$B$3:$B$6,0),MATCH(Scenarios!D74,Rate_600!$C$2:$G$2,0)),IF(C74=6.5%, INDEX(Rate_650!$C$3:$G$6,MATCH(Scenarios!E74,Rate_650!$B$3:$B$6,0),MATCH(Scenarios!D74,Rate_650!$C$2:$G$2,0)),IF(C74=7%, INDEX(Rate_700!$C$3:$G$6,MATCH(Scenarios!E74,Rate_700!$B$3:$B$6,0),MATCH(Scenarios!D74,Rate_700!$C$2:$G$2,0)),IF(C74=7.5%, INDEX(Rate_750!$C$3:$G$6,MATCH(Scenarios!E74,Rate_750!$B$3:$B$6,0),MATCH(Scenarios!D74,Rate_750!$C$2:$G$2,0)),""))))))</f>
        <v>6740</v>
      </c>
      <c r="G74" s="96">
        <f t="shared" si="1"/>
        <v>25815.035202817686</v>
      </c>
      <c r="I74" s="89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1"/>
    </row>
    <row r="75" spans="2:24" x14ac:dyDescent="0.2">
      <c r="B75" s="25">
        <f t="shared" si="3"/>
        <v>22</v>
      </c>
      <c r="C75" s="80">
        <v>7.0000000000000007E-2</v>
      </c>
      <c r="D75" s="77">
        <v>4</v>
      </c>
      <c r="E75" s="77">
        <v>2700</v>
      </c>
      <c r="F75" s="95">
        <f>IF(C75=5%, INDEX(Rate_500!$C$3:$G$6,MATCH(Scenarios!E75,Rate_500!$B$3:$B$6,0),MATCH(Scenarios!D75,Rate_500!$C$2:$G$2,0)),IF(C75=5.5%, INDEX(Rate_550!$C$3:$G$6,MATCH(Scenarios!E75,Rate_550!$B$3:$B$6,0),MATCH(Scenarios!D75,Rate_550!$C$2:$G$2,0)),IF(C75=6%, INDEX(Rate_600!$C$3:$G$6,MATCH(Scenarios!E75,Rate_600!$B$3:$B$6,0),MATCH(Scenarios!D75,Rate_600!$C$2:$G$2,0)),IF(C75=6.5%, INDEX(Rate_650!$C$3:$G$6,MATCH(Scenarios!E75,Rate_650!$B$3:$B$6,0),MATCH(Scenarios!D75,Rate_650!$C$2:$G$2,0)),IF(C75=7%, INDEX(Rate_700!$C$3:$G$6,MATCH(Scenarios!E75,Rate_700!$B$3:$B$6,0),MATCH(Scenarios!D75,Rate_700!$C$2:$G$2,0)),IF(C75=7.5%, INDEX(Rate_750!$C$3:$G$6,MATCH(Scenarios!E75,Rate_750!$B$3:$B$6,0),MATCH(Scenarios!D75,Rate_750!$C$2:$G$2,0)),""))))))</f>
        <v>6550</v>
      </c>
      <c r="G75" s="96">
        <f t="shared" si="1"/>
        <v>20573.559965499997</v>
      </c>
      <c r="I75" s="89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1"/>
    </row>
    <row r="76" spans="2:24" x14ac:dyDescent="0.2">
      <c r="B76" s="25">
        <f t="shared" si="3"/>
        <v>23</v>
      </c>
      <c r="C76" s="80">
        <v>5.5E-2</v>
      </c>
      <c r="D76" s="77">
        <v>6</v>
      </c>
      <c r="E76" s="77">
        <v>2700</v>
      </c>
      <c r="F76" s="95">
        <f>IF(C76=5%, INDEX(Rate_500!$C$3:$G$6,MATCH(Scenarios!E76,Rate_500!$B$3:$B$6,0),MATCH(Scenarios!D76,Rate_500!$C$2:$G$2,0)),IF(C76=5.5%, INDEX(Rate_550!$C$3:$G$6,MATCH(Scenarios!E76,Rate_550!$B$3:$B$6,0),MATCH(Scenarios!D76,Rate_550!$C$2:$G$2,0)),IF(C76=6%, INDEX(Rate_600!$C$3:$G$6,MATCH(Scenarios!E76,Rate_600!$B$3:$B$6,0),MATCH(Scenarios!D76,Rate_600!$C$2:$G$2,0)),IF(C76=6.5%, INDEX(Rate_650!$C$3:$G$6,MATCH(Scenarios!E76,Rate_650!$B$3:$B$6,0),MATCH(Scenarios!D76,Rate_650!$C$2:$G$2,0)),IF(C76=7%, INDEX(Rate_700!$C$3:$G$6,MATCH(Scenarios!E76,Rate_700!$B$3:$B$6,0),MATCH(Scenarios!D76,Rate_700!$C$2:$G$2,0)),IF(C76=7.5%, INDEX(Rate_750!$C$3:$G$6,MATCH(Scenarios!E76,Rate_750!$B$3:$B$6,0),MATCH(Scenarios!D76,Rate_750!$C$2:$G$2,0)),""))))))</f>
        <v>6400</v>
      </c>
      <c r="G76" s="96">
        <f t="shared" si="1"/>
        <v>27422.331749768891</v>
      </c>
      <c r="I76" s="89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1"/>
    </row>
    <row r="77" spans="2:24" x14ac:dyDescent="0.2">
      <c r="B77" s="25">
        <f t="shared" si="3"/>
        <v>24</v>
      </c>
      <c r="C77" s="80">
        <v>5.5E-2</v>
      </c>
      <c r="D77" s="77">
        <v>5</v>
      </c>
      <c r="E77" s="77">
        <v>2200</v>
      </c>
      <c r="F77" s="95">
        <f>IF(C77=5%, INDEX(Rate_500!$C$3:$G$6,MATCH(Scenarios!E77,Rate_500!$B$3:$B$6,0),MATCH(Scenarios!D77,Rate_500!$C$2:$G$2,0)),IF(C77=5.5%, INDEX(Rate_550!$C$3:$G$6,MATCH(Scenarios!E77,Rate_550!$B$3:$B$6,0),MATCH(Scenarios!D77,Rate_550!$C$2:$G$2,0)),IF(C77=6%, INDEX(Rate_600!$C$3:$G$6,MATCH(Scenarios!E77,Rate_600!$B$3:$B$6,0),MATCH(Scenarios!D77,Rate_600!$C$2:$G$2,0)),IF(C77=6.5%, INDEX(Rate_650!$C$3:$G$6,MATCH(Scenarios!E77,Rate_650!$B$3:$B$6,0),MATCH(Scenarios!D77,Rate_650!$C$2:$G$2,0)),IF(C77=7%, INDEX(Rate_700!$C$3:$G$6,MATCH(Scenarios!E77,Rate_700!$B$3:$B$6,0),MATCH(Scenarios!D77,Rate_700!$C$2:$G$2,0)),IF(C77=7.5%, INDEX(Rate_750!$C$3:$G$6,MATCH(Scenarios!E77,Rate_750!$B$3:$B$6,0),MATCH(Scenarios!D77,Rate_750!$C$2:$G$2,0)),""))))))</f>
        <v>7930</v>
      </c>
      <c r="G77" s="96">
        <f t="shared" si="1"/>
        <v>22642.593107201326</v>
      </c>
      <c r="I77" s="89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1"/>
    </row>
    <row r="78" spans="2:24" x14ac:dyDescent="0.2">
      <c r="B78" s="25">
        <f t="shared" si="3"/>
        <v>25</v>
      </c>
      <c r="C78" s="80">
        <v>7.5000000000000011E-2</v>
      </c>
      <c r="D78" s="77">
        <v>8</v>
      </c>
      <c r="E78" s="77">
        <v>2700</v>
      </c>
      <c r="F78" s="95">
        <f>IF(C78=5%, INDEX(Rate_500!$C$3:$G$6,MATCH(Scenarios!E78,Rate_500!$B$3:$B$6,0),MATCH(Scenarios!D78,Rate_500!$C$2:$G$2,0)),IF(C78=5.5%, INDEX(Rate_550!$C$3:$G$6,MATCH(Scenarios!E78,Rate_550!$B$3:$B$6,0),MATCH(Scenarios!D78,Rate_550!$C$2:$G$2,0)),IF(C78=6%, INDEX(Rate_600!$C$3:$G$6,MATCH(Scenarios!E78,Rate_600!$B$3:$B$6,0),MATCH(Scenarios!D78,Rate_600!$C$2:$G$2,0)),IF(C78=6.5%, INDEX(Rate_650!$C$3:$G$6,MATCH(Scenarios!E78,Rate_650!$B$3:$B$6,0),MATCH(Scenarios!D78,Rate_650!$C$2:$G$2,0)),IF(C78=7%, INDEX(Rate_700!$C$3:$G$6,MATCH(Scenarios!E78,Rate_700!$B$3:$B$6,0),MATCH(Scenarios!D78,Rate_700!$C$2:$G$2,0)),IF(C78=7.5%, INDEX(Rate_750!$C$3:$G$6,MATCH(Scenarios!E78,Rate_750!$B$3:$B$6,0),MATCH(Scenarios!D78,Rate_750!$C$2:$G$2,0)),""))))))</f>
        <v>6560</v>
      </c>
      <c r="G78" s="96">
        <f t="shared" si="1"/>
        <v>39904.816255904909</v>
      </c>
      <c r="I78" s="89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1"/>
    </row>
    <row r="79" spans="2:24" x14ac:dyDescent="0.2">
      <c r="B79" s="25">
        <f t="shared" si="3"/>
        <v>26</v>
      </c>
      <c r="C79" s="80">
        <v>0.06</v>
      </c>
      <c r="D79" s="77">
        <v>6</v>
      </c>
      <c r="E79" s="77">
        <v>2200</v>
      </c>
      <c r="F79" s="95">
        <f>IF(C79=5%, INDEX(Rate_500!$C$3:$G$6,MATCH(Scenarios!E79,Rate_500!$B$3:$B$6,0),MATCH(Scenarios!D79,Rate_500!$C$2:$G$2,0)),IF(C79=5.5%, INDEX(Rate_550!$C$3:$G$6,MATCH(Scenarios!E79,Rate_550!$B$3:$B$6,0),MATCH(Scenarios!D79,Rate_550!$C$2:$G$2,0)),IF(C79=6%, INDEX(Rate_600!$C$3:$G$6,MATCH(Scenarios!E79,Rate_600!$B$3:$B$6,0),MATCH(Scenarios!D79,Rate_600!$C$2:$G$2,0)),IF(C79=6.5%, INDEX(Rate_650!$C$3:$G$6,MATCH(Scenarios!E79,Rate_650!$B$3:$B$6,0),MATCH(Scenarios!D79,Rate_650!$C$2:$G$2,0)),IF(C79=7%, INDEX(Rate_700!$C$3:$G$6,MATCH(Scenarios!E79,Rate_700!$B$3:$B$6,0),MATCH(Scenarios!D79,Rate_700!$C$2:$G$2,0)),IF(C79=7.5%, INDEX(Rate_750!$C$3:$G$6,MATCH(Scenarios!E79,Rate_750!$B$3:$B$6,0),MATCH(Scenarios!D79,Rate_750!$C$2:$G$2,0)),""))))))</f>
        <v>6980</v>
      </c>
      <c r="G79" s="96">
        <f t="shared" si="1"/>
        <v>25246.964186266905</v>
      </c>
      <c r="I79" s="89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1"/>
    </row>
    <row r="80" spans="2:24" x14ac:dyDescent="0.2">
      <c r="B80" s="25">
        <f t="shared" si="3"/>
        <v>27</v>
      </c>
      <c r="C80" s="80">
        <v>7.5000000000000011E-2</v>
      </c>
      <c r="D80" s="77">
        <v>7</v>
      </c>
      <c r="E80" s="77">
        <v>1800</v>
      </c>
      <c r="F80" s="95">
        <f>IF(C80=5%, INDEX(Rate_500!$C$3:$G$6,MATCH(Scenarios!E80,Rate_500!$B$3:$B$6,0),MATCH(Scenarios!D80,Rate_500!$C$2:$G$2,0)),IF(C80=5.5%, INDEX(Rate_550!$C$3:$G$6,MATCH(Scenarios!E80,Rate_550!$B$3:$B$6,0),MATCH(Scenarios!D80,Rate_550!$C$2:$G$2,0)),IF(C80=6%, INDEX(Rate_600!$C$3:$G$6,MATCH(Scenarios!E80,Rate_600!$B$3:$B$6,0),MATCH(Scenarios!D80,Rate_600!$C$2:$G$2,0)),IF(C80=6.5%, INDEX(Rate_650!$C$3:$G$6,MATCH(Scenarios!E80,Rate_650!$B$3:$B$6,0),MATCH(Scenarios!D80,Rate_650!$C$2:$G$2,0)),IF(C80=7%, INDEX(Rate_700!$C$3:$G$6,MATCH(Scenarios!E80,Rate_700!$B$3:$B$6,0),MATCH(Scenarios!D80,Rate_700!$C$2:$G$2,0)),IF(C80=7.5%, INDEX(Rate_750!$C$3:$G$6,MATCH(Scenarios!E80,Rate_750!$B$3:$B$6,0),MATCH(Scenarios!D80,Rate_750!$C$2:$G$2,0)),""))))))</f>
        <v>5500</v>
      </c>
      <c r="G80" s="96">
        <f t="shared" si="1"/>
        <v>24941.949631692496</v>
      </c>
      <c r="I80" s="89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1"/>
    </row>
    <row r="81" spans="1:24" x14ac:dyDescent="0.2">
      <c r="B81" s="25">
        <f t="shared" si="3"/>
        <v>28</v>
      </c>
      <c r="C81" s="80">
        <v>7.5000000000000011E-2</v>
      </c>
      <c r="D81" s="77">
        <v>4</v>
      </c>
      <c r="E81" s="77">
        <v>2200</v>
      </c>
      <c r="F81" s="95">
        <f>IF(C81=5%, INDEX(Rate_500!$C$3:$G$6,MATCH(Scenarios!E81,Rate_500!$B$3:$B$6,0),MATCH(Scenarios!D81,Rate_500!$C$2:$G$2,0)),IF(C81=5.5%, INDEX(Rate_550!$C$3:$G$6,MATCH(Scenarios!E81,Rate_550!$B$3:$B$6,0),MATCH(Scenarios!D81,Rate_550!$C$2:$G$2,0)),IF(C81=6%, INDEX(Rate_600!$C$3:$G$6,MATCH(Scenarios!E81,Rate_600!$B$3:$B$6,0),MATCH(Scenarios!D81,Rate_600!$C$2:$G$2,0)),IF(C81=6.5%, INDEX(Rate_650!$C$3:$G$6,MATCH(Scenarios!E81,Rate_650!$B$3:$B$6,0),MATCH(Scenarios!D81,Rate_650!$C$2:$G$2,0)),IF(C81=7%, INDEX(Rate_700!$C$3:$G$6,MATCH(Scenarios!E81,Rate_700!$B$3:$B$6,0),MATCH(Scenarios!D81,Rate_700!$C$2:$G$2,0)),IF(C81=7.5%, INDEX(Rate_750!$C$3:$G$6,MATCH(Scenarios!E81,Rate_750!$B$3:$B$6,0),MATCH(Scenarios!D81,Rate_750!$C$2:$G$2,0)),""))))))</f>
        <v>7420</v>
      </c>
      <c r="G81" s="96">
        <f t="shared" si="1"/>
        <v>19749.609148437496</v>
      </c>
      <c r="I81" s="89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1"/>
    </row>
    <row r="82" spans="1:24" x14ac:dyDescent="0.2">
      <c r="B82" s="25">
        <f t="shared" ref="B82:B83" si="4">B81+1</f>
        <v>29</v>
      </c>
      <c r="C82" s="80">
        <v>0.05</v>
      </c>
      <c r="D82" s="77">
        <v>5</v>
      </c>
      <c r="E82" s="77">
        <v>1500</v>
      </c>
      <c r="F82" s="95">
        <f>IF(C82=5%, INDEX(Rate_500!$C$3:$G$6,MATCH(Scenarios!E82,Rate_500!$B$3:$B$6,0),MATCH(Scenarios!D82,Rate_500!$C$2:$G$2,0)),IF(C82=5.5%, INDEX(Rate_550!$C$3:$G$6,MATCH(Scenarios!E82,Rate_550!$B$3:$B$6,0),MATCH(Scenarios!D82,Rate_550!$C$2:$G$2,0)),IF(C82=6%, INDEX(Rate_600!$C$3:$G$6,MATCH(Scenarios!E82,Rate_600!$B$3:$B$6,0),MATCH(Scenarios!D82,Rate_600!$C$2:$G$2,0)),IF(C82=6.5%, INDEX(Rate_650!$C$3:$G$6,MATCH(Scenarios!E82,Rate_650!$B$3:$B$6,0),MATCH(Scenarios!D82,Rate_650!$C$2:$G$2,0)),IF(C82=7%, INDEX(Rate_700!$C$3:$G$6,MATCH(Scenarios!E82,Rate_700!$B$3:$B$6,0),MATCH(Scenarios!D82,Rate_700!$C$2:$G$2,0)),IF(C82=7.5%, INDEX(Rate_750!$C$3:$G$6,MATCH(Scenarios!E82,Rate_750!$B$3:$B$6,0),MATCH(Scenarios!D82,Rate_750!$C$2:$G$2,0)),""))))))</f>
        <v>7840</v>
      </c>
      <c r="G82" s="96">
        <f t="shared" si="1"/>
        <v>18294.494325000007</v>
      </c>
      <c r="I82" s="89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1"/>
    </row>
    <row r="83" spans="1:24" x14ac:dyDescent="0.2">
      <c r="B83" s="26">
        <f t="shared" si="4"/>
        <v>30</v>
      </c>
      <c r="C83" s="81">
        <v>6.5000000000000002E-2</v>
      </c>
      <c r="D83" s="82">
        <v>5</v>
      </c>
      <c r="E83" s="82">
        <v>2200</v>
      </c>
      <c r="F83" s="95">
        <f>IF(C83=5%, INDEX(Rate_500!$C$3:$G$6,MATCH(Scenarios!E83,Rate_500!$B$3:$B$6,0),MATCH(Scenarios!D83,Rate_500!$C$2:$G$2,0)),IF(C83=5.5%, INDEX(Rate_550!$C$3:$G$6,MATCH(Scenarios!E83,Rate_550!$B$3:$B$6,0),MATCH(Scenarios!D83,Rate_550!$C$2:$G$2,0)),IF(C83=6%, INDEX(Rate_600!$C$3:$G$6,MATCH(Scenarios!E83,Rate_600!$B$3:$B$6,0),MATCH(Scenarios!D83,Rate_600!$C$2:$G$2,0)),IF(C83=6.5%, INDEX(Rate_650!$C$3:$G$6,MATCH(Scenarios!E83,Rate_650!$B$3:$B$6,0),MATCH(Scenarios!D83,Rate_650!$C$2:$G$2,0)),IF(C83=7%, INDEX(Rate_700!$C$3:$G$6,MATCH(Scenarios!E83,Rate_700!$B$3:$B$6,0),MATCH(Scenarios!D83,Rate_700!$C$2:$G$2,0)),IF(C83=7.5%, INDEX(Rate_750!$C$3:$G$6,MATCH(Scenarios!E83,Rate_750!$B$3:$B$6,0),MATCH(Scenarios!D83,Rate_750!$C$2:$G$2,0)),""))))))</f>
        <v>7490</v>
      </c>
      <c r="G83" s="96">
        <f t="shared" si="1"/>
        <v>22787.959255358015</v>
      </c>
      <c r="I83" s="92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4"/>
    </row>
    <row r="84" spans="1:24" x14ac:dyDescent="0.2">
      <c r="F84" s="74"/>
      <c r="G84" s="74"/>
    </row>
    <row r="85" spans="1:24" x14ac:dyDescent="0.2">
      <c r="E85" t="s">
        <v>72</v>
      </c>
      <c r="F85" s="97">
        <f>SUM(F54:F83)</f>
        <v>196830</v>
      </c>
      <c r="G85" s="97">
        <f>SUM(G54:G83)</f>
        <v>713101.09780669142</v>
      </c>
    </row>
    <row r="88" spans="1:24" x14ac:dyDescent="0.2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E4" sqref="E4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3">
        <v>0.05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2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2">
      <c r="A3" s="60" t="s">
        <v>79</v>
      </c>
      <c r="B3" s="61">
        <v>1500</v>
      </c>
      <c r="C3" s="58">
        <v>5530</v>
      </c>
      <c r="D3" s="51">
        <v>7840</v>
      </c>
      <c r="E3" s="51">
        <v>7440</v>
      </c>
      <c r="F3" s="51">
        <v>5940</v>
      </c>
      <c r="G3" s="68">
        <v>7510</v>
      </c>
    </row>
    <row r="4" spans="1:7" x14ac:dyDescent="0.2">
      <c r="A4" s="62" t="s">
        <v>81</v>
      </c>
      <c r="B4" s="63">
        <v>1800</v>
      </c>
      <c r="C4" s="59">
        <v>5850</v>
      </c>
      <c r="D4" s="50">
        <v>6160</v>
      </c>
      <c r="E4" s="50">
        <v>7990</v>
      </c>
      <c r="F4" s="50">
        <v>7300</v>
      </c>
      <c r="G4" s="69">
        <v>7110</v>
      </c>
    </row>
    <row r="5" spans="1:7" x14ac:dyDescent="0.2">
      <c r="A5" s="62" t="s">
        <v>82</v>
      </c>
      <c r="B5" s="63">
        <v>2200</v>
      </c>
      <c r="C5" s="59">
        <v>5270</v>
      </c>
      <c r="D5" s="50">
        <v>7900</v>
      </c>
      <c r="E5" s="50">
        <v>6250</v>
      </c>
      <c r="F5" s="50">
        <v>5750</v>
      </c>
      <c r="G5" s="69">
        <v>6070</v>
      </c>
    </row>
    <row r="6" spans="1:7" x14ac:dyDescent="0.2">
      <c r="A6" s="64" t="s">
        <v>83</v>
      </c>
      <c r="B6" s="65">
        <v>2700</v>
      </c>
      <c r="C6" s="70">
        <v>6950</v>
      </c>
      <c r="D6" s="71">
        <v>5860</v>
      </c>
      <c r="E6" s="71">
        <v>7420</v>
      </c>
      <c r="F6" s="71">
        <v>7930</v>
      </c>
      <c r="G6" s="72">
        <v>6170</v>
      </c>
    </row>
    <row r="8" spans="1:7" x14ac:dyDescent="0.2">
      <c r="C8" s="74"/>
      <c r="D8" s="74"/>
      <c r="E8" s="74"/>
      <c r="F8" s="74"/>
      <c r="G8" s="74"/>
    </row>
    <row r="9" spans="1:7" x14ac:dyDescent="0.2">
      <c r="C9" s="74"/>
      <c r="D9" s="74"/>
      <c r="E9" s="74"/>
      <c r="F9" s="74"/>
      <c r="G9" s="74"/>
    </row>
    <row r="10" spans="1:7" x14ac:dyDescent="0.2">
      <c r="C10" s="48"/>
      <c r="D10" s="48"/>
      <c r="E10" s="48"/>
      <c r="F10" s="48"/>
      <c r="G10" s="48"/>
    </row>
    <row r="11" spans="1:7" x14ac:dyDescent="0.2">
      <c r="C11" s="48"/>
      <c r="D11" s="48"/>
      <c r="E11" s="48"/>
      <c r="F11" s="48"/>
      <c r="G11" s="48"/>
    </row>
    <row r="12" spans="1:7" x14ac:dyDescent="0.2">
      <c r="C12" s="48"/>
      <c r="D12" s="48"/>
      <c r="E12" s="48"/>
      <c r="F12" s="48"/>
      <c r="G12" s="48"/>
    </row>
    <row r="13" spans="1:7" x14ac:dyDescent="0.2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3">
        <v>5.5E-2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2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2">
      <c r="A3" s="60" t="s">
        <v>79</v>
      </c>
      <c r="B3" s="61">
        <v>1500</v>
      </c>
      <c r="C3" s="58">
        <v>7620</v>
      </c>
      <c r="D3" s="51">
        <v>7540</v>
      </c>
      <c r="E3" s="51">
        <v>6660</v>
      </c>
      <c r="F3" s="51">
        <v>6120</v>
      </c>
      <c r="G3" s="68">
        <v>7520</v>
      </c>
    </row>
    <row r="4" spans="1:7" x14ac:dyDescent="0.2">
      <c r="A4" s="62" t="s">
        <v>81</v>
      </c>
      <c r="B4" s="63">
        <v>1800</v>
      </c>
      <c r="C4" s="59">
        <v>5940</v>
      </c>
      <c r="D4" s="50">
        <v>6720</v>
      </c>
      <c r="E4" s="50">
        <v>7720</v>
      </c>
      <c r="F4" s="50">
        <v>6860</v>
      </c>
      <c r="G4" s="69">
        <v>7210</v>
      </c>
    </row>
    <row r="5" spans="1:7" x14ac:dyDescent="0.2">
      <c r="A5" s="62" t="s">
        <v>82</v>
      </c>
      <c r="B5" s="63">
        <v>2200</v>
      </c>
      <c r="C5" s="59">
        <v>6060</v>
      </c>
      <c r="D5" s="50">
        <v>7930</v>
      </c>
      <c r="E5" s="50">
        <v>7600</v>
      </c>
      <c r="F5" s="50">
        <v>5940</v>
      </c>
      <c r="G5" s="69">
        <v>5980</v>
      </c>
    </row>
    <row r="6" spans="1:7" x14ac:dyDescent="0.2">
      <c r="A6" s="64" t="s">
        <v>83</v>
      </c>
      <c r="B6" s="65">
        <v>2700</v>
      </c>
      <c r="C6" s="70">
        <v>6430</v>
      </c>
      <c r="D6" s="71">
        <v>5960</v>
      </c>
      <c r="E6" s="71">
        <v>6400</v>
      </c>
      <c r="F6" s="71">
        <v>5560</v>
      </c>
      <c r="G6" s="72">
        <v>5810</v>
      </c>
    </row>
    <row r="8" spans="1:7" x14ac:dyDescent="0.2">
      <c r="C8" s="74"/>
      <c r="D8" s="74"/>
      <c r="E8" s="74"/>
      <c r="F8" s="74"/>
      <c r="G8" s="74"/>
    </row>
    <row r="9" spans="1:7" x14ac:dyDescent="0.2">
      <c r="C9" s="74"/>
      <c r="D9" s="74"/>
      <c r="E9" s="74"/>
      <c r="F9" s="74"/>
      <c r="G9" s="74"/>
    </row>
    <row r="10" spans="1:7" x14ac:dyDescent="0.2">
      <c r="C10" s="48"/>
      <c r="D10" s="48"/>
      <c r="E10" s="48"/>
      <c r="F10" s="48"/>
      <c r="G10" s="48"/>
    </row>
    <row r="11" spans="1:7" x14ac:dyDescent="0.2">
      <c r="C11" s="48"/>
      <c r="D11" s="48"/>
      <c r="E11" s="48"/>
      <c r="F11" s="48"/>
      <c r="G11" s="48"/>
    </row>
    <row r="12" spans="1:7" x14ac:dyDescent="0.2">
      <c r="C12" s="48"/>
      <c r="D12" s="48"/>
      <c r="E12" s="48"/>
      <c r="F12" s="48"/>
      <c r="G12" s="48"/>
    </row>
    <row r="13" spans="1:7" x14ac:dyDescent="0.2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3">
        <v>0.06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2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2">
      <c r="A3" s="60" t="s">
        <v>79</v>
      </c>
      <c r="B3" s="61">
        <v>1500</v>
      </c>
      <c r="C3" s="58">
        <v>5260</v>
      </c>
      <c r="D3" s="51">
        <v>6350</v>
      </c>
      <c r="E3" s="51">
        <v>6810</v>
      </c>
      <c r="F3" s="51">
        <v>5650</v>
      </c>
      <c r="G3" s="68">
        <v>6970</v>
      </c>
    </row>
    <row r="4" spans="1:7" x14ac:dyDescent="0.2">
      <c r="A4" s="62" t="s">
        <v>81</v>
      </c>
      <c r="B4" s="63">
        <v>1800</v>
      </c>
      <c r="C4" s="59">
        <v>7860</v>
      </c>
      <c r="D4" s="50">
        <v>6200</v>
      </c>
      <c r="E4" s="50">
        <v>5820</v>
      </c>
      <c r="F4" s="50">
        <v>5870</v>
      </c>
      <c r="G4" s="69">
        <v>5200</v>
      </c>
    </row>
    <row r="5" spans="1:7" x14ac:dyDescent="0.2">
      <c r="A5" s="62" t="s">
        <v>82</v>
      </c>
      <c r="B5" s="63">
        <v>2200</v>
      </c>
      <c r="C5" s="59">
        <v>7730</v>
      </c>
      <c r="D5" s="50">
        <v>6240</v>
      </c>
      <c r="E5" s="50">
        <v>6980</v>
      </c>
      <c r="F5" s="50">
        <v>5920</v>
      </c>
      <c r="G5" s="69">
        <v>5190</v>
      </c>
    </row>
    <row r="6" spans="1:7" x14ac:dyDescent="0.2">
      <c r="A6" s="64" t="s">
        <v>83</v>
      </c>
      <c r="B6" s="65">
        <v>2700</v>
      </c>
      <c r="C6" s="70">
        <v>5120</v>
      </c>
      <c r="D6" s="71">
        <v>5040</v>
      </c>
      <c r="E6" s="71">
        <v>7440</v>
      </c>
      <c r="F6" s="71">
        <v>5640</v>
      </c>
      <c r="G6" s="72">
        <v>5740</v>
      </c>
    </row>
    <row r="8" spans="1:7" x14ac:dyDescent="0.2">
      <c r="C8" s="74"/>
      <c r="D8" s="74"/>
      <c r="E8" s="74"/>
      <c r="F8" s="74"/>
      <c r="G8" s="74"/>
    </row>
    <row r="9" spans="1:7" x14ac:dyDescent="0.2">
      <c r="C9" s="74"/>
      <c r="D9" s="74"/>
      <c r="E9" s="74"/>
      <c r="F9" s="74"/>
      <c r="G9" s="74"/>
    </row>
    <row r="10" spans="1:7" x14ac:dyDescent="0.2">
      <c r="C10" s="48"/>
      <c r="D10" s="48"/>
      <c r="E10" s="48"/>
      <c r="F10" s="48"/>
      <c r="G10" s="48"/>
    </row>
    <row r="11" spans="1:7" x14ac:dyDescent="0.2">
      <c r="C11" s="48"/>
      <c r="D11" s="48"/>
      <c r="E11" s="48"/>
      <c r="F11" s="48"/>
      <c r="G11" s="48"/>
    </row>
    <row r="12" spans="1:7" x14ac:dyDescent="0.2">
      <c r="C12" s="48"/>
      <c r="D12" s="48"/>
      <c r="E12" s="48"/>
      <c r="F12" s="48"/>
      <c r="G12" s="48"/>
    </row>
    <row r="13" spans="1:7" x14ac:dyDescent="0.2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3">
        <v>6.5000000000000002E-2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2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2">
      <c r="A3" s="60" t="s">
        <v>79</v>
      </c>
      <c r="B3" s="61">
        <v>1500</v>
      </c>
      <c r="C3" s="58">
        <v>5100</v>
      </c>
      <c r="D3" s="51">
        <v>6270</v>
      </c>
      <c r="E3" s="51">
        <v>6700</v>
      </c>
      <c r="F3" s="51">
        <v>6410</v>
      </c>
      <c r="G3" s="68">
        <v>7600</v>
      </c>
    </row>
    <row r="4" spans="1:7" x14ac:dyDescent="0.2">
      <c r="A4" s="62" t="s">
        <v>81</v>
      </c>
      <c r="B4" s="63">
        <v>1800</v>
      </c>
      <c r="C4" s="59">
        <v>6280</v>
      </c>
      <c r="D4" s="50">
        <v>6110</v>
      </c>
      <c r="E4" s="50">
        <v>7600</v>
      </c>
      <c r="F4" s="50">
        <v>6740</v>
      </c>
      <c r="G4" s="69">
        <v>6090</v>
      </c>
    </row>
    <row r="5" spans="1:7" x14ac:dyDescent="0.2">
      <c r="A5" s="62" t="s">
        <v>82</v>
      </c>
      <c r="B5" s="63">
        <v>2200</v>
      </c>
      <c r="C5" s="59">
        <v>7240</v>
      </c>
      <c r="D5" s="50">
        <v>7490</v>
      </c>
      <c r="E5" s="50">
        <v>5130</v>
      </c>
      <c r="F5" s="50">
        <v>6240</v>
      </c>
      <c r="G5" s="69">
        <v>5910</v>
      </c>
    </row>
    <row r="6" spans="1:7" x14ac:dyDescent="0.2">
      <c r="A6" s="64" t="s">
        <v>83</v>
      </c>
      <c r="B6" s="65">
        <v>2700</v>
      </c>
      <c r="C6" s="70">
        <v>7940</v>
      </c>
      <c r="D6" s="71">
        <v>5960</v>
      </c>
      <c r="E6" s="71">
        <v>5450</v>
      </c>
      <c r="F6" s="71">
        <v>7070</v>
      </c>
      <c r="G6" s="72">
        <v>6870</v>
      </c>
    </row>
    <row r="8" spans="1:7" x14ac:dyDescent="0.2">
      <c r="C8" s="74"/>
      <c r="D8" s="74"/>
      <c r="E8" s="74"/>
      <c r="F8" s="74"/>
      <c r="G8" s="74"/>
    </row>
    <row r="9" spans="1:7" x14ac:dyDescent="0.2">
      <c r="C9" s="74"/>
      <c r="D9" s="74"/>
      <c r="E9" s="74"/>
      <c r="F9" s="74"/>
      <c r="G9" s="74"/>
    </row>
    <row r="10" spans="1:7" x14ac:dyDescent="0.2">
      <c r="C10" s="48"/>
      <c r="D10" s="48"/>
      <c r="E10" s="48"/>
      <c r="F10" s="48"/>
      <c r="G10" s="48"/>
    </row>
    <row r="11" spans="1:7" x14ac:dyDescent="0.2">
      <c r="C11" s="48"/>
      <c r="D11" s="48"/>
      <c r="E11" s="48"/>
      <c r="F11" s="48"/>
      <c r="G11" s="48"/>
    </row>
    <row r="12" spans="1:7" x14ac:dyDescent="0.2">
      <c r="C12" s="48"/>
      <c r="D12" s="48"/>
      <c r="E12" s="48"/>
      <c r="F12" s="48"/>
      <c r="G12" s="48"/>
    </row>
    <row r="13" spans="1:7" x14ac:dyDescent="0.2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3">
        <v>7.0000000000000007E-2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2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2">
      <c r="A3" s="60" t="s">
        <v>79</v>
      </c>
      <c r="B3" s="61">
        <v>1500</v>
      </c>
      <c r="C3" s="58">
        <v>6150</v>
      </c>
      <c r="D3" s="51">
        <v>7690</v>
      </c>
      <c r="E3" s="51">
        <v>6230</v>
      </c>
      <c r="F3" s="51">
        <v>6440</v>
      </c>
      <c r="G3" s="68">
        <v>7160</v>
      </c>
    </row>
    <row r="4" spans="1:7" x14ac:dyDescent="0.2">
      <c r="A4" s="62" t="s">
        <v>81</v>
      </c>
      <c r="B4" s="63">
        <v>1800</v>
      </c>
      <c r="C4" s="59">
        <v>7350</v>
      </c>
      <c r="D4" s="50">
        <v>5030</v>
      </c>
      <c r="E4" s="50">
        <v>7780</v>
      </c>
      <c r="F4" s="50">
        <v>6250</v>
      </c>
      <c r="G4" s="69">
        <v>6690</v>
      </c>
    </row>
    <row r="5" spans="1:7" x14ac:dyDescent="0.2">
      <c r="A5" s="62" t="s">
        <v>82</v>
      </c>
      <c r="B5" s="63">
        <v>2200</v>
      </c>
      <c r="C5" s="59">
        <v>5610</v>
      </c>
      <c r="D5" s="50">
        <v>7680</v>
      </c>
      <c r="E5" s="50">
        <v>5130</v>
      </c>
      <c r="F5" s="50">
        <v>7260</v>
      </c>
      <c r="G5" s="69">
        <v>7350</v>
      </c>
    </row>
    <row r="6" spans="1:7" x14ac:dyDescent="0.2">
      <c r="A6" s="64" t="s">
        <v>83</v>
      </c>
      <c r="B6" s="65">
        <v>2700</v>
      </c>
      <c r="C6" s="70">
        <v>6550</v>
      </c>
      <c r="D6" s="71">
        <v>5380</v>
      </c>
      <c r="E6" s="71">
        <v>6330</v>
      </c>
      <c r="F6" s="71">
        <v>7020</v>
      </c>
      <c r="G6" s="72">
        <v>6920</v>
      </c>
    </row>
    <row r="8" spans="1:7" x14ac:dyDescent="0.2">
      <c r="C8" s="74"/>
      <c r="D8" s="74"/>
      <c r="E8" s="74"/>
      <c r="F8" s="74"/>
      <c r="G8" s="74"/>
    </row>
    <row r="9" spans="1:7" x14ac:dyDescent="0.2">
      <c r="C9" s="74"/>
      <c r="D9" s="74"/>
      <c r="E9" s="74"/>
      <c r="F9" s="74"/>
      <c r="G9" s="74"/>
    </row>
    <row r="10" spans="1:7" x14ac:dyDescent="0.2">
      <c r="C10" s="48"/>
      <c r="D10" s="48"/>
      <c r="E10" s="48"/>
      <c r="F10" s="48"/>
      <c r="G10" s="48"/>
    </row>
    <row r="11" spans="1:7" x14ac:dyDescent="0.2">
      <c r="C11" s="48"/>
      <c r="D11" s="48"/>
      <c r="E11" s="48"/>
      <c r="F11" s="48"/>
      <c r="G11" s="48"/>
    </row>
    <row r="12" spans="1:7" x14ac:dyDescent="0.2">
      <c r="C12" s="48"/>
      <c r="D12" s="48"/>
      <c r="E12" s="48"/>
      <c r="F12" s="48"/>
      <c r="G12" s="48"/>
    </row>
    <row r="13" spans="1:7" x14ac:dyDescent="0.2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3">
        <v>7.4999999999999997E-2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2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2">
      <c r="A3" s="60" t="s">
        <v>79</v>
      </c>
      <c r="B3" s="61">
        <v>1500</v>
      </c>
      <c r="C3" s="58">
        <v>6240</v>
      </c>
      <c r="D3" s="51">
        <v>5320</v>
      </c>
      <c r="E3" s="51">
        <v>7500</v>
      </c>
      <c r="F3" s="51">
        <v>5770</v>
      </c>
      <c r="G3" s="68">
        <v>5220</v>
      </c>
    </row>
    <row r="4" spans="1:7" x14ac:dyDescent="0.2">
      <c r="A4" s="62" t="s">
        <v>81</v>
      </c>
      <c r="B4" s="63">
        <v>1800</v>
      </c>
      <c r="C4" s="59">
        <v>5950</v>
      </c>
      <c r="D4" s="50">
        <v>7680</v>
      </c>
      <c r="E4" s="50">
        <v>5450</v>
      </c>
      <c r="F4" s="50">
        <v>5500</v>
      </c>
      <c r="G4" s="69">
        <v>6120</v>
      </c>
    </row>
    <row r="5" spans="1:7" x14ac:dyDescent="0.2">
      <c r="A5" s="62" t="s">
        <v>82</v>
      </c>
      <c r="B5" s="63">
        <v>2200</v>
      </c>
      <c r="C5" s="59">
        <v>7420</v>
      </c>
      <c r="D5" s="50">
        <v>6480</v>
      </c>
      <c r="E5" s="50">
        <v>5480</v>
      </c>
      <c r="F5" s="50">
        <v>6430</v>
      </c>
      <c r="G5" s="69">
        <v>5480</v>
      </c>
    </row>
    <row r="6" spans="1:7" x14ac:dyDescent="0.2">
      <c r="A6" s="64" t="s">
        <v>83</v>
      </c>
      <c r="B6" s="65">
        <v>2700</v>
      </c>
      <c r="C6" s="70">
        <v>7020</v>
      </c>
      <c r="D6" s="71">
        <v>7590</v>
      </c>
      <c r="E6" s="71">
        <v>5280</v>
      </c>
      <c r="F6" s="71">
        <v>5240</v>
      </c>
      <c r="G6" s="72">
        <v>6560</v>
      </c>
    </row>
    <row r="8" spans="1:7" x14ac:dyDescent="0.2">
      <c r="C8" s="74"/>
      <c r="D8" s="74"/>
      <c r="E8" s="74"/>
      <c r="F8" s="74"/>
      <c r="G8" s="74"/>
    </row>
    <row r="9" spans="1:7" x14ac:dyDescent="0.2">
      <c r="C9" s="74"/>
      <c r="D9" s="74"/>
      <c r="E9" s="74"/>
      <c r="F9" s="74"/>
      <c r="G9" s="74"/>
    </row>
    <row r="10" spans="1:7" x14ac:dyDescent="0.2">
      <c r="C10" s="48"/>
      <c r="D10" s="48"/>
      <c r="E10" s="48"/>
      <c r="F10" s="48"/>
      <c r="G10" s="48"/>
    </row>
    <row r="11" spans="1:7" x14ac:dyDescent="0.2">
      <c r="C11" s="48"/>
      <c r="D11" s="48"/>
      <c r="E11" s="48"/>
      <c r="F11" s="48"/>
      <c r="G11" s="48"/>
    </row>
    <row r="12" spans="1:7" x14ac:dyDescent="0.2">
      <c r="C12" s="48"/>
      <c r="D12" s="48"/>
      <c r="E12" s="48"/>
      <c r="F12" s="48"/>
      <c r="G12" s="48"/>
    </row>
    <row r="13" spans="1:7" x14ac:dyDescent="0.2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CheckSum</vt:lpstr>
      <vt:lpstr>Introduction</vt:lpstr>
      <vt:lpstr>Part 1</vt:lpstr>
      <vt:lpstr>Data1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Drake McAdow</cp:lastModifiedBy>
  <dcterms:created xsi:type="dcterms:W3CDTF">2017-11-16T07:17:50Z</dcterms:created>
  <dcterms:modified xsi:type="dcterms:W3CDTF">2023-01-27T18:26:41Z</dcterms:modified>
</cp:coreProperties>
</file>