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лаба\тервер\"/>
    </mc:Choice>
  </mc:AlternateContent>
  <xr:revisionPtr revIDLastSave="0" documentId="13_ncr:1_{D9F687C3-BD1B-433E-80E4-725FA5F25628}" xr6:coauthVersionLast="37" xr6:coauthVersionMax="37" xr10:uidLastSave="{00000000-0000-0000-0000-000000000000}"/>
  <bookViews>
    <workbookView xWindow="0" yWindow="0" windowWidth="18216" windowHeight="5640" activeTab="1" xr2:uid="{43C2A3F9-94D9-4ED0-A5AE-481500DC89E3}"/>
  </bookViews>
  <sheets>
    <sheet name="Задание 1" sheetId="1" r:id="rId1"/>
    <sheet name="Задание 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" i="2" l="1"/>
  <c r="C7" i="2"/>
  <c r="C3" i="2"/>
  <c r="C4" i="2"/>
  <c r="C5" i="2"/>
  <c r="C6" i="2"/>
  <c r="C2" i="2"/>
  <c r="G13" i="1"/>
  <c r="G12" i="1"/>
  <c r="G4" i="1"/>
  <c r="G5" i="1"/>
  <c r="G6" i="1"/>
  <c r="G7" i="1"/>
  <c r="G8" i="1"/>
  <c r="G9" i="1"/>
  <c r="G10" i="1"/>
  <c r="G11" i="1"/>
  <c r="G3" i="1"/>
  <c r="F4" i="1"/>
  <c r="F5" i="1"/>
  <c r="F6" i="1"/>
  <c r="F7" i="1"/>
  <c r="F8" i="1"/>
  <c r="F9" i="1"/>
  <c r="F10" i="1"/>
  <c r="F11" i="1"/>
  <c r="B3" i="1"/>
  <c r="F3" i="1" s="1"/>
  <c r="E11" i="1"/>
  <c r="E4" i="1"/>
  <c r="E5" i="1"/>
  <c r="E6" i="1"/>
  <c r="E7" i="1"/>
  <c r="E8" i="1"/>
  <c r="E9" i="1"/>
  <c r="E10" i="1"/>
  <c r="E3" i="1"/>
  <c r="D3" i="1" a="1"/>
  <c r="D3" i="1" s="1"/>
  <c r="B11" i="1"/>
  <c r="B9" i="1"/>
  <c r="B7" i="1"/>
  <c r="B5" i="1"/>
  <c r="D11" i="1" l="1"/>
  <c r="D10" i="1"/>
  <c r="D9" i="1"/>
  <c r="D8" i="1"/>
  <c r="D7" i="1"/>
  <c r="D6" i="1"/>
  <c r="D5" i="1"/>
  <c r="D4" i="1"/>
</calcChain>
</file>

<file path=xl/sharedStrings.xml><?xml version="1.0" encoding="utf-8"?>
<sst xmlns="http://schemas.openxmlformats.org/spreadsheetml/2006/main" count="20" uniqueCount="19">
  <si>
    <t>Выборка</t>
  </si>
  <si>
    <t>Параметры</t>
  </si>
  <si>
    <t>Интервалы</t>
  </si>
  <si>
    <t>Частота</t>
  </si>
  <si>
    <t>Вер-ть</t>
  </si>
  <si>
    <t>Теор.часть</t>
  </si>
  <si>
    <t>Критерий</t>
  </si>
  <si>
    <t>Объем</t>
  </si>
  <si>
    <t>Максимум</t>
  </si>
  <si>
    <t>Минимум</t>
  </si>
  <si>
    <t>Среднее</t>
  </si>
  <si>
    <t>СКО</t>
  </si>
  <si>
    <t>Сумма</t>
  </si>
  <si>
    <t>Критич.</t>
  </si>
  <si>
    <t>Норма</t>
  </si>
  <si>
    <t>Наблюдения</t>
  </si>
  <si>
    <t>Критическое значение</t>
  </si>
  <si>
    <t>Z=</t>
  </si>
  <si>
    <t>Вывод: Как видно из результатов, критические значения выше критерия, следовательно опытные данные соответстуют стандартам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</si>
</sst>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'Задание 1'!$C$3:$C$11</c:f>
              <c:numCache>
                <c:formatCode>General</c:formatCode>
                <c:ptCount val="9"/>
                <c:pt idx="0">
                  <c:v>18</c:v>
                </c:pt>
                <c:pt idx="1">
                  <c:v>21</c:v>
                </c:pt>
                <c:pt idx="2">
                  <c:v>24</c:v>
                </c:pt>
                <c:pt idx="3">
                  <c:v>27</c:v>
                </c:pt>
                <c:pt idx="4">
                  <c:v>30</c:v>
                </c:pt>
                <c:pt idx="5">
                  <c:v>33</c:v>
                </c:pt>
                <c:pt idx="6">
                  <c:v>36</c:v>
                </c:pt>
                <c:pt idx="7">
                  <c:v>39</c:v>
                </c:pt>
                <c:pt idx="8">
                  <c:v>42</c:v>
                </c:pt>
              </c:numCache>
            </c:numRef>
          </c:cat>
          <c:val>
            <c:numRef>
              <c:f>'Задание 1'!$D$3:$D$11</c:f>
              <c:numCache>
                <c:formatCode>General</c:formatCode>
                <c:ptCount val="9"/>
                <c:pt idx="0">
                  <c:v>3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7</c:v>
                </c:pt>
                <c:pt idx="5">
                  <c:v>7</c:v>
                </c:pt>
                <c:pt idx="6">
                  <c:v>4</c:v>
                </c:pt>
                <c:pt idx="7">
                  <c:v>0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05-439D-907A-50C7D478319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'Задание 1'!$C$3:$C$11</c:f>
              <c:numCache>
                <c:formatCode>General</c:formatCode>
                <c:ptCount val="9"/>
                <c:pt idx="0">
                  <c:v>18</c:v>
                </c:pt>
                <c:pt idx="1">
                  <c:v>21</c:v>
                </c:pt>
                <c:pt idx="2">
                  <c:v>24</c:v>
                </c:pt>
                <c:pt idx="3">
                  <c:v>27</c:v>
                </c:pt>
                <c:pt idx="4">
                  <c:v>30</c:v>
                </c:pt>
                <c:pt idx="5">
                  <c:v>33</c:v>
                </c:pt>
                <c:pt idx="6">
                  <c:v>36</c:v>
                </c:pt>
                <c:pt idx="7">
                  <c:v>39</c:v>
                </c:pt>
                <c:pt idx="8">
                  <c:v>42</c:v>
                </c:pt>
              </c:numCache>
            </c:numRef>
          </c:cat>
          <c:val>
            <c:numRef>
              <c:f>'Задание 1'!$F$3:$F$11</c:f>
              <c:numCache>
                <c:formatCode>General</c:formatCode>
                <c:ptCount val="9"/>
                <c:pt idx="0">
                  <c:v>1.2281121868902418</c:v>
                </c:pt>
                <c:pt idx="1">
                  <c:v>2.0347382859838579</c:v>
                </c:pt>
                <c:pt idx="2">
                  <c:v>3.7513245947825058</c:v>
                </c:pt>
                <c:pt idx="3">
                  <c:v>5.3785446724603929</c:v>
                </c:pt>
                <c:pt idx="4">
                  <c:v>5.9975056664376982</c:v>
                </c:pt>
                <c:pt idx="5">
                  <c:v>5.201264380564691</c:v>
                </c:pt>
                <c:pt idx="6">
                  <c:v>3.5080914888893409</c:v>
                </c:pt>
                <c:pt idx="7">
                  <c:v>1.8400640388057621</c:v>
                </c:pt>
                <c:pt idx="8">
                  <c:v>1.0603546851855117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05-439D-907A-50C7D47831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8928927"/>
        <c:axId val="961217999"/>
      </c:lineChart>
      <c:catAx>
        <c:axId val="1108928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61217999"/>
        <c:crosses val="autoZero"/>
        <c:auto val="1"/>
        <c:lblAlgn val="ctr"/>
        <c:lblOffset val="100"/>
        <c:noMultiLvlLbl val="0"/>
      </c:catAx>
      <c:valAx>
        <c:axId val="961217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08928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</xdr:colOff>
      <xdr:row>1</xdr:row>
      <xdr:rowOff>53340</xdr:rowOff>
    </xdr:from>
    <xdr:to>
      <xdr:col>15</xdr:col>
      <xdr:colOff>316230</xdr:colOff>
      <xdr:row>16</xdr:row>
      <xdr:rowOff>53340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8F9F96DC-ED33-48DD-8CD9-BD034CC2A1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C8793-0A7A-4904-B21E-E5539E2F1132}">
  <dimension ref="A1:G31"/>
  <sheetViews>
    <sheetView zoomScale="105" zoomScaleNormal="105" workbookViewId="0">
      <selection activeCell="G12" sqref="G12"/>
    </sheetView>
  </sheetViews>
  <sheetFormatPr defaultRowHeight="14.4" x14ac:dyDescent="0.3"/>
  <cols>
    <col min="2" max="2" width="12.5546875" customWidth="1"/>
    <col min="6" max="6" width="15" customWidth="1"/>
    <col min="7" max="7" width="16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15</v>
      </c>
      <c r="B2" t="s">
        <v>7</v>
      </c>
      <c r="C2">
        <v>0</v>
      </c>
    </row>
    <row r="3" spans="1:7" x14ac:dyDescent="0.3">
      <c r="A3">
        <v>31</v>
      </c>
      <c r="B3">
        <f>COUNT(A2:A31)</f>
        <v>30</v>
      </c>
      <c r="C3">
        <v>18</v>
      </c>
      <c r="D3">
        <f t="array" ref="D3:D11">FREQUENCY(A2:A31,C3:C11)</f>
        <v>3</v>
      </c>
      <c r="E3">
        <f>NORMDIST(C3,$B$9,$B$11,1)-NORMDIST(C2,$B$9,$B$11,1)</f>
        <v>4.0937072896341395E-2</v>
      </c>
      <c r="F3">
        <f>E3*$B$3</f>
        <v>1.2281121868902418</v>
      </c>
      <c r="G3">
        <f>(D3-F3)*(D3-F3)/F3</f>
        <v>2.5564329185567076</v>
      </c>
    </row>
    <row r="4" spans="1:7" x14ac:dyDescent="0.3">
      <c r="A4">
        <v>26</v>
      </c>
      <c r="B4" t="s">
        <v>8</v>
      </c>
      <c r="C4">
        <v>21</v>
      </c>
      <c r="D4">
        <v>1</v>
      </c>
      <c r="E4">
        <f t="shared" ref="E4:E10" si="0">NORMDIST(C4,$B$9,$B$11,1)-NORMDIST(C3,$B$9,$B$11,1)</f>
        <v>6.782460953279526E-2</v>
      </c>
      <c r="F4">
        <f t="shared" ref="F4:F11" si="1">E4*$B$3</f>
        <v>2.0347382859838579</v>
      </c>
      <c r="G4">
        <f t="shared" ref="G4:G11" si="2">(D4-F4)*(D4-F4)/F4</f>
        <v>0.52620198275922447</v>
      </c>
    </row>
    <row r="5" spans="1:7" x14ac:dyDescent="0.3">
      <c r="A5">
        <v>34</v>
      </c>
      <c r="B5">
        <f>MAX(A2:A31)</f>
        <v>41</v>
      </c>
      <c r="C5">
        <v>24</v>
      </c>
      <c r="D5">
        <v>2</v>
      </c>
      <c r="E5">
        <f t="shared" si="0"/>
        <v>0.12504415315941686</v>
      </c>
      <c r="F5">
        <f t="shared" si="1"/>
        <v>3.7513245947825058</v>
      </c>
      <c r="G5">
        <f t="shared" si="2"/>
        <v>0.81761462086112402</v>
      </c>
    </row>
    <row r="6" spans="1:7" x14ac:dyDescent="0.3">
      <c r="A6">
        <v>31</v>
      </c>
      <c r="B6" t="s">
        <v>9</v>
      </c>
      <c r="C6">
        <v>27</v>
      </c>
      <c r="D6">
        <v>5</v>
      </c>
      <c r="E6">
        <f t="shared" si="0"/>
        <v>0.17928482241534643</v>
      </c>
      <c r="F6">
        <f t="shared" si="1"/>
        <v>5.3785446724603929</v>
      </c>
      <c r="G6">
        <f t="shared" si="2"/>
        <v>2.6642163963397178E-2</v>
      </c>
    </row>
    <row r="7" spans="1:7" x14ac:dyDescent="0.3">
      <c r="A7">
        <v>30</v>
      </c>
      <c r="B7">
        <f>MIN(A2:A31)</f>
        <v>15</v>
      </c>
      <c r="C7">
        <v>30</v>
      </c>
      <c r="D7">
        <v>7</v>
      </c>
      <c r="E7">
        <f t="shared" si="0"/>
        <v>0.19991685554792327</v>
      </c>
      <c r="F7">
        <f t="shared" si="1"/>
        <v>5.9975056664376982</v>
      </c>
      <c r="G7">
        <f t="shared" si="2"/>
        <v>0.16756881022197587</v>
      </c>
    </row>
    <row r="8" spans="1:7" x14ac:dyDescent="0.3">
      <c r="A8">
        <v>28</v>
      </c>
      <c r="B8" t="s">
        <v>10</v>
      </c>
      <c r="C8">
        <v>33</v>
      </c>
      <c r="D8">
        <v>7</v>
      </c>
      <c r="E8">
        <f t="shared" si="0"/>
        <v>0.17337547935215636</v>
      </c>
      <c r="F8">
        <f t="shared" si="1"/>
        <v>5.201264380564691</v>
      </c>
      <c r="G8">
        <f t="shared" si="2"/>
        <v>0.62205063843996689</v>
      </c>
    </row>
    <row r="9" spans="1:7" x14ac:dyDescent="0.3">
      <c r="A9">
        <v>36</v>
      </c>
      <c r="B9">
        <f>AVERAGE(A2:A31)</f>
        <v>28.3</v>
      </c>
      <c r="C9">
        <v>36</v>
      </c>
      <c r="D9">
        <v>4</v>
      </c>
      <c r="E9">
        <f t="shared" si="0"/>
        <v>0.11693638296297804</v>
      </c>
      <c r="F9">
        <f t="shared" si="1"/>
        <v>3.5080914888893409</v>
      </c>
      <c r="G9">
        <f t="shared" si="2"/>
        <v>6.8975961450684464E-2</v>
      </c>
    </row>
    <row r="10" spans="1:7" x14ac:dyDescent="0.3">
      <c r="A10">
        <v>35</v>
      </c>
      <c r="B10" t="s">
        <v>11</v>
      </c>
      <c r="C10">
        <v>39</v>
      </c>
      <c r="D10">
        <v>0</v>
      </c>
      <c r="E10">
        <f t="shared" si="0"/>
        <v>6.1335467960192069E-2</v>
      </c>
      <c r="F10">
        <f t="shared" si="1"/>
        <v>1.8400640388057621</v>
      </c>
      <c r="G10">
        <f t="shared" si="2"/>
        <v>1.8400640388057621</v>
      </c>
    </row>
    <row r="11" spans="1:7" x14ac:dyDescent="0.3">
      <c r="A11">
        <v>33</v>
      </c>
      <c r="B11">
        <f>STDEV(A2:A31)</f>
        <v>5.9198671932913216</v>
      </c>
      <c r="C11">
        <v>42</v>
      </c>
      <c r="D11">
        <v>1</v>
      </c>
      <c r="E11">
        <f>1-SUM(E3:E10)</f>
        <v>3.5345156172850389E-2</v>
      </c>
      <c r="F11">
        <f t="shared" si="1"/>
        <v>1.0603546851855117</v>
      </c>
      <c r="G11">
        <f t="shared" si="2"/>
        <v>3.4353486382765648E-3</v>
      </c>
    </row>
    <row r="12" spans="1:7" x14ac:dyDescent="0.3">
      <c r="A12">
        <v>25</v>
      </c>
      <c r="F12" t="s">
        <v>12</v>
      </c>
      <c r="G12">
        <f>SUM(G3:G11)</f>
        <v>6.6289864836971191</v>
      </c>
    </row>
    <row r="13" spans="1:7" x14ac:dyDescent="0.3">
      <c r="A13">
        <v>35</v>
      </c>
      <c r="F13" t="s">
        <v>13</v>
      </c>
      <c r="G13">
        <f>CHIINV(0.02,6)</f>
        <v>15.033207751218963</v>
      </c>
    </row>
    <row r="14" spans="1:7" x14ac:dyDescent="0.3">
      <c r="A14">
        <v>33</v>
      </c>
    </row>
    <row r="15" spans="1:7" x14ac:dyDescent="0.3">
      <c r="A15">
        <v>30</v>
      </c>
    </row>
    <row r="16" spans="1:7" x14ac:dyDescent="0.3">
      <c r="A16">
        <v>27</v>
      </c>
    </row>
    <row r="17" spans="1:1" x14ac:dyDescent="0.3">
      <c r="A17">
        <v>19</v>
      </c>
    </row>
    <row r="18" spans="1:1" x14ac:dyDescent="0.3">
      <c r="A18">
        <v>23</v>
      </c>
    </row>
    <row r="19" spans="1:1" x14ac:dyDescent="0.3">
      <c r="A19">
        <v>28</v>
      </c>
    </row>
    <row r="20" spans="1:1" x14ac:dyDescent="0.3">
      <c r="A20">
        <v>25</v>
      </c>
    </row>
    <row r="21" spans="1:1" x14ac:dyDescent="0.3">
      <c r="A21">
        <v>25</v>
      </c>
    </row>
    <row r="22" spans="1:1" x14ac:dyDescent="0.3">
      <c r="A22">
        <v>41</v>
      </c>
    </row>
    <row r="23" spans="1:1" x14ac:dyDescent="0.3">
      <c r="A23">
        <v>29</v>
      </c>
    </row>
    <row r="24" spans="1:1" x14ac:dyDescent="0.3">
      <c r="A24">
        <v>24</v>
      </c>
    </row>
    <row r="25" spans="1:1" x14ac:dyDescent="0.3">
      <c r="A25">
        <v>17</v>
      </c>
    </row>
    <row r="26" spans="1:1" x14ac:dyDescent="0.3">
      <c r="A26">
        <v>18</v>
      </c>
    </row>
    <row r="27" spans="1:1" x14ac:dyDescent="0.3">
      <c r="A27">
        <v>28</v>
      </c>
    </row>
    <row r="28" spans="1:1" x14ac:dyDescent="0.3">
      <c r="A28">
        <v>30</v>
      </c>
    </row>
    <row r="29" spans="1:1" x14ac:dyDescent="0.3">
      <c r="A29">
        <v>31</v>
      </c>
    </row>
    <row r="30" spans="1:1" x14ac:dyDescent="0.3">
      <c r="A30">
        <v>31</v>
      </c>
    </row>
    <row r="31" spans="1:1" x14ac:dyDescent="0.3">
      <c r="A31">
        <v>31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96451-7753-4EB2-A3F0-CC375E7B61AF}">
  <dimension ref="A1:E8"/>
  <sheetViews>
    <sheetView tabSelected="1" zoomScaleNormal="100" workbookViewId="0">
      <selection activeCell="C7" sqref="C7"/>
    </sheetView>
  </sheetViews>
  <sheetFormatPr defaultRowHeight="14.4" x14ac:dyDescent="0.3"/>
  <cols>
    <col min="4" max="4" width="18.6640625" customWidth="1"/>
  </cols>
  <sheetData>
    <row r="1" spans="1:5" x14ac:dyDescent="0.3">
      <c r="A1" t="s">
        <v>14</v>
      </c>
      <c r="B1" t="s">
        <v>15</v>
      </c>
      <c r="C1" t="s">
        <v>6</v>
      </c>
      <c r="D1" t="s">
        <v>16</v>
      </c>
      <c r="E1">
        <f>CHIINV(0.05,4)</f>
        <v>9.4877290367811575</v>
      </c>
    </row>
    <row r="2" spans="1:5" x14ac:dyDescent="0.3">
      <c r="A2">
        <v>500</v>
      </c>
      <c r="B2">
        <v>492</v>
      </c>
      <c r="C2">
        <f>(A2-B2)*(A2-B2)/A2</f>
        <v>0.128</v>
      </c>
    </row>
    <row r="3" spans="1:5" x14ac:dyDescent="0.3">
      <c r="A3">
        <v>150</v>
      </c>
      <c r="B3">
        <v>155</v>
      </c>
      <c r="C3">
        <f t="shared" ref="C3:C6" si="0">(A3-B3)*(A3-B3)/A3</f>
        <v>0.16666666666666666</v>
      </c>
    </row>
    <row r="4" spans="1:5" x14ac:dyDescent="0.3">
      <c r="A4">
        <v>130</v>
      </c>
      <c r="B4">
        <v>128</v>
      </c>
      <c r="C4">
        <f t="shared" si="0"/>
        <v>3.0769230769230771E-2</v>
      </c>
    </row>
    <row r="5" spans="1:5" x14ac:dyDescent="0.3">
      <c r="A5">
        <v>120</v>
      </c>
      <c r="B5">
        <v>120</v>
      </c>
      <c r="C5">
        <f t="shared" si="0"/>
        <v>0</v>
      </c>
    </row>
    <row r="6" spans="1:5" x14ac:dyDescent="0.3">
      <c r="A6">
        <v>100</v>
      </c>
      <c r="B6">
        <v>105</v>
      </c>
      <c r="C6">
        <f t="shared" si="0"/>
        <v>0.25</v>
      </c>
    </row>
    <row r="7" spans="1:5" x14ac:dyDescent="0.3">
      <c r="B7" t="s">
        <v>17</v>
      </c>
      <c r="C7">
        <f>SUM(C2:C6)</f>
        <v>0.5754358974358974</v>
      </c>
    </row>
    <row r="8" spans="1:5" ht="13.2" customHeight="1" x14ac:dyDescent="0.3">
      <c r="D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1</vt:lpstr>
      <vt:lpstr>Задание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Notnex</dc:creator>
  <cp:lastModifiedBy>Notnex</cp:lastModifiedBy>
  <dcterms:created xsi:type="dcterms:W3CDTF">2022-10-07T08:55:17Z</dcterms:created>
  <dcterms:modified xsi:type="dcterms:W3CDTF">2022-10-21T11:17:18Z</dcterms:modified>
</cp:coreProperties>
</file>