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04"/>
  <workbookPr/>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3AF2C0EE-739D-4AF6-B114-1EBFD0D302F5}" xr6:coauthVersionLast="47" xr6:coauthVersionMax="47" xr10:uidLastSave="{00000000-0000-0000-0000-000000000000}"/>
  <bookViews>
    <workbookView xWindow="-108" yWindow="-108" windowWidth="23256" windowHeight="12720" firstSheet="1" activeTab="1" xr2:uid="{00000000-000D-0000-FFFF-FFFF00000000}"/>
  </bookViews>
  <sheets>
    <sheet name="Start" sheetId="5" r:id="rId1"/>
    <sheet name="Expenses" sheetId="1" r:id="rId2"/>
    <sheet name="Income" sheetId="2" r:id="rId3"/>
    <sheet name="Profit-loss Summary" sheetId="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 l="1"/>
  <c r="E16" i="2"/>
  <c r="G16" i="2"/>
  <c r="E15" i="1"/>
  <c r="E16" i="1"/>
  <c r="E17" i="1"/>
  <c r="E18" i="1"/>
  <c r="E19" i="1"/>
  <c r="G12" i="1"/>
  <c r="I12" i="1"/>
  <c r="D33" i="1"/>
  <c r="I30" i="1"/>
  <c r="D26" i="1"/>
  <c r="J23" i="1"/>
  <c r="D12" i="1"/>
  <c r="E20" i="1" l="1"/>
  <c r="B2" i="2"/>
  <c r="B2" i="3"/>
  <c r="C33" i="1" l="1"/>
  <c r="H30" i="1"/>
  <c r="C26" i="1"/>
  <c r="I23" i="1"/>
  <c r="C12" i="1"/>
  <c r="G5" i="1" l="1"/>
  <c r="D9" i="3"/>
  <c r="C9" i="3"/>
  <c r="D8" i="3" l="1"/>
  <c r="D10" i="3" l="1"/>
  <c r="C8" i="3"/>
  <c r="C1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tc={8947E301-E46A-486A-AEF0-AA5C3A1DFE21}</author>
  </authors>
  <commentList>
    <comment ref="G18" authorId="0" shapeId="0" xr:uid="{8947E301-E46A-486A-AEF0-AA5C3A1DFE21}">
      <text>
        <t xml:space="preserve">[Threaded comment]
Your version of Excel allows you to read this threaded comment; however, any edits to it will get removed if the file is opened in a newer version of Excel. Learn more: https://go.microsoft.com/fwlink/?linkid=870924
Comment:
    For openig cermony
</t>
      </text>
    </comment>
  </commentList>
</comments>
</file>

<file path=xl/sharedStrings.xml><?xml version="1.0" encoding="utf-8"?>
<sst xmlns="http://schemas.openxmlformats.org/spreadsheetml/2006/main" count="160" uniqueCount="118">
  <si>
    <t xml:space="preserve"> </t>
  </si>
  <si>
    <t>ABOUT THIS TEMPLATE</t>
  </si>
  <si>
    <t>Use this event budget workbook to track expenses incurred on and income earned from an event.</t>
  </si>
  <si>
    <t>Enter details in tables in expenses worksheet and income worksheet.</t>
  </si>
  <si>
    <t>Total expenses and total income are auto-calculated.</t>
  </si>
  <si>
    <t>Profit &amp; loss summary and chart are auto-updated in profit-loss summary worksheet.</t>
  </si>
  <si>
    <t>Note: </t>
  </si>
  <si>
    <t xml:space="preserve">Additional instructions have been provided in column A in each worksheet. This text has been intentionally hidden. To remove text, select column A, then select DELETE. </t>
  </si>
  <si>
    <t>To learn more about tables, press SHIFT and then F10 within a table, select the TABLE option, and then select ALTERNATIVE TEXT</t>
  </si>
  <si>
    <t>Cipher Craft Budget</t>
  </si>
  <si>
    <t>EXPENSES</t>
  </si>
  <si>
    <t>TOTAL EXPENSES</t>
  </si>
  <si>
    <t>Estimated</t>
  </si>
  <si>
    <t>Actual</t>
  </si>
  <si>
    <t>Site</t>
  </si>
  <si>
    <t>Refreshments</t>
  </si>
  <si>
    <t>Estimated Per Person</t>
  </si>
  <si>
    <t>Quantity</t>
  </si>
  <si>
    <t>Total</t>
  </si>
  <si>
    <t>Accomodation (Optional)</t>
  </si>
  <si>
    <t>Food</t>
  </si>
  <si>
    <t>Security</t>
  </si>
  <si>
    <t>Drinks</t>
  </si>
  <si>
    <t>Wifi</t>
  </si>
  <si>
    <t>Emergency Fund</t>
  </si>
  <si>
    <t>Swags</t>
  </si>
  <si>
    <t>Estimated Per Attendee</t>
  </si>
  <si>
    <t>Logistics</t>
  </si>
  <si>
    <t>Qunatity</t>
  </si>
  <si>
    <t>Estimated Per Quan</t>
  </si>
  <si>
    <t>Column1</t>
  </si>
  <si>
    <t>T-Shirts</t>
  </si>
  <si>
    <t>Standees</t>
  </si>
  <si>
    <t>Caps</t>
  </si>
  <si>
    <t>Main Flex</t>
  </si>
  <si>
    <t>Stickers</t>
  </si>
  <si>
    <t>Sub Flex</t>
  </si>
  <si>
    <t>Bags</t>
  </si>
  <si>
    <t>Bouquet</t>
  </si>
  <si>
    <t>Diary</t>
  </si>
  <si>
    <t>Shields</t>
  </si>
  <si>
    <t>Volunteer Shirts</t>
  </si>
  <si>
    <t>Cards</t>
  </si>
  <si>
    <t>Publicity</t>
  </si>
  <si>
    <t>Other</t>
  </si>
  <si>
    <t>Graphics work</t>
  </si>
  <si>
    <t>Photocopying/Printing</t>
  </si>
  <si>
    <t>Postage</t>
  </si>
  <si>
    <t>Prizes</t>
  </si>
  <si>
    <t>Smart Watches</t>
  </si>
  <si>
    <t>Headphone</t>
  </si>
  <si>
    <t>Miscellaneous</t>
  </si>
  <si>
    <t>Tablet</t>
  </si>
  <si>
    <t>Online Ads</t>
  </si>
  <si>
    <t>LinkedIn Premium</t>
  </si>
  <si>
    <t>Telephone</t>
  </si>
  <si>
    <t>Transportation</t>
  </si>
  <si>
    <t>Stationery supplies</t>
  </si>
  <si>
    <t>INCOME</t>
  </si>
  <si>
    <t>TOTAL INCOME</t>
  </si>
  <si>
    <t>Sponsors</t>
  </si>
  <si>
    <t>Name</t>
  </si>
  <si>
    <t>Point of Contact</t>
  </si>
  <si>
    <t>Designation</t>
  </si>
  <si>
    <t>Est Price</t>
  </si>
  <si>
    <t>Incentive</t>
  </si>
  <si>
    <t>Status</t>
  </si>
  <si>
    <t>Github</t>
  </si>
  <si>
    <t>Samsor Rehman</t>
  </si>
  <si>
    <t>Campus Expert</t>
  </si>
  <si>
    <t>Money</t>
  </si>
  <si>
    <t>Done</t>
  </si>
  <si>
    <t>Vanar</t>
  </si>
  <si>
    <t>Hashir Hussain</t>
  </si>
  <si>
    <t>Campus Leader</t>
  </si>
  <si>
    <t>WOLFRAM ONE</t>
  </si>
  <si>
    <t>Carol Cronin</t>
  </si>
  <si>
    <t>Marketing Lead</t>
  </si>
  <si>
    <t>Platform Access</t>
  </si>
  <si>
    <t>Notion</t>
  </si>
  <si>
    <t>Hammad Hassan</t>
  </si>
  <si>
    <t>Tkxel</t>
  </si>
  <si>
    <t>Maheera Khalid</t>
  </si>
  <si>
    <t>Campus Ambassador</t>
  </si>
  <si>
    <t>In Progress</t>
  </si>
  <si>
    <t>MLSA</t>
  </si>
  <si>
    <t xml:space="preserve">Muhammad Abdullah </t>
  </si>
  <si>
    <t>District Lead</t>
  </si>
  <si>
    <t>Binomo</t>
  </si>
  <si>
    <t>Marketing Team</t>
  </si>
  <si>
    <t>Industry Partners</t>
  </si>
  <si>
    <t>Incentives</t>
  </si>
  <si>
    <t>Zapta Technologies</t>
  </si>
  <si>
    <t>Usama Shahzad</t>
  </si>
  <si>
    <t>Marketing Head</t>
  </si>
  <si>
    <t>Internship Oppurtunity</t>
  </si>
  <si>
    <t>Arbisoft</t>
  </si>
  <si>
    <t>Marukh Raza Rizvi</t>
  </si>
  <si>
    <t>Mock Interview</t>
  </si>
  <si>
    <t>Web 3 Pak</t>
  </si>
  <si>
    <t>Khansa Rahim</t>
  </si>
  <si>
    <t>Country Head</t>
  </si>
  <si>
    <t>Workshop on BlockChain</t>
  </si>
  <si>
    <t>Zindai Prize</t>
  </si>
  <si>
    <t>M. Zaid Majid</t>
  </si>
  <si>
    <t>Director</t>
  </si>
  <si>
    <t>Pitching Session</t>
  </si>
  <si>
    <t>AIESEC</t>
  </si>
  <si>
    <t xml:space="preserve">Danish </t>
  </si>
  <si>
    <t>General Member OGT</t>
  </si>
  <si>
    <t>Exchange Program (Pitches)</t>
  </si>
  <si>
    <t>t</t>
  </si>
  <si>
    <t xml:space="preserve">PROFIT </t>
  </si>
  <si>
    <t>LOSS SUMMARY</t>
  </si>
  <si>
    <t xml:space="preserve"> Total</t>
  </si>
  <si>
    <t>Total income</t>
  </si>
  <si>
    <t>Total expenses</t>
  </si>
  <si>
    <t>Total profit (or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</si>
</sst>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8" formatCode="&quot;$&quot;#,##0.00_);[Red]\(&quot;$&quot;#,##0.00\)"/>
    <numFmt numFmtId="164" formatCode="&quot;$&quot;#,##0.00"/>
    <numFmt numFmtId="165" formatCode=";;;"/>
  </numFmts>
  <fonts count="34">
    <font>
      <sz val="10"/>
      <name val="Arial"/>
    </font>
    <font>
      <sz val="8"/>
      <name val="Arial"/>
      <family val="2"/>
    </font>
    <font>
      <sz val="10"/>
      <name val="Century Gothic"/>
      <family val="2"/>
      <scheme val="minor"/>
    </font>
    <font>
      <sz val="9"/>
      <name val="Century Gothic"/>
      <family val="2"/>
      <scheme val="minor"/>
    </font>
    <font>
      <sz val="10"/>
      <color theme="1"/>
      <name val="Century Gothic"/>
      <family val="2"/>
      <scheme val="minor"/>
    </font>
    <font>
      <sz val="10"/>
      <name val="Arial"/>
      <family val="2"/>
    </font>
    <font>
      <b/>
      <sz val="22"/>
      <color theme="4"/>
      <name val="Century Gothic"/>
      <family val="2"/>
      <scheme val="major"/>
    </font>
    <font>
      <b/>
      <sz val="13"/>
      <color theme="3"/>
      <name val="Century Gothic"/>
      <family val="2"/>
      <scheme val="minor"/>
    </font>
    <font>
      <sz val="10"/>
      <color theme="0"/>
      <name val="Century Gothic"/>
      <family val="2"/>
      <scheme val="minor"/>
    </font>
    <font>
      <sz val="10"/>
      <name val="Century Gothic"/>
      <family val="1"/>
    </font>
    <font>
      <sz val="11"/>
      <name val="Century Gothic"/>
      <family val="1"/>
    </font>
    <font>
      <b/>
      <sz val="11"/>
      <name val="Century Gothic"/>
      <family val="1"/>
    </font>
    <font>
      <b/>
      <sz val="16"/>
      <color theme="1"/>
      <name val="Century Gothic"/>
      <family val="1"/>
    </font>
    <font>
      <sz val="11"/>
      <color theme="0"/>
      <name val="Century Gothic"/>
      <family val="2"/>
      <scheme val="minor"/>
    </font>
    <font>
      <b/>
      <sz val="48"/>
      <color theme="9"/>
      <name val="Century Gothic"/>
      <family val="2"/>
      <scheme val="minor"/>
    </font>
    <font>
      <sz val="22"/>
      <color theme="4"/>
      <name val="Century Gothic"/>
      <family val="2"/>
      <scheme val="minor"/>
    </font>
    <font>
      <sz val="20"/>
      <color theme="9"/>
      <name val="Century Gothic"/>
      <family val="2"/>
      <scheme val="minor"/>
    </font>
    <font>
      <sz val="18"/>
      <color theme="1"/>
      <name val="Century Gothic"/>
      <family val="2"/>
      <scheme val="minor"/>
    </font>
    <font>
      <sz val="12"/>
      <name val="Century Gothic"/>
      <family val="2"/>
      <scheme val="minor"/>
    </font>
    <font>
      <sz val="9"/>
      <color theme="1"/>
      <name val="Century Gothic"/>
      <family val="2"/>
      <scheme val="minor"/>
    </font>
    <font>
      <sz val="12"/>
      <color theme="1"/>
      <name val="Century Gothic"/>
      <family val="2"/>
      <scheme val="minor"/>
    </font>
    <font>
      <sz val="8"/>
      <color theme="0"/>
      <name val="Century Gothic"/>
      <family val="2"/>
      <scheme val="minor"/>
    </font>
    <font>
      <b/>
      <sz val="12"/>
      <color theme="1"/>
      <name val="Century Gothic"/>
      <family val="2"/>
      <scheme val="minor"/>
    </font>
    <font>
      <b/>
      <sz val="18"/>
      <color theme="1"/>
      <name val="Century Gothic"/>
      <family val="2"/>
      <scheme val="minor"/>
    </font>
    <font>
      <b/>
      <sz val="18"/>
      <name val="Century Gothic"/>
      <family val="2"/>
      <scheme val="minor"/>
    </font>
    <font>
      <b/>
      <sz val="12"/>
      <name val="Century Gothic"/>
      <family val="2"/>
      <scheme val="minor"/>
    </font>
    <font>
      <b/>
      <sz val="48"/>
      <color theme="7" tint="-0.249977111117893"/>
      <name val="Century Gothic"/>
      <family val="2"/>
      <scheme val="minor"/>
    </font>
    <font>
      <sz val="10"/>
      <color theme="7" tint="-0.249977111117893"/>
      <name val="Century Gothic"/>
      <family val="2"/>
      <scheme val="minor"/>
    </font>
    <font>
      <sz val="22"/>
      <color theme="7" tint="-0.249977111117893"/>
      <name val="Century Gothic"/>
      <family val="2"/>
      <scheme val="minor"/>
    </font>
    <font>
      <b/>
      <sz val="48"/>
      <color theme="4"/>
      <name val="Century Gothic"/>
      <family val="2"/>
      <scheme val="minor"/>
    </font>
    <font>
      <b/>
      <sz val="9"/>
      <color theme="1"/>
      <name val="Century Gothic"/>
      <family val="2"/>
      <scheme val="minor"/>
    </font>
    <font>
      <b/>
      <sz val="14"/>
      <color theme="7" tint="-0.249977111117893"/>
      <name val="Century Gothic"/>
      <family val="2"/>
      <scheme val="minor"/>
    </font>
    <font>
      <sz val="12"/>
      <color theme="0"/>
      <name val="Century Gothic"/>
      <family val="2"/>
      <scheme val="minor"/>
    </font>
    <font>
      <b/>
      <sz val="22"/>
      <color theme="4"/>
      <name val="Century Gothic"/>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79998168889431442"/>
        <bgColor indexed="22"/>
      </patternFill>
    </fill>
    <fill>
      <patternFill patternType="solid">
        <fgColor theme="9" tint="0.59996337778862885"/>
        <bgColor indexed="64"/>
      </patternFill>
    </fill>
    <fill>
      <patternFill patternType="solid">
        <fgColor theme="9" tint="0.59996337778862885"/>
        <bgColor indexed="22"/>
      </patternFill>
    </fill>
    <fill>
      <patternFill patternType="solid">
        <fgColor theme="4" tint="0.79998168889431442"/>
        <bgColor indexed="22"/>
      </patternFill>
    </fill>
    <fill>
      <patternFill patternType="solid">
        <fgColor theme="7" tint="0.59996337778862885"/>
        <bgColor indexed="22"/>
      </patternFill>
    </fill>
    <fill>
      <patternFill patternType="solid">
        <fgColor theme="7" tint="0.59996337778862885"/>
        <bgColor indexed="64"/>
      </patternFill>
    </fill>
    <fill>
      <patternFill patternType="solid">
        <fgColor theme="7" tint="0.79998168889431442"/>
        <bgColor indexed="64"/>
      </patternFill>
    </fill>
    <fill>
      <patternFill patternType="solid">
        <fgColor theme="7" tint="0.79998168889431442"/>
        <bgColor indexed="22"/>
      </patternFill>
    </fill>
    <fill>
      <patternFill patternType="solid">
        <fgColor theme="4" tint="0.79998168889431442"/>
        <bgColor indexed="64"/>
      </patternFill>
    </fill>
    <fill>
      <patternFill patternType="solid">
        <fgColor theme="4" tint="0.59996337778862885"/>
        <bgColor indexed="64"/>
      </patternFill>
    </fill>
  </fills>
  <borders count="11">
    <border>
      <left/>
      <right/>
      <top/>
      <bottom/>
      <diagonal/>
    </border>
    <border>
      <left/>
      <right/>
      <top/>
      <bottom style="thick">
        <color theme="4" tint="0.499984740745262"/>
      </bottom>
      <diagonal/>
    </border>
    <border>
      <left/>
      <right/>
      <top style="thin">
        <color theme="9"/>
      </top>
      <bottom style="thin">
        <color theme="9"/>
      </bottom>
      <diagonal/>
    </border>
    <border>
      <left/>
      <right style="thin">
        <color theme="9"/>
      </right>
      <top style="thin">
        <color theme="9"/>
      </top>
      <bottom/>
      <diagonal/>
    </border>
    <border>
      <left/>
      <right style="thin">
        <color theme="9"/>
      </right>
      <top/>
      <bottom style="thin">
        <color theme="9"/>
      </bottom>
      <diagonal/>
    </border>
    <border>
      <left/>
      <right/>
      <top style="thin">
        <color theme="4"/>
      </top>
      <bottom style="thin">
        <color theme="4"/>
      </bottom>
      <diagonal/>
    </border>
    <border>
      <left/>
      <right/>
      <top style="thin">
        <color theme="7"/>
      </top>
      <bottom style="thin">
        <color theme="7"/>
      </bottom>
      <diagonal/>
    </border>
    <border>
      <left/>
      <right style="thin">
        <color theme="7"/>
      </right>
      <top style="thin">
        <color theme="7"/>
      </top>
      <bottom style="thin">
        <color theme="7"/>
      </bottom>
      <diagonal/>
    </border>
    <border>
      <left/>
      <right/>
      <top/>
      <bottom style="thin">
        <color theme="4"/>
      </bottom>
      <diagonal/>
    </border>
    <border>
      <left/>
      <right style="thin">
        <color theme="4"/>
      </right>
      <top style="thin">
        <color theme="4"/>
      </top>
      <bottom/>
      <diagonal/>
    </border>
    <border>
      <left/>
      <right style="thin">
        <color theme="4"/>
      </right>
      <top/>
      <bottom style="thin">
        <color theme="4"/>
      </bottom>
      <diagonal/>
    </border>
  </borders>
  <cellStyleXfs count="4">
    <xf numFmtId="0" fontId="0" fillId="0" borderId="0" applyFont="0"/>
    <xf numFmtId="0" fontId="6" fillId="2" borderId="0" applyNumberFormat="0" applyBorder="0" applyAlignment="0" applyProtection="0"/>
    <xf numFmtId="0" fontId="5" fillId="0" borderId="0"/>
    <xf numFmtId="0" fontId="7" fillId="0" borderId="1" applyNumberFormat="0" applyFill="0" applyAlignment="0" applyProtection="0"/>
  </cellStyleXfs>
  <cellXfs count="109">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right" indent="1"/>
    </xf>
    <xf numFmtId="0" fontId="0" fillId="0" borderId="0" xfId="0" applyAlignment="1">
      <alignment vertical="center"/>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applyAlignment="1">
      <alignment vertical="top" wrapText="1"/>
    </xf>
    <xf numFmtId="0" fontId="2" fillId="2" borderId="0" xfId="0" applyFont="1" applyFill="1"/>
    <xf numFmtId="0" fontId="2" fillId="0" borderId="0" xfId="0" applyFont="1" applyAlignment="1">
      <alignment horizontal="left" vertical="center" indent="2"/>
    </xf>
    <xf numFmtId="0" fontId="12" fillId="2" borderId="0" xfId="3" applyFont="1" applyFill="1" applyBorder="1" applyAlignment="1">
      <alignment horizontal="center" vertical="center"/>
    </xf>
    <xf numFmtId="0" fontId="3" fillId="2" borderId="8" xfId="0" applyFont="1" applyFill="1" applyBorder="1" applyAlignment="1">
      <alignment horizontal="center"/>
    </xf>
    <xf numFmtId="0" fontId="3" fillId="13" borderId="8" xfId="0" applyFont="1" applyFill="1" applyBorder="1" applyAlignment="1">
      <alignment horizontal="center"/>
    </xf>
    <xf numFmtId="0" fontId="2" fillId="13" borderId="5" xfId="0" applyFont="1" applyFill="1" applyBorder="1"/>
    <xf numFmtId="0" fontId="2" fillId="2" borderId="0" xfId="0" applyFont="1" applyFill="1" applyAlignment="1">
      <alignment horizontal="left" indent="1"/>
    </xf>
    <xf numFmtId="0" fontId="15" fillId="2" borderId="0" xfId="0" applyFont="1" applyFill="1" applyAlignment="1">
      <alignment vertical="center"/>
    </xf>
    <xf numFmtId="0" fontId="16" fillId="2" borderId="0" xfId="1" applyFont="1" applyAlignment="1">
      <alignment horizontal="right" indent="2"/>
    </xf>
    <xf numFmtId="0" fontId="14" fillId="2" borderId="0" xfId="1" applyFont="1" applyAlignment="1">
      <alignment horizontal="left" vertical="center"/>
    </xf>
    <xf numFmtId="0" fontId="2" fillId="2" borderId="0" xfId="0" applyFont="1" applyFill="1" applyAlignment="1">
      <alignment vertical="center"/>
    </xf>
    <xf numFmtId="0" fontId="16" fillId="2" borderId="0" xfId="1" applyFont="1" applyAlignment="1">
      <alignment horizontal="right" vertical="center"/>
    </xf>
    <xf numFmtId="0" fontId="4" fillId="4" borderId="2" xfId="0" applyFont="1" applyFill="1" applyBorder="1" applyAlignment="1">
      <alignment horizontal="right" indent="1"/>
    </xf>
    <xf numFmtId="0" fontId="19" fillId="5" borderId="2" xfId="0" applyFont="1" applyFill="1" applyBorder="1" applyAlignment="1">
      <alignment vertical="center"/>
    </xf>
    <xf numFmtId="8" fontId="20" fillId="5" borderId="2" xfId="0" applyNumberFormat="1" applyFont="1" applyFill="1" applyBorder="1" applyAlignment="1">
      <alignment horizontal="right" vertical="center" indent="1"/>
    </xf>
    <xf numFmtId="8" fontId="20" fillId="5" borderId="2" xfId="0" applyNumberFormat="1" applyFont="1" applyFill="1" applyBorder="1" applyAlignment="1">
      <alignment horizontal="right" vertical="center" indent="2"/>
    </xf>
    <xf numFmtId="0" fontId="4" fillId="2" borderId="0" xfId="0" applyFont="1" applyFill="1" applyAlignment="1">
      <alignment horizontal="left" indent="1"/>
    </xf>
    <xf numFmtId="0" fontId="4" fillId="2" borderId="0" xfId="0" applyFont="1" applyFill="1" applyAlignment="1">
      <alignment horizontal="right" indent="1"/>
    </xf>
    <xf numFmtId="0" fontId="4" fillId="2" borderId="0" xfId="0" applyFont="1" applyFill="1"/>
    <xf numFmtId="0" fontId="4" fillId="2" borderId="0" xfId="0" applyFont="1" applyFill="1" applyAlignment="1">
      <alignment horizontal="right" indent="2"/>
    </xf>
    <xf numFmtId="0" fontId="20" fillId="2" borderId="0" xfId="0" applyFont="1" applyFill="1" applyAlignment="1">
      <alignment vertical="center"/>
    </xf>
    <xf numFmtId="0" fontId="20" fillId="2" borderId="0" xfId="0" applyFont="1" applyFill="1" applyAlignment="1">
      <alignment horizontal="left" vertical="center" indent="1"/>
    </xf>
    <xf numFmtId="0" fontId="20" fillId="2" borderId="0" xfId="0" applyFont="1" applyFill="1" applyAlignment="1">
      <alignment horizontal="right" vertical="center" indent="1"/>
    </xf>
    <xf numFmtId="0" fontId="20" fillId="2" borderId="0" xfId="0" applyFont="1" applyFill="1" applyAlignment="1">
      <alignment horizontal="right" vertical="center" indent="2"/>
    </xf>
    <xf numFmtId="0" fontId="18" fillId="2" borderId="0" xfId="0" applyFont="1" applyFill="1" applyAlignment="1">
      <alignment vertical="center"/>
    </xf>
    <xf numFmtId="0" fontId="25" fillId="4" borderId="2" xfId="2" applyFont="1" applyFill="1" applyBorder="1" applyAlignment="1">
      <alignment horizontal="right" vertical="center" indent="1"/>
    </xf>
    <xf numFmtId="0" fontId="25" fillId="4" borderId="2" xfId="2" applyFont="1" applyFill="1" applyBorder="1" applyAlignment="1">
      <alignment horizontal="right" vertical="center" indent="2"/>
    </xf>
    <xf numFmtId="0" fontId="15" fillId="2" borderId="0" xfId="0" applyFont="1" applyFill="1"/>
    <xf numFmtId="0" fontId="28" fillId="2" borderId="0" xfId="1" applyFont="1" applyAlignment="1">
      <alignment horizontal="right" indent="2"/>
    </xf>
    <xf numFmtId="0" fontId="29" fillId="2" borderId="0" xfId="1" applyFont="1" applyAlignment="1">
      <alignment horizontal="left"/>
    </xf>
    <xf numFmtId="0" fontId="15" fillId="2" borderId="0" xfId="1" applyFont="1" applyAlignment="1">
      <alignment horizontal="right"/>
    </xf>
    <xf numFmtId="0" fontId="4" fillId="11" borderId="6" xfId="0" applyFont="1" applyFill="1" applyBorder="1" applyAlignment="1">
      <alignment horizontal="right" vertical="center"/>
    </xf>
    <xf numFmtId="0" fontId="25" fillId="11" borderId="6" xfId="2" applyFont="1" applyFill="1" applyBorder="1" applyAlignment="1">
      <alignment horizontal="right" vertical="center" indent="1"/>
    </xf>
    <xf numFmtId="0" fontId="25" fillId="11" borderId="6" xfId="2" applyFont="1" applyFill="1" applyBorder="1" applyAlignment="1">
      <alignment horizontal="right" vertical="center" indent="2"/>
    </xf>
    <xf numFmtId="0" fontId="30" fillId="12" borderId="6" xfId="0" applyFont="1" applyFill="1" applyBorder="1" applyAlignment="1">
      <alignment vertical="center"/>
    </xf>
    <xf numFmtId="8" fontId="20" fillId="12" borderId="6" xfId="0" applyNumberFormat="1" applyFont="1" applyFill="1" applyBorder="1" applyAlignment="1">
      <alignment horizontal="right" vertical="center" indent="2"/>
    </xf>
    <xf numFmtId="0" fontId="31" fillId="2" borderId="0" xfId="0" applyFont="1" applyFill="1" applyAlignment="1">
      <alignment horizontal="left" vertical="center" indent="2"/>
    </xf>
    <xf numFmtId="0" fontId="32" fillId="2" borderId="0" xfId="0" applyFont="1" applyFill="1" applyAlignment="1">
      <alignment horizontal="left" vertical="center" indent="2"/>
    </xf>
    <xf numFmtId="0" fontId="29" fillId="2" borderId="0" xfId="1" applyFont="1" applyAlignment="1">
      <alignment horizontal="left" indent="1"/>
    </xf>
    <xf numFmtId="0" fontId="15" fillId="2" borderId="0" xfId="1" applyFont="1" applyAlignment="1">
      <alignment horizontal="right" indent="2"/>
    </xf>
    <xf numFmtId="0" fontId="17" fillId="13" borderId="5" xfId="0" applyFont="1" applyFill="1" applyBorder="1" applyAlignment="1">
      <alignment horizontal="left" vertical="center" indent="2"/>
    </xf>
    <xf numFmtId="0" fontId="33" fillId="13" borderId="5" xfId="1" applyFont="1" applyFill="1" applyBorder="1" applyAlignment="1">
      <alignment horizontal="right" vertical="top" indent="1"/>
    </xf>
    <xf numFmtId="0" fontId="22" fillId="13" borderId="5" xfId="1" applyFont="1" applyFill="1" applyBorder="1" applyAlignment="1">
      <alignment horizontal="right" vertical="center" indent="1"/>
    </xf>
    <xf numFmtId="0" fontId="20" fillId="13" borderId="5" xfId="0" applyFont="1" applyFill="1" applyBorder="1" applyAlignment="1">
      <alignment horizontal="right" vertical="center" indent="2"/>
    </xf>
    <xf numFmtId="0" fontId="17" fillId="13" borderId="8" xfId="0" applyFont="1" applyFill="1" applyBorder="1" applyAlignment="1">
      <alignment horizontal="left" vertical="center" indent="2"/>
    </xf>
    <xf numFmtId="0" fontId="4" fillId="13" borderId="8" xfId="0" applyFont="1" applyFill="1" applyBorder="1" applyAlignment="1">
      <alignment horizontal="center" vertical="center"/>
    </xf>
    <xf numFmtId="0" fontId="2" fillId="2" borderId="0" xfId="0" applyFont="1" applyFill="1" applyAlignment="1">
      <alignment horizontal="left" vertical="center" indent="2"/>
    </xf>
    <xf numFmtId="0" fontId="17" fillId="2" borderId="8" xfId="0" applyFont="1" applyFill="1" applyBorder="1" applyAlignment="1">
      <alignment horizontal="left" vertical="center" indent="2"/>
    </xf>
    <xf numFmtId="0" fontId="4" fillId="2" borderId="0" xfId="0" applyFont="1" applyFill="1" applyAlignment="1">
      <alignment horizontal="center" vertical="center"/>
    </xf>
    <xf numFmtId="0" fontId="22" fillId="8" borderId="5" xfId="0" applyFont="1" applyFill="1" applyBorder="1" applyAlignment="1">
      <alignment horizontal="left" vertical="center" wrapText="1" indent="2"/>
    </xf>
    <xf numFmtId="8" fontId="22" fillId="8" borderId="5" xfId="0" applyNumberFormat="1" applyFont="1" applyFill="1" applyBorder="1" applyAlignment="1">
      <alignment horizontal="center" vertical="center"/>
    </xf>
    <xf numFmtId="0" fontId="4" fillId="3" borderId="0" xfId="0" applyFont="1" applyFill="1" applyAlignment="1">
      <alignment horizontal="center" vertical="center"/>
    </xf>
    <xf numFmtId="0" fontId="13" fillId="0" borderId="0" xfId="0" applyFont="1" applyAlignment="1">
      <alignment vertical="center" wrapText="1"/>
    </xf>
    <xf numFmtId="0" fontId="13" fillId="0" borderId="0" xfId="0" applyFont="1" applyAlignment="1">
      <alignment vertical="center"/>
    </xf>
    <xf numFmtId="0" fontId="13" fillId="0" borderId="0" xfId="0" applyFont="1" applyAlignment="1">
      <alignment horizontal="left" vertical="center" indent="2"/>
    </xf>
    <xf numFmtId="0" fontId="21" fillId="0" borderId="0" xfId="0" applyFont="1"/>
    <xf numFmtId="0" fontId="21" fillId="0" borderId="0" xfId="0" applyFont="1" applyAlignment="1">
      <alignment vertical="center"/>
    </xf>
    <xf numFmtId="0" fontId="18" fillId="0" borderId="0" xfId="0" applyFont="1" applyAlignment="1">
      <alignment horizontal="left" vertical="center" indent="2"/>
    </xf>
    <xf numFmtId="0" fontId="18" fillId="0" borderId="0" xfId="0" applyFont="1" applyAlignment="1">
      <alignment horizontal="right" vertical="center" indent="1"/>
    </xf>
    <xf numFmtId="0" fontId="18" fillId="0" borderId="0" xfId="0" applyFont="1" applyAlignment="1">
      <alignment horizontal="right" vertical="center" indent="2"/>
    </xf>
    <xf numFmtId="0" fontId="18" fillId="0" borderId="0" xfId="0" applyFont="1" applyAlignment="1">
      <alignment horizontal="left" vertical="center" indent="3"/>
    </xf>
    <xf numFmtId="8" fontId="18" fillId="0" borderId="0" xfId="0" applyNumberFormat="1" applyFont="1" applyAlignment="1">
      <alignment horizontal="right" vertical="center" indent="1"/>
    </xf>
    <xf numFmtId="164" fontId="18" fillId="0" borderId="0" xfId="0" applyNumberFormat="1" applyFont="1" applyAlignment="1">
      <alignment horizontal="right" vertical="center" indent="2"/>
    </xf>
    <xf numFmtId="8" fontId="18" fillId="0" borderId="0" xfId="0" applyNumberFormat="1" applyFont="1" applyAlignment="1">
      <alignment horizontal="right" vertical="center" indent="2"/>
    </xf>
    <xf numFmtId="7" fontId="18" fillId="0" borderId="0" xfId="0" applyNumberFormat="1" applyFont="1" applyAlignment="1">
      <alignment horizontal="right" vertical="center" indent="1"/>
    </xf>
    <xf numFmtId="165" fontId="18" fillId="0" borderId="0" xfId="0" applyNumberFormat="1" applyFont="1" applyAlignment="1">
      <alignment vertical="center"/>
    </xf>
    <xf numFmtId="8" fontId="18" fillId="0" borderId="0" xfId="0" applyNumberFormat="1" applyFont="1" applyAlignment="1">
      <alignment horizontal="center" vertical="center"/>
    </xf>
    <xf numFmtId="2" fontId="18" fillId="0" borderId="0" xfId="0" applyNumberFormat="1" applyFont="1" applyAlignment="1">
      <alignment horizontal="right" vertical="center" indent="2"/>
    </xf>
    <xf numFmtId="164" fontId="18" fillId="0" borderId="0" xfId="0" applyNumberFormat="1" applyFont="1"/>
    <xf numFmtId="0" fontId="18" fillId="0" borderId="0" xfId="0" applyFont="1" applyAlignment="1">
      <alignment horizontal="center" vertical="center" indent="1"/>
    </xf>
    <xf numFmtId="0" fontId="18" fillId="0" borderId="0" xfId="0" applyFont="1" applyAlignment="1">
      <alignment horizontal="center" vertical="center" indent="2"/>
    </xf>
    <xf numFmtId="0" fontId="18" fillId="0" borderId="0" xfId="0" applyFont="1"/>
    <xf numFmtId="49" fontId="18" fillId="0" borderId="0" xfId="0" applyNumberFormat="1" applyFont="1" applyAlignment="1">
      <alignment horizontal="right" vertical="center" indent="2"/>
    </xf>
    <xf numFmtId="164" fontId="18" fillId="0" borderId="0" xfId="0" applyNumberFormat="1" applyFont="1" applyAlignment="1">
      <alignment horizontal="right" vertical="center" indent="1"/>
    </xf>
    <xf numFmtId="164" fontId="22" fillId="11" borderId="6" xfId="0" applyNumberFormat="1" applyFont="1" applyFill="1" applyBorder="1" applyAlignment="1">
      <alignment horizontal="right" vertical="center" indent="1"/>
    </xf>
    <xf numFmtId="0" fontId="31" fillId="3" borderId="0" xfId="0" applyFont="1" applyFill="1" applyAlignment="1">
      <alignment horizontal="left" vertical="center" indent="2"/>
    </xf>
    <xf numFmtId="0" fontId="32" fillId="3" borderId="0" xfId="0" applyFont="1" applyFill="1" applyAlignment="1">
      <alignment horizontal="left" vertical="center" indent="2"/>
    </xf>
    <xf numFmtId="0" fontId="32" fillId="3" borderId="0" xfId="0" applyFont="1" applyFill="1" applyAlignment="1">
      <alignment horizontal="left" indent="2"/>
    </xf>
    <xf numFmtId="0" fontId="32" fillId="3" borderId="0" xfId="0" applyFont="1" applyFill="1" applyAlignment="1">
      <alignment horizontal="right" indent="1"/>
    </xf>
    <xf numFmtId="0" fontId="32" fillId="3" borderId="0" xfId="0" applyFont="1" applyFill="1" applyAlignment="1">
      <alignment horizontal="right" indent="2"/>
    </xf>
    <xf numFmtId="0" fontId="18" fillId="3" borderId="0" xfId="0" applyFont="1" applyFill="1" applyAlignment="1">
      <alignment horizontal="left" vertical="center" indent="2"/>
    </xf>
    <xf numFmtId="0" fontId="18" fillId="3" borderId="0" xfId="0" applyFont="1" applyFill="1" applyAlignment="1">
      <alignment horizontal="right" vertical="center" indent="1"/>
    </xf>
    <xf numFmtId="0" fontId="18" fillId="3" borderId="0" xfId="0" applyFont="1" applyFill="1" applyAlignment="1">
      <alignment horizontal="right" vertical="center" indent="2"/>
    </xf>
    <xf numFmtId="0" fontId="18" fillId="3" borderId="0" xfId="0" applyFont="1" applyFill="1" applyAlignment="1">
      <alignment horizontal="left" vertical="center" indent="3"/>
    </xf>
    <xf numFmtId="8" fontId="18" fillId="3" borderId="0" xfId="0" applyNumberFormat="1" applyFont="1" applyFill="1" applyAlignment="1">
      <alignment horizontal="right" vertical="center" indent="1"/>
    </xf>
    <xf numFmtId="8" fontId="18" fillId="3" borderId="0" xfId="0" applyNumberFormat="1" applyFont="1" applyFill="1" applyAlignment="1">
      <alignment horizontal="right" vertical="center" indent="2"/>
    </xf>
    <xf numFmtId="0" fontId="8" fillId="3" borderId="0" xfId="0" applyFont="1" applyFill="1"/>
    <xf numFmtId="0" fontId="2" fillId="3" borderId="0" xfId="0" applyFont="1" applyFill="1"/>
    <xf numFmtId="0" fontId="23" fillId="7" borderId="3" xfId="0" applyFont="1" applyFill="1" applyBorder="1" applyAlignment="1">
      <alignment horizontal="center" vertical="center"/>
    </xf>
    <xf numFmtId="0" fontId="24" fillId="6" borderId="4" xfId="0" applyFont="1" applyFill="1" applyBorder="1" applyAlignment="1">
      <alignment horizontal="center" vertical="center"/>
    </xf>
    <xf numFmtId="0" fontId="14" fillId="2" borderId="0" xfId="1" applyFont="1" applyAlignment="1">
      <alignment horizontal="left" indent="1"/>
    </xf>
    <xf numFmtId="0" fontId="2" fillId="2" borderId="0" xfId="0" applyFont="1" applyFill="1" applyAlignment="1">
      <alignment horizontal="left" indent="1"/>
    </xf>
    <xf numFmtId="0" fontId="23" fillId="9" borderId="7" xfId="0" applyFont="1" applyFill="1" applyBorder="1" applyAlignment="1">
      <alignment horizontal="center" vertical="center"/>
    </xf>
    <xf numFmtId="0" fontId="4" fillId="10" borderId="7" xfId="0" applyFont="1" applyFill="1" applyBorder="1" applyAlignment="1">
      <alignment horizontal="center" vertical="center"/>
    </xf>
    <xf numFmtId="0" fontId="26" fillId="2" borderId="0" xfId="1" applyFont="1" applyAlignment="1">
      <alignment horizontal="left" indent="1"/>
    </xf>
    <xf numFmtId="0" fontId="27" fillId="2" borderId="0" xfId="0" applyFont="1" applyFill="1" applyAlignment="1">
      <alignment horizontal="left" indent="1"/>
    </xf>
    <xf numFmtId="0" fontId="29" fillId="2" borderId="0" xfId="1" applyFont="1" applyAlignment="1">
      <alignment horizontal="left" indent="1"/>
    </xf>
    <xf numFmtId="0" fontId="23" fillId="14" borderId="9" xfId="1" applyFont="1" applyFill="1" applyBorder="1" applyAlignment="1">
      <alignment horizontal="center" vertical="center"/>
    </xf>
    <xf numFmtId="0" fontId="2" fillId="14" borderId="10" xfId="0" applyFont="1" applyFill="1" applyBorder="1" applyAlignment="1">
      <alignment horizontal="center" vertical="center"/>
    </xf>
  </cellXfs>
  <cellStyles count="4">
    <cellStyle name="Heading 2" xfId="3" builtinId="17"/>
    <cellStyle name="Normal" xfId="0" builtinId="0" customBuiltin="1"/>
    <cellStyle name="Normal 2" xfId="2" xr:uid="{00000000-0005-0000-0000-000001000000}"/>
    <cellStyle name="Title" xfId="1" builtinId="15" customBuiltin="1"/>
  </cellStyles>
  <dxfs count="111">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1" formatCode="&quot;$&quot;#,##0.00_);\(&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b val="0"/>
        <i val="0"/>
        <strike val="0"/>
        <condense val="0"/>
        <extend val="0"/>
        <outline val="0"/>
        <shadow val="0"/>
        <u val="none"/>
        <vertAlign val="baseline"/>
        <sz val="12"/>
        <color auto="1"/>
        <name val="Century Gothic"/>
        <family val="2"/>
        <scheme val="minor"/>
      </font>
      <alignment horizontal="left" vertical="center" textRotation="0" wrapText="0" indent="3" justifyLastLine="0" shrinkToFit="0" readingOrder="0"/>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numFmt numFmtId="0" formatCode="General"/>
    </dxf>
    <dxf>
      <font>
        <b val="0"/>
        <i val="0"/>
        <strike val="0"/>
        <condense val="0"/>
        <extend val="0"/>
        <outline val="0"/>
        <shadow val="0"/>
        <u val="none"/>
        <vertAlign val="baseline"/>
        <sz val="12"/>
        <color auto="1"/>
        <name val="Century Gothic"/>
        <family val="2"/>
        <scheme val="minor"/>
      </font>
      <numFmt numFmtId="164" formatCode="&quot;$&quot;#,##0.0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2" formatCode="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dxf>
    <dxf>
      <font>
        <strike val="0"/>
        <outline val="0"/>
        <shadow val="0"/>
        <u val="none"/>
        <vertAlign val="baseline"/>
        <sz val="12"/>
        <color auto="1"/>
        <name val="Century Gothic"/>
        <family val="2"/>
        <scheme val="minor"/>
      </font>
      <fill>
        <patternFill patternType="none">
          <fgColor indexed="64"/>
          <bgColor auto="1"/>
        </patternFill>
      </fill>
    </dxf>
    <dxf>
      <font>
        <b val="0"/>
        <i val="0"/>
        <strike val="0"/>
        <condense val="0"/>
        <extend val="0"/>
        <outline val="0"/>
        <shadow val="0"/>
        <u val="none"/>
        <vertAlign val="baseline"/>
        <sz val="12"/>
        <color auto="1"/>
        <name val="Century Gothic"/>
        <family val="2"/>
        <scheme val="minor"/>
      </font>
      <numFmt numFmtId="164" formatCode="&quot;$&quot;#,##0.00"/>
      <alignment horizontal="right" vertical="center" textRotation="0" wrapText="0" indent="2" justifyLastLine="0" shrinkToFit="0" readingOrder="0"/>
    </dxf>
    <dxf>
      <font>
        <strike val="0"/>
        <outline val="0"/>
        <shadow val="0"/>
        <u val="none"/>
        <vertAlign val="baseline"/>
        <sz val="12"/>
        <color auto="1"/>
        <name val="Century Gothic"/>
        <family val="2"/>
        <scheme val="minor"/>
      </font>
      <fill>
        <patternFill patternType="none">
          <fgColor indexed="64"/>
          <bgColor auto="1"/>
        </patternFill>
      </fill>
    </dxf>
    <dxf>
      <font>
        <b val="0"/>
        <i val="0"/>
        <strike val="0"/>
        <condense val="0"/>
        <extend val="0"/>
        <outline val="0"/>
        <shadow val="0"/>
        <u val="none"/>
        <vertAlign val="baseline"/>
        <sz val="12"/>
        <color auto="1"/>
        <name val="Century Gothic"/>
        <family val="2"/>
        <scheme val="minor"/>
      </font>
      <numFmt numFmtId="12" formatCode="&quot;$&quot;#,##0.00_);[Red]\(&quot;$&quot;#,##0.00\)"/>
      <alignment horizontal="right" vertical="center" textRotation="0" wrapText="0" indent="1" justifyLastLine="0" shrinkToFit="0" readingOrder="0"/>
    </dxf>
    <dxf>
      <font>
        <strike val="0"/>
        <outline val="0"/>
        <shadow val="0"/>
        <u val="none"/>
        <vertAlign val="baseline"/>
        <sz val="12"/>
        <color auto="1"/>
        <name val="Century Gothic"/>
        <family val="2"/>
        <scheme val="minor"/>
      </font>
      <fill>
        <patternFill patternType="none">
          <fgColor indexed="64"/>
          <bgColor auto="1"/>
        </patternFill>
      </fill>
    </dxf>
    <dxf>
      <font>
        <b val="0"/>
        <i val="0"/>
        <strike val="0"/>
        <condense val="0"/>
        <extend val="0"/>
        <outline val="0"/>
        <shadow val="0"/>
        <u val="none"/>
        <vertAlign val="baseline"/>
        <sz val="12"/>
        <color auto="1"/>
        <name val="Century Gothic"/>
        <family val="2"/>
        <scheme val="minor"/>
      </font>
      <alignment horizontal="left" vertical="center" textRotation="0" wrapText="0" indent="2" justifyLastLine="0" shrinkToFit="0" readingOrder="0"/>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strike val="0"/>
        <outline val="0"/>
        <shadow val="0"/>
        <u val="none"/>
        <vertAlign val="baseline"/>
        <sz val="12"/>
        <color auto="1"/>
        <name val="Century Gothic"/>
        <family val="2"/>
        <scheme val="minor"/>
      </font>
      <fill>
        <patternFill patternType="none">
          <fgColor indexed="64"/>
          <bgColor auto="1"/>
        </patternFill>
      </fill>
    </dxf>
    <dxf>
      <font>
        <b/>
        <color theme="1"/>
      </font>
      <fill>
        <patternFill>
          <bgColor theme="4" tint="0.79998168889431442"/>
        </patternFill>
      </fill>
    </dxf>
    <dxf>
      <font>
        <b/>
        <i val="0"/>
        <color theme="1"/>
      </font>
      <fill>
        <patternFill>
          <bgColor theme="4" tint="0.59996337778862885"/>
        </patternFill>
      </fill>
    </dxf>
    <dxf>
      <font>
        <b val="0"/>
        <i val="0"/>
        <color theme="1"/>
      </font>
      <fill>
        <patternFill>
          <bgColor theme="0" tint="-4.9989318521683403E-2"/>
        </patternFill>
      </fill>
      <border diagonalUp="0" diagonalDown="0">
        <left/>
        <right/>
        <top style="thin">
          <color theme="4"/>
        </top>
        <bottom style="thin">
          <color theme="4"/>
        </bottom>
        <vertical/>
        <horizontal style="thin">
          <color theme="4"/>
        </horizontal>
      </border>
    </dxf>
    <dxf>
      <font>
        <b/>
        <color theme="1"/>
      </font>
      <fill>
        <patternFill>
          <bgColor theme="9" tint="0.79998168889431442"/>
        </patternFill>
      </fill>
    </dxf>
    <dxf>
      <font>
        <b/>
        <i val="0"/>
        <color theme="1"/>
      </font>
      <fill>
        <patternFill>
          <bgColor theme="9" tint="0.59996337778862885"/>
        </patternFill>
      </fill>
    </dxf>
    <dxf>
      <font>
        <b val="0"/>
        <i val="0"/>
        <color theme="1"/>
      </font>
      <fill>
        <patternFill>
          <bgColor theme="0" tint="-4.9989318521683403E-2"/>
        </patternFill>
      </fill>
      <border diagonalUp="0" diagonalDown="0">
        <left/>
        <right/>
        <top style="thin">
          <color theme="9"/>
        </top>
        <bottom style="thin">
          <color theme="9"/>
        </bottom>
        <vertical/>
        <horizontal style="thin">
          <color theme="9"/>
        </horizontal>
      </border>
    </dxf>
    <dxf>
      <font>
        <b/>
        <color theme="1"/>
      </font>
      <fill>
        <patternFill>
          <bgColor theme="7" tint="0.79998168889431442"/>
        </patternFill>
      </fill>
    </dxf>
    <dxf>
      <font>
        <b/>
        <i val="0"/>
        <color theme="1"/>
      </font>
      <fill>
        <patternFill>
          <bgColor theme="7" tint="0.59996337778862885"/>
        </patternFill>
      </fill>
    </dxf>
    <dxf>
      <font>
        <b val="0"/>
        <i val="0"/>
        <color theme="1"/>
      </font>
      <fill>
        <patternFill>
          <bgColor theme="0" tint="-4.9989318521683403E-2"/>
        </patternFill>
      </fill>
      <border diagonalUp="0" diagonalDown="0">
        <left/>
        <right/>
        <top style="thin">
          <color theme="7"/>
        </top>
        <bottom style="thin">
          <color theme="7"/>
        </bottom>
        <vertical/>
        <horizontal style="thin">
          <color theme="7"/>
        </horizontal>
      </border>
    </dxf>
  </dxfs>
  <tableStyles count="3" defaultTableStyle="TableStyleMedium2" defaultPivotStyle="PivotStyleLight16">
    <tableStyle name="TableStyleLight1 2" pivot="0" count="3" xr9:uid="{00000000-0011-0000-FFFF-FFFF00000000}">
      <tableStyleElement type="wholeTable" dxfId="110"/>
      <tableStyleElement type="headerRow" dxfId="109"/>
      <tableStyleElement type="totalRow" dxfId="108"/>
    </tableStyle>
    <tableStyle name="TableStyleLight1 2 2" pivot="0" count="3" xr9:uid="{2AB18F32-A727-4F42-B01A-77BEFF1EA9A5}">
      <tableStyleElement type="wholeTable" dxfId="107"/>
      <tableStyleElement type="headerRow" dxfId="106"/>
      <tableStyleElement type="totalRow" dxfId="105"/>
    </tableStyle>
    <tableStyle name="TableStyleLight1 2 3" pivot="0" count="3" xr9:uid="{79EEBCD4-511B-45BD-AAFB-2540EF237D1B}">
      <tableStyleElement type="wholeTable" dxfId="104"/>
      <tableStyleElement type="headerRow" dxfId="103"/>
      <tableStyleElement type="totalRow" dxfId="10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B50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51608725149565E-2"/>
          <c:y val="0.37032083676107652"/>
          <c:w val="0.90952776464299667"/>
          <c:h val="0.56204313080267954"/>
        </c:manualLayout>
      </c:layout>
      <c:barChart>
        <c:barDir val="bar"/>
        <c:grouping val="percentStacked"/>
        <c:varyColors val="0"/>
        <c:ser>
          <c:idx val="0"/>
          <c:order val="0"/>
          <c:tx>
            <c:v>Total income</c:v>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Estimated</c:v>
              </c:pt>
              <c:pt idx="1">
                <c:v>Actual</c:v>
              </c:pt>
            </c:strLit>
          </c:cat>
          <c:val>
            <c:numRef>
              <c:f>'Profit-loss Summary'!$C$8:$D$8</c:f>
              <c:numCache>
                <c:formatCode>"$"#,##0.00_);[Red]\("$"#,##0.00\)</c:formatCode>
                <c:ptCount val="2"/>
                <c:pt idx="0">
                  <c:v>2800</c:v>
                </c:pt>
                <c:pt idx="1">
                  <c:v>2500</c:v>
                </c:pt>
              </c:numCache>
            </c:numRef>
          </c:val>
          <c:extLst>
            <c:ext xmlns:c16="http://schemas.microsoft.com/office/drawing/2014/chart" uri="{C3380CC4-5D6E-409C-BE32-E72D297353CC}">
              <c16:uniqueId val="{00000000-7A22-3743-94D5-20C400535899}"/>
            </c:ext>
          </c:extLst>
        </c:ser>
        <c:ser>
          <c:idx val="1"/>
          <c:order val="1"/>
          <c:tx>
            <c:v>Total expenses</c:v>
          </c:tx>
          <c:spPr>
            <a:solidFill>
              <a:schemeClr val="accent1">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Estimated</c:v>
              </c:pt>
              <c:pt idx="1">
                <c:v>Actual</c:v>
              </c:pt>
            </c:strLit>
          </c:cat>
          <c:val>
            <c:numRef>
              <c:f>'Profit-loss Summary'!$C$9:$D$9</c:f>
              <c:numCache>
                <c:formatCode>"$"#,##0.00_);[Red]\("$"#,##0.00\)</c:formatCode>
                <c:ptCount val="2"/>
                <c:pt idx="0">
                  <c:v>10393</c:v>
                </c:pt>
                <c:pt idx="1">
                  <c:v>0</c:v>
                </c:pt>
              </c:numCache>
            </c:numRef>
          </c:val>
          <c:extLst>
            <c:ext xmlns:c16="http://schemas.microsoft.com/office/drawing/2014/chart" uri="{C3380CC4-5D6E-409C-BE32-E72D297353CC}">
              <c16:uniqueId val="{00000001-7A22-3743-94D5-20C400535899}"/>
            </c:ext>
          </c:extLst>
        </c:ser>
        <c:dLbls>
          <c:dLblPos val="ctr"/>
          <c:showLegendKey val="0"/>
          <c:showVal val="1"/>
          <c:showCatName val="0"/>
          <c:showSerName val="0"/>
          <c:showPercent val="0"/>
          <c:showBubbleSize val="0"/>
        </c:dLbls>
        <c:gapWidth val="50"/>
        <c:overlap val="100"/>
        <c:axId val="145310464"/>
        <c:axId val="145313152"/>
      </c:barChart>
      <c:catAx>
        <c:axId val="145310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800" b="0" i="0" u="none" strike="noStrike" kern="1200" cap="all" spc="120" normalizeH="0" baseline="0">
                <a:solidFill>
                  <a:sysClr val="windowText" lastClr="000000"/>
                </a:solidFill>
                <a:latin typeface="+mn-lt"/>
                <a:ea typeface="+mn-ea"/>
                <a:cs typeface="+mn-cs"/>
              </a:defRPr>
            </a:pPr>
            <a:endParaRPr lang="en-US"/>
          </a:p>
        </c:txPr>
        <c:crossAx val="145313152"/>
        <c:crosses val="autoZero"/>
        <c:auto val="1"/>
        <c:lblAlgn val="ctr"/>
        <c:lblOffset val="100"/>
        <c:noMultiLvlLbl val="0"/>
      </c:catAx>
      <c:valAx>
        <c:axId val="145313152"/>
        <c:scaling>
          <c:orientation val="minMax"/>
        </c:scaling>
        <c:delete val="1"/>
        <c:axPos val="b"/>
        <c:numFmt formatCode="0%" sourceLinked="1"/>
        <c:majorTickMark val="none"/>
        <c:minorTickMark val="none"/>
        <c:tickLblPos val="nextTo"/>
        <c:crossAx val="145310464"/>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ayout>
        <c:manualLayout>
          <c:xMode val="edge"/>
          <c:yMode val="edge"/>
          <c:x val="0.68685018811290877"/>
          <c:y val="8.2518803619696796E-2"/>
          <c:w val="0.29212660101560411"/>
          <c:h val="0.22458573275355506"/>
        </c:manualLayout>
      </c:layout>
      <c:overlay val="1"/>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alignWithMargins="0"/>
    <c:pageMargins b="1" l="0.75000000000000011" r="0.75000000000000011"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469900</xdr:colOff>
      <xdr:row>2</xdr:row>
      <xdr:rowOff>101600</xdr:rowOff>
    </xdr:from>
    <xdr:to>
      <xdr:col>6</xdr:col>
      <xdr:colOff>933450</xdr:colOff>
      <xdr:row>11</xdr:row>
      <xdr:rowOff>76200</xdr:rowOff>
    </xdr:to>
    <xdr:graphicFrame macro="">
      <xdr:nvGraphicFramePr>
        <xdr:cNvPr id="5" name="Chart 1" descr="Bar chart showing Estimated Income and Expenses and Actual Income and Expenses comparison">
          <a:extLst>
            <a:ext uri="{FF2B5EF4-FFF2-40B4-BE49-F238E27FC236}">
              <a16:creationId xmlns:a16="http://schemas.microsoft.com/office/drawing/2014/main" id="{6BE0BB15-7181-D844-B469-F8378AEFF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persons/person.xml><?xml version="1.0" encoding="utf-8"?>
<personList xmlns="http://schemas.microsoft.com/office/spreadsheetml/2018/threadedcomments" xmlns:x="http://schemas.openxmlformats.org/spreadsheetml/2006/main">
  <person displayName="Muhammad Nouman" id="{EC77ED9F-E0C3-4494-8155-ABA6F9FC4AFD}" userId="S::muhammad.nouman@studentambassadors.com::e1324dae-8e73-4d86-836c-15cf70220c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iteExpenses" displayName="SiteExpenses" ref="B7:D12" totalsRowCount="1" headerRowDxfId="101" dataDxfId="100" totalsRowDxfId="99">
  <autoFilter ref="B7:D11" xr:uid="{00000000-0009-0000-0100-000001000000}">
    <filterColumn colId="0" hiddenButton="1"/>
    <filterColumn colId="1" hiddenButton="1"/>
    <filterColumn colId="2" hiddenButton="1"/>
  </autoFilter>
  <tableColumns count="3">
    <tableColumn id="1" xr3:uid="{00000000-0010-0000-0000-000001000000}" name="Site" totalsRowLabel="Total" dataDxfId="97" totalsRowDxfId="98"/>
    <tableColumn id="2" xr3:uid="{00000000-0010-0000-0000-000002000000}" name="Estimated" totalsRowFunction="sum" dataDxfId="95" totalsRowDxfId="96"/>
    <tableColumn id="3" xr3:uid="{00000000-0010-0000-0000-000003000000}" name="Actual" totalsRowFunction="sum" dataDxfId="93" totalsRowDxfId="94"/>
  </tableColumns>
  <tableStyleInfo name="TableStyleLight1 2 2" showFirstColumn="1" showLastColumn="0" showRowStripes="1" showColumnStripes="0"/>
  <extLst>
    <ext xmlns:x14="http://schemas.microsoft.com/office/spreadsheetml/2009/9/main" uri="{504A1905-F514-4f6f-8877-14C23A59335A}">
      <x14:table altTextSummary="Enter Estimated and Actual Site Expense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053438-C393-4A6F-85EB-6141CE2E580F}" name="Summary" displayName="Summary" ref="B7:D9" totalsRowShown="0" headerRowDxfId="4" dataDxfId="3">
  <autoFilter ref="B7:D9" xr:uid="{E2E1E93F-962E-4908-B5FF-C49FFDD203EC}">
    <filterColumn colId="0" hiddenButton="1"/>
    <filterColumn colId="1" hiddenButton="1"/>
    <filterColumn colId="2" hiddenButton="1"/>
  </autoFilter>
  <tableColumns count="3">
    <tableColumn id="1" xr3:uid="{F67213F1-F34B-417E-9245-0F02F8ACA01B}" name=" Total" dataDxfId="2"/>
    <tableColumn id="2" xr3:uid="{B31A4B15-FE6A-45D0-A35F-8DEBCAB99AF7}" name="Estimated" dataDxfId="1"/>
    <tableColumn id="3" xr3:uid="{D633F0A4-A59C-4679-9F1C-8D364B0C972E}" name="Actual" dataDxfId="0"/>
  </tableColumns>
  <tableStyleInfo name="TableStyleLight1 2 3" showFirstColumn="0" showLastColumn="0" showRowStripes="0" showColumnStripes="0"/>
  <extLst>
    <ext xmlns:x14="http://schemas.microsoft.com/office/spreadsheetml/2009/9/main" uri="{504A1905-F514-4f6f-8877-14C23A59335A}">
      <x14:table altTextSummary="Total Estimated and Actual Income &amp; Expenses are auto updated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RefreshmentsExpenses" displayName="RefreshmentsExpenses" ref="F7:I12" totalsRowCount="1" headerRowDxfId="92" dataDxfId="91" totalsRowDxfId="90">
  <autoFilter ref="F7:I11" xr:uid="{00000000-0009-0000-0100-000003000000}">
    <filterColumn colId="0" hiddenButton="1"/>
    <filterColumn colId="1" hiddenButton="1"/>
    <filterColumn colId="2" hiddenButton="1"/>
    <filterColumn colId="3" hiddenButton="1"/>
  </autoFilter>
  <tableColumns count="4">
    <tableColumn id="1" xr3:uid="{00000000-0010-0000-0100-000001000000}" name="Refreshments" totalsRowLabel="Total" dataDxfId="88" totalsRowDxfId="89"/>
    <tableColumn id="2" xr3:uid="{00000000-0010-0000-0100-000002000000}" name="Estimated Per Person" totalsRowFunction="custom" dataDxfId="86" totalsRowDxfId="87">
      <totalsRowFormula>SUM(G8:G11)</totalsRowFormula>
    </tableColumn>
    <tableColumn id="3" xr3:uid="{00000000-0010-0000-0100-000003000000}" name="Quantity" dataDxfId="84" totalsRowDxfId="85"/>
    <tableColumn id="4" xr3:uid="{4098D090-F3E8-49D2-9097-EB940757C274}" name="Total" totalsRowFunction="custom" dataDxfId="82" totalsRowDxfId="83">
      <totalsRowFormula>SUM(I8:I11)</totalsRowFormula>
    </tableColumn>
  </tableColumns>
  <tableStyleInfo name="TableStyleLight1 2 2" showFirstColumn="1" showLastColumn="0" showRowStripes="1" showColumnStripes="0"/>
  <extLst>
    <ext xmlns:x14="http://schemas.microsoft.com/office/spreadsheetml/2009/9/main" uri="{504A1905-F514-4f6f-8877-14C23A59335A}">
      <x14:table altTextSummary="Enter Estimated and Actual Refreshments Expense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ecorationsExpenses" displayName="DecorationsExpenses" ref="B14:E20" totalsRowCount="1" headerRowDxfId="81" dataDxfId="80" totalsRowDxfId="79">
  <autoFilter ref="B14:E19" xr:uid="{00000000-0009-0000-0100-000004000000}">
    <filterColumn colId="0" hiddenButton="1"/>
    <filterColumn colId="1" hiddenButton="1"/>
    <filterColumn colId="2" hiddenButton="1"/>
    <filterColumn colId="3" hiddenButton="1"/>
  </autoFilter>
  <tableColumns count="4">
    <tableColumn id="1" xr3:uid="{00000000-0010-0000-0200-000001000000}" name="Swags" totalsRowLabel="Total" dataDxfId="77" totalsRowDxfId="78"/>
    <tableColumn id="2" xr3:uid="{00000000-0010-0000-0200-000002000000}" name="Estimated Per Attendee" totalsRowFunction="custom" dataDxfId="75" totalsRowDxfId="76">
      <totalsRowFormula>SUM(C15:C19)</totalsRowFormula>
    </tableColumn>
    <tableColumn id="3" xr3:uid="{00000000-0010-0000-0200-000003000000}" name="Quantity" dataDxfId="73" totalsRowDxfId="74"/>
    <tableColumn id="4" xr3:uid="{72A55A22-8897-4F43-A910-69C7E9D8C807}" name="Total" totalsRowFunction="custom" dataDxfId="71" totalsRowDxfId="72">
      <calculatedColumnFormula>PRODUCT(C15,D15)</calculatedColumnFormula>
      <totalsRowFormula>SUM(E15:E19)</totalsRowFormula>
    </tableColumn>
  </tableColumns>
  <tableStyleInfo name="TableStyleLight1 2 2" showFirstColumn="1" showLastColumn="0" showRowStripes="1" showColumnStripes="0"/>
  <extLst>
    <ext xmlns:x14="http://schemas.microsoft.com/office/spreadsheetml/2009/9/main" uri="{504A1905-F514-4f6f-8877-14C23A59335A}">
      <x14:table altTextSummary="Enter Estimated and Actual Decorations Expense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gramExpenses" displayName="ProgramExpenses" ref="G14:K23" totalsRowCount="1" headerRowDxfId="70" dataDxfId="69" totalsRowDxfId="68">
  <autoFilter ref="G14:K22" xr:uid="{00000000-0009-0000-0100-000005000000}">
    <filterColumn colId="0" hiddenButton="1"/>
    <filterColumn colId="1" hiddenButton="1"/>
    <filterColumn colId="2" hiddenButton="1"/>
    <filterColumn colId="3" hiddenButton="1"/>
    <filterColumn colId="4" hiddenButton="1"/>
  </autoFilter>
  <tableColumns count="5">
    <tableColumn id="1" xr3:uid="{00000000-0010-0000-0300-000001000000}" name="Logistics" totalsRowLabel="Total" dataDxfId="66" totalsRowDxfId="67"/>
    <tableColumn id="5" xr3:uid="{FE2E11B9-49F5-4822-988B-3244D84055BA}" name="Qunatity" dataDxfId="64" totalsRowDxfId="65"/>
    <tableColumn id="2" xr3:uid="{00000000-0010-0000-0300-000002000000}" name="Estimated Per Quan" totalsRowFunction="sum" dataDxfId="62" totalsRowDxfId="63"/>
    <tableColumn id="3" xr3:uid="{00000000-0010-0000-0300-000003000000}" name="Column1" totalsRowFunction="sum" dataDxfId="60" totalsRowDxfId="61"/>
    <tableColumn id="6" xr3:uid="{9A15002F-FF92-4AB1-AD5C-869C36CEB4EB}" name="Total" dataDxfId="58" totalsRowDxfId="59"/>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rogram Expense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ublicityExpenses" displayName="PublicityExpenses" ref="B22:D26" totalsRowCount="1" headerRowDxfId="57" dataDxfId="56" totalsRowDxfId="55">
  <autoFilter ref="B22:D25" xr:uid="{00000000-0009-0000-0100-000006000000}">
    <filterColumn colId="0" hiddenButton="1"/>
    <filterColumn colId="1" hiddenButton="1"/>
    <filterColumn colId="2" hiddenButton="1"/>
  </autoFilter>
  <tableColumns count="3">
    <tableColumn id="1" xr3:uid="{00000000-0010-0000-0400-000001000000}" name="Publicity" totalsRowLabel="Total" dataDxfId="53" totalsRowDxfId="54"/>
    <tableColumn id="2" xr3:uid="{00000000-0010-0000-0400-000002000000}" name="Estimated" totalsRowFunction="sum" dataDxfId="51" totalsRowDxfId="52"/>
    <tableColumn id="3" xr3:uid="{00000000-0010-0000-0400-000003000000}" name="Actual" totalsRowFunction="sum" dataDxfId="49" totalsRowDxfId="50"/>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ublicity Expenses in this table. Total is auto calculated at the 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izesExpenses" displayName="PrizesExpenses" ref="G25:I30" totalsRowCount="1" headerRowDxfId="48" dataDxfId="47" totalsRowDxfId="46">
  <autoFilter ref="G25:I29" xr:uid="{00000000-0009-0000-0100-000007000000}">
    <filterColumn colId="0" hiddenButton="1"/>
    <filterColumn colId="1" hiddenButton="1"/>
    <filterColumn colId="2" hiddenButton="1"/>
  </autoFilter>
  <tableColumns count="3">
    <tableColumn id="1" xr3:uid="{00000000-0010-0000-0500-000001000000}" name="Prizes" totalsRowLabel="Total" dataDxfId="44" totalsRowDxfId="45"/>
    <tableColumn id="2" xr3:uid="{00000000-0010-0000-0500-000002000000}" name="Estimated" totalsRowFunction="sum" dataDxfId="42" totalsRowDxfId="43"/>
    <tableColumn id="3" xr3:uid="{00000000-0010-0000-0500-000003000000}" name="Actual" totalsRowFunction="sum" dataDxfId="40" totalsRowDxfId="41"/>
  </tableColumns>
  <tableStyleInfo name="TableStyleLight1 2 2" showFirstColumn="1" showLastColumn="0" showRowStripes="1" showColumnStripes="0"/>
  <extLst>
    <ext xmlns:x14="http://schemas.microsoft.com/office/spreadsheetml/2009/9/main" uri="{504A1905-F514-4f6f-8877-14C23A59335A}">
      <x14:table altTextSummary="Enter Estimated and Actual Prizes Expense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MiscellaneousExpenses" displayName="MiscellaneousExpenses" ref="B28:D33" totalsRowCount="1" headerRowDxfId="39" dataDxfId="38" totalsRowDxfId="37">
  <autoFilter ref="B28:D32" xr:uid="{00000000-0009-0000-0100-000008000000}">
    <filterColumn colId="0" hiddenButton="1"/>
    <filterColumn colId="1" hiddenButton="1"/>
    <filterColumn colId="2" hiddenButton="1"/>
  </autoFilter>
  <tableColumns count="3">
    <tableColumn id="1" xr3:uid="{00000000-0010-0000-0600-000001000000}" name="Miscellaneous" totalsRowLabel="Total" dataDxfId="35" totalsRowDxfId="36"/>
    <tableColumn id="2" xr3:uid="{00000000-0010-0000-0600-000002000000}" name="Estimated" totalsRowFunction="sum" dataDxfId="33" totalsRowDxfId="34"/>
    <tableColumn id="3" xr3:uid="{00000000-0010-0000-0600-000003000000}" name="Actual" totalsRowFunction="sum" dataDxfId="31" totalsRowDxfId="32"/>
  </tableColumns>
  <tableStyleInfo name="TableStyleLight1 2 2" showFirstColumn="1" showLastColumn="0" showRowStripes="1" showColumnStripes="0"/>
  <extLst>
    <ext xmlns:x14="http://schemas.microsoft.com/office/spreadsheetml/2009/9/main" uri="{504A1905-F514-4f6f-8877-14C23A59335A}">
      <x14:table altTextSummary="Enter Estimated and Actual Miscellaneous Expense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Admissions" displayName="Admissions" ref="B8:G16" totalsRowCount="1" headerRowDxfId="30" dataDxfId="29" totalsRowDxfId="28">
  <autoFilter ref="B8:G15" xr:uid="{00000000-0009-0000-0100-000009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700-000001000000}" name="Name" totalsRowLabel="Total" dataDxfId="26" totalsRowDxfId="27"/>
    <tableColumn id="2" xr3:uid="{00000000-0010-0000-0700-000002000000}" name="Point of Contact" dataDxfId="24" totalsRowDxfId="25"/>
    <tableColumn id="3" xr3:uid="{00000000-0010-0000-0700-000003000000}" name="Designation" dataDxfId="22" totalsRowDxfId="23"/>
    <tableColumn id="4" xr3:uid="{00000000-0010-0000-0700-000004000000}" name="Est Price" totalsRowFunction="custom" dataDxfId="20" totalsRowDxfId="21">
      <totalsRowFormula>SUBTOTAL(109,E9:E15)</totalsRowFormula>
    </tableColumn>
    <tableColumn id="7" xr3:uid="{00000000-0010-0000-0700-000007000000}" name="Incentive" dataDxfId="18" totalsRowDxfId="19">
      <calculatedColumnFormula>C9*E9</calculatedColumnFormula>
    </tableColumn>
    <tableColumn id="5" xr3:uid="{7ADC8824-9E17-4496-8968-E4A9433F6351}" name="Status" totalsRowFunction="custom" dataDxfId="16" totalsRowDxfId="17">
      <totalsRowFormula>SUBTOTAL(109,Admissions[Incentive])</totalsRowFormula>
    </tableColumn>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missions, Type, and Price in this table. Estimated and Actual Income from admissions and Totals are auto calculate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AdsInProgram" displayName="AdsInProgram" ref="B19:E25" totalsRowCount="1" headerRowDxfId="15" dataDxfId="14" totalsRowDxfId="13">
  <autoFilter ref="B19:E24" xr:uid="{00000000-0009-0000-0100-00000A000000}">
    <filterColumn colId="0" hiddenButton="1"/>
    <filterColumn colId="1" hiddenButton="1"/>
    <filterColumn colId="2" hiddenButton="1"/>
    <filterColumn colId="3" hiddenButton="1"/>
  </autoFilter>
  <tableColumns count="4">
    <tableColumn id="1" xr3:uid="{00000000-0010-0000-0800-000001000000}" name="Name" totalsRowLabel="Total" dataDxfId="11" totalsRowDxfId="12"/>
    <tableColumn id="2" xr3:uid="{00000000-0010-0000-0800-000002000000}" name="Point of Contact" dataDxfId="9" totalsRowDxfId="10"/>
    <tableColumn id="3" xr3:uid="{00000000-0010-0000-0800-000003000000}" name="Designation" dataDxfId="7" totalsRowDxfId="8"/>
    <tableColumn id="4" xr3:uid="{00000000-0010-0000-0800-000004000000}" name="Incentives" dataDxfId="5" totalsRowDxfId="6"/>
  </tableColumns>
  <tableStyleInfo name="TableStyleLight1 2" showFirstColumn="0" showLastColumn="0" showRowStripes="1" showColumnStripes="0"/>
  <extLst>
    <ext xmlns:x14="http://schemas.microsoft.com/office/spreadsheetml/2009/9/main" uri="{504A1905-F514-4f6f-8877-14C23A59335A}">
      <x14:table altTextSummary="Enter Estimated and Actual number of Ads, Type, and Price in this table. Estimated and Actual Income from ads and Totals are auto calculated"/>
    </ext>
  </extLst>
</table>
</file>

<file path=xl/theme/theme1.xml><?xml version="1.0" encoding="utf-8"?>
<a:theme xmlns:a="http://schemas.openxmlformats.org/drawingml/2006/main" name="Office Theme">
  <a:themeElements>
    <a:clrScheme name="TM16410231">
      <a:dk1>
        <a:srgbClr val="000000"/>
      </a:dk1>
      <a:lt1>
        <a:srgbClr val="FFFFFF"/>
      </a:lt1>
      <a:dk2>
        <a:srgbClr val="0E2841"/>
      </a:dk2>
      <a:lt2>
        <a:srgbClr val="E8E8E8"/>
      </a:lt2>
      <a:accent1>
        <a:srgbClr val="FE4500"/>
      </a:accent1>
      <a:accent2>
        <a:srgbClr val="ECE5E8"/>
      </a:accent2>
      <a:accent3>
        <a:srgbClr val="FCE22A"/>
      </a:accent3>
      <a:accent4>
        <a:srgbClr val="347E8C"/>
      </a:accent4>
      <a:accent5>
        <a:srgbClr val="F69B53"/>
      </a:accent5>
      <a:accent6>
        <a:srgbClr val="3C7E51"/>
      </a:accent6>
      <a:hlink>
        <a:srgbClr val="467886"/>
      </a:hlink>
      <a:folHlink>
        <a:srgbClr val="96607D"/>
      </a:folHlink>
    </a:clrScheme>
    <a:fontScheme name="Custom 5">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8" dT="2024-06-06T04:26:49.39" personId="{EC77ED9F-E0C3-4494-8155-ABA6F9FC4AFD}" id="{8947E301-E46A-486A-AEF0-AA5C3A1DFE21}">
    <text xml:space="preserve">For openig cermony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microsoft.com/office/2017/10/relationships/threadedComment" Target="../threadedComments/threadedComment1.xml"/><Relationship Id="rId5" Type="http://schemas.openxmlformats.org/officeDocument/2006/relationships/table" Target="../tables/table3.xml"/><Relationship Id="rId10" Type="http://schemas.openxmlformats.org/officeDocument/2006/relationships/comments" Target="../comments1.xml"/><Relationship Id="rId4" Type="http://schemas.openxmlformats.org/officeDocument/2006/relationships/table" Target="../tables/table2.xml"/><Relationship Id="rId9" Type="http://schemas.openxmlformats.org/officeDocument/2006/relationships/table" Target="../tables/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200B4-02BC-4B65-B20F-7C842CD422DD}">
  <sheetPr>
    <pageSetUpPr fitToPage="1"/>
  </sheetPr>
  <dimension ref="B1:C10"/>
  <sheetViews>
    <sheetView showGridLines="0" workbookViewId="0"/>
  </sheetViews>
  <sheetFormatPr defaultColWidth="8.85546875" defaultRowHeight="13.15"/>
  <cols>
    <col min="1" max="1" width="2.85546875" customWidth="1"/>
    <col min="2" max="2" width="95" customWidth="1"/>
    <col min="3" max="3" width="2.85546875" customWidth="1"/>
  </cols>
  <sheetData>
    <row r="1" spans="2:3" ht="20.100000000000001" customHeight="1">
      <c r="C1" t="s">
        <v>0</v>
      </c>
    </row>
    <row r="2" spans="2:3" s="4" customFormat="1" ht="30" customHeight="1">
      <c r="B2" s="12" t="s">
        <v>1</v>
      </c>
    </row>
    <row r="3" spans="2:3" ht="47.25" customHeight="1">
      <c r="B3" s="7" t="s">
        <v>2</v>
      </c>
    </row>
    <row r="4" spans="2:3" ht="30" customHeight="1">
      <c r="B4" s="7" t="s">
        <v>3</v>
      </c>
    </row>
    <row r="5" spans="2:3" ht="30" customHeight="1">
      <c r="B5" s="7" t="s">
        <v>4</v>
      </c>
    </row>
    <row r="6" spans="2:3" ht="30" customHeight="1">
      <c r="B6" s="7" t="s">
        <v>5</v>
      </c>
    </row>
    <row r="7" spans="2:3" ht="30" customHeight="1">
      <c r="B7" s="8" t="s">
        <v>6</v>
      </c>
    </row>
    <row r="8" spans="2:3" ht="60" customHeight="1">
      <c r="B8" s="9" t="s">
        <v>7</v>
      </c>
    </row>
    <row r="9" spans="2:3" ht="39.950000000000003" customHeight="1">
      <c r="B9" s="7" t="s">
        <v>8</v>
      </c>
    </row>
    <row r="10" spans="2:3">
      <c r="B10" s="6"/>
    </row>
  </sheetData>
  <printOptions horizontalCentered="1"/>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fitToPage="1"/>
  </sheetPr>
  <dimension ref="A1:K39"/>
  <sheetViews>
    <sheetView showGridLines="0" tabSelected="1" zoomScaleNormal="100" workbookViewId="0">
      <selection activeCell="C4" sqref="C4:F5"/>
    </sheetView>
  </sheetViews>
  <sheetFormatPr defaultColWidth="9.140625" defaultRowHeight="30" customHeight="1"/>
  <cols>
    <col min="1" max="1" width="2.85546875" style="65" customWidth="1"/>
    <col min="2" max="2" width="35.28515625" style="1" customWidth="1"/>
    <col min="3" max="3" width="32.85546875" style="1" customWidth="1"/>
    <col min="4" max="4" width="18.85546875" style="1" customWidth="1"/>
    <col min="5" max="5" width="17" style="1" customWidth="1"/>
    <col min="6" max="6" width="34" style="1" customWidth="1"/>
    <col min="7" max="7" width="28" style="1" customWidth="1"/>
    <col min="8" max="8" width="23.140625" style="1" customWidth="1"/>
    <col min="9" max="9" width="31" style="1" customWidth="1"/>
    <col min="10" max="10" width="9.140625" style="1"/>
    <col min="11" max="11" width="20.28515625" style="1" customWidth="1"/>
    <col min="12" max="16384" width="9.140625" style="1"/>
  </cols>
  <sheetData>
    <row r="1" spans="1:11" ht="20.100000000000001" customHeight="1">
      <c r="I1" s="1" t="s">
        <v>0</v>
      </c>
    </row>
    <row r="2" spans="1:11" ht="80.099999999999994" customHeight="1">
      <c r="A2" s="66"/>
      <c r="B2" s="100" t="s">
        <v>9</v>
      </c>
      <c r="C2" s="101"/>
      <c r="D2" s="101"/>
      <c r="E2" s="101"/>
      <c r="F2" s="101"/>
      <c r="G2" s="17"/>
      <c r="H2" s="18" t="s">
        <v>10</v>
      </c>
    </row>
    <row r="3" spans="1:11" ht="30" customHeight="1">
      <c r="A3" s="66"/>
      <c r="B3" s="19"/>
      <c r="C3" s="20"/>
      <c r="D3" s="20"/>
      <c r="E3" s="20"/>
      <c r="F3" s="20"/>
      <c r="G3" s="17"/>
      <c r="H3" s="21"/>
    </row>
    <row r="4" spans="1:11" s="3" customFormat="1" ht="30" customHeight="1">
      <c r="A4" s="66"/>
      <c r="B4" s="98" t="s">
        <v>11</v>
      </c>
      <c r="C4" s="22"/>
      <c r="D4" s="22"/>
      <c r="E4" s="22"/>
      <c r="F4" s="22"/>
      <c r="G4" s="35" t="s">
        <v>12</v>
      </c>
      <c r="H4" s="36" t="s">
        <v>13</v>
      </c>
    </row>
    <row r="5" spans="1:11" ht="30" customHeight="1">
      <c r="A5" s="66"/>
      <c r="B5" s="99"/>
      <c r="C5" s="23"/>
      <c r="D5" s="23"/>
      <c r="E5" s="23"/>
      <c r="F5" s="23"/>
      <c r="G5" s="24">
        <f>SUM(C12,I12,E20,I23,C26,H30,D33)</f>
        <v>10393</v>
      </c>
      <c r="H5" s="25"/>
    </row>
    <row r="6" spans="1:11" ht="30" customHeight="1">
      <c r="B6" s="26"/>
      <c r="C6" s="27"/>
      <c r="D6" s="27"/>
      <c r="E6" s="28"/>
      <c r="F6" s="28"/>
      <c r="G6" s="28"/>
      <c r="H6" s="29"/>
    </row>
    <row r="7" spans="1:11" s="2" customFormat="1" ht="30" customHeight="1">
      <c r="A7" s="66"/>
      <c r="B7" s="67" t="s">
        <v>14</v>
      </c>
      <c r="C7" s="68" t="s">
        <v>12</v>
      </c>
      <c r="D7" s="69" t="s">
        <v>13</v>
      </c>
      <c r="E7" s="30"/>
      <c r="F7" s="67" t="s">
        <v>15</v>
      </c>
      <c r="G7" s="79" t="s">
        <v>16</v>
      </c>
      <c r="H7" s="80" t="s">
        <v>17</v>
      </c>
      <c r="I7" s="69" t="s">
        <v>18</v>
      </c>
    </row>
    <row r="8" spans="1:11" ht="30" customHeight="1">
      <c r="B8" s="70" t="s">
        <v>19</v>
      </c>
      <c r="C8" s="71">
        <v>300</v>
      </c>
      <c r="D8" s="72"/>
      <c r="E8" s="30"/>
      <c r="F8" s="70" t="s">
        <v>20</v>
      </c>
      <c r="G8" s="71">
        <v>10</v>
      </c>
      <c r="H8" s="77">
        <v>375</v>
      </c>
      <c r="I8" s="72">
        <v>3750</v>
      </c>
    </row>
    <row r="9" spans="1:11" ht="30" customHeight="1">
      <c r="B9" s="70" t="s">
        <v>21</v>
      </c>
      <c r="C9" s="71">
        <v>100</v>
      </c>
      <c r="D9" s="72"/>
      <c r="E9" s="30"/>
      <c r="F9" s="70" t="s">
        <v>22</v>
      </c>
      <c r="G9" s="71">
        <v>2</v>
      </c>
      <c r="H9" s="77">
        <v>375</v>
      </c>
      <c r="I9" s="72">
        <v>750</v>
      </c>
    </row>
    <row r="10" spans="1:11" ht="30" customHeight="1">
      <c r="B10" s="70" t="s">
        <v>23</v>
      </c>
      <c r="C10" s="71">
        <v>40</v>
      </c>
      <c r="D10" s="72"/>
      <c r="E10" s="30"/>
      <c r="F10" s="70"/>
      <c r="G10" s="71"/>
      <c r="H10" s="77"/>
      <c r="I10" s="72"/>
    </row>
    <row r="11" spans="1:11" ht="30" customHeight="1">
      <c r="B11" s="70" t="s">
        <v>24</v>
      </c>
      <c r="C11" s="71">
        <v>1000</v>
      </c>
      <c r="D11" s="72"/>
      <c r="E11" s="30"/>
      <c r="F11" s="70"/>
      <c r="G11" s="71"/>
      <c r="H11" s="77"/>
      <c r="I11" s="72"/>
    </row>
    <row r="12" spans="1:11" ht="30" customHeight="1">
      <c r="B12" s="67" t="s">
        <v>18</v>
      </c>
      <c r="C12" s="71">
        <f>SUBTOTAL(109,SiteExpenses[Estimated])</f>
        <v>1440</v>
      </c>
      <c r="D12" s="72">
        <f>SUBTOTAL(109,SiteExpenses[Actual])</f>
        <v>0</v>
      </c>
      <c r="E12" s="30"/>
      <c r="F12" s="67" t="s">
        <v>18</v>
      </c>
      <c r="G12" s="71">
        <f>SUM(G8:G11)</f>
        <v>12</v>
      </c>
      <c r="H12" s="72"/>
      <c r="I12" s="78">
        <f>SUM(I8:I11)</f>
        <v>4500</v>
      </c>
    </row>
    <row r="13" spans="1:11" ht="30" customHeight="1">
      <c r="B13" s="31"/>
      <c r="C13" s="32"/>
      <c r="D13" s="33"/>
      <c r="E13" s="30"/>
      <c r="F13" s="31"/>
      <c r="G13" s="32"/>
      <c r="H13" s="33"/>
    </row>
    <row r="14" spans="1:11" ht="30" customHeight="1">
      <c r="B14" s="67" t="s">
        <v>25</v>
      </c>
      <c r="C14" s="79" t="s">
        <v>26</v>
      </c>
      <c r="D14" s="80" t="s">
        <v>17</v>
      </c>
      <c r="E14" s="80" t="s">
        <v>18</v>
      </c>
      <c r="F14" s="80"/>
      <c r="G14" s="67" t="s">
        <v>27</v>
      </c>
      <c r="H14" s="80" t="s">
        <v>28</v>
      </c>
      <c r="I14" s="79" t="s">
        <v>29</v>
      </c>
      <c r="J14" s="80" t="s">
        <v>30</v>
      </c>
      <c r="K14" s="80" t="s">
        <v>18</v>
      </c>
    </row>
    <row r="15" spans="1:11" ht="30" customHeight="1">
      <c r="B15" s="70" t="s">
        <v>31</v>
      </c>
      <c r="C15" s="71">
        <v>6</v>
      </c>
      <c r="D15" s="77">
        <v>300</v>
      </c>
      <c r="E15" s="34">
        <f t="shared" ref="E15:E19" si="0">PRODUCT(C15,D15)</f>
        <v>1800</v>
      </c>
      <c r="F15" s="34"/>
      <c r="G15" s="70" t="s">
        <v>32</v>
      </c>
      <c r="H15" s="70">
        <v>10</v>
      </c>
      <c r="I15" s="71">
        <v>30</v>
      </c>
      <c r="J15" s="72"/>
      <c r="K15" s="81"/>
    </row>
    <row r="16" spans="1:11" ht="30" customHeight="1">
      <c r="B16" s="70" t="s">
        <v>33</v>
      </c>
      <c r="C16" s="71">
        <v>4</v>
      </c>
      <c r="D16" s="77">
        <v>300</v>
      </c>
      <c r="E16" s="34">
        <f t="shared" si="0"/>
        <v>1200</v>
      </c>
      <c r="F16" s="34"/>
      <c r="G16" s="70" t="s">
        <v>34</v>
      </c>
      <c r="H16" s="70">
        <v>1</v>
      </c>
      <c r="I16" s="71">
        <v>22</v>
      </c>
      <c r="J16" s="72"/>
      <c r="K16" s="81"/>
    </row>
    <row r="17" spans="1:11" ht="30" customHeight="1">
      <c r="B17" s="70" t="s">
        <v>35</v>
      </c>
      <c r="C17" s="71">
        <v>0.5</v>
      </c>
      <c r="D17" s="77">
        <v>500</v>
      </c>
      <c r="E17" s="34">
        <f t="shared" si="0"/>
        <v>250</v>
      </c>
      <c r="F17" s="34"/>
      <c r="G17" s="70" t="s">
        <v>36</v>
      </c>
      <c r="H17" s="70">
        <v>4</v>
      </c>
      <c r="I17" s="71">
        <v>52</v>
      </c>
      <c r="J17" s="72"/>
      <c r="K17" s="81"/>
    </row>
    <row r="18" spans="1:11" ht="30" customHeight="1">
      <c r="B18" s="70" t="s">
        <v>37</v>
      </c>
      <c r="C18" s="71">
        <v>7.5</v>
      </c>
      <c r="D18" s="77">
        <v>50</v>
      </c>
      <c r="E18" s="34">
        <f t="shared" si="0"/>
        <v>375</v>
      </c>
      <c r="F18" s="34"/>
      <c r="G18" s="70" t="s">
        <v>38</v>
      </c>
      <c r="H18" s="70">
        <v>4</v>
      </c>
      <c r="I18" s="71">
        <v>9</v>
      </c>
      <c r="J18" s="72"/>
      <c r="K18" s="81"/>
    </row>
    <row r="19" spans="1:11" ht="30" customHeight="1">
      <c r="B19" s="70" t="s">
        <v>39</v>
      </c>
      <c r="C19" s="71">
        <v>1</v>
      </c>
      <c r="D19" s="77">
        <v>300</v>
      </c>
      <c r="E19" s="34">
        <f t="shared" si="0"/>
        <v>300</v>
      </c>
      <c r="F19" s="34"/>
      <c r="G19" s="70" t="s">
        <v>40</v>
      </c>
      <c r="H19" s="70">
        <v>15</v>
      </c>
      <c r="I19" s="71">
        <v>90</v>
      </c>
      <c r="J19" s="72"/>
      <c r="K19" s="81"/>
    </row>
    <row r="20" spans="1:11" ht="30" customHeight="1">
      <c r="B20" s="67" t="s">
        <v>18</v>
      </c>
      <c r="C20" s="71">
        <f>SUM(C15:C19)</f>
        <v>19</v>
      </c>
      <c r="D20" s="77"/>
      <c r="E20" s="78">
        <f>SUM(E15:E19)</f>
        <v>3925</v>
      </c>
      <c r="F20" s="78"/>
      <c r="G20" s="70" t="s">
        <v>41</v>
      </c>
      <c r="H20" s="70"/>
      <c r="I20" s="71"/>
      <c r="J20" s="72"/>
      <c r="K20" s="81"/>
    </row>
    <row r="21" spans="1:11" ht="30" customHeight="1">
      <c r="B21" s="31"/>
      <c r="C21" s="32"/>
      <c r="D21" s="33"/>
      <c r="E21" s="30"/>
      <c r="F21" s="30"/>
      <c r="G21" s="70" t="s">
        <v>42</v>
      </c>
      <c r="H21" s="70"/>
      <c r="I21" s="71"/>
      <c r="J21" s="72"/>
      <c r="K21" s="81"/>
    </row>
    <row r="22" spans="1:11" ht="30" customHeight="1">
      <c r="A22" s="66"/>
      <c r="B22" s="67" t="s">
        <v>43</v>
      </c>
      <c r="C22" s="68" t="s">
        <v>12</v>
      </c>
      <c r="D22" s="69" t="s">
        <v>13</v>
      </c>
      <c r="E22" s="30"/>
      <c r="F22" s="30"/>
      <c r="G22" s="70" t="s">
        <v>44</v>
      </c>
      <c r="H22" s="70"/>
      <c r="I22" s="71">
        <v>0</v>
      </c>
      <c r="J22" s="72"/>
      <c r="K22" s="81"/>
    </row>
    <row r="23" spans="1:11" ht="30" customHeight="1">
      <c r="B23" s="70" t="s">
        <v>45</v>
      </c>
      <c r="C23" s="71">
        <v>0</v>
      </c>
      <c r="D23" s="72"/>
      <c r="E23" s="30"/>
      <c r="F23" s="30"/>
      <c r="G23" s="67" t="s">
        <v>18</v>
      </c>
      <c r="H23" s="67"/>
      <c r="I23" s="71">
        <f>SUBTOTAL(109,ProgramExpenses[Estimated Per Quan])</f>
        <v>203</v>
      </c>
      <c r="J23" s="72">
        <f>SUBTOTAL(109,ProgramExpenses[Column1])</f>
        <v>0</v>
      </c>
      <c r="K23" s="81"/>
    </row>
    <row r="24" spans="1:11" ht="30" customHeight="1">
      <c r="B24" s="70" t="s">
        <v>46</v>
      </c>
      <c r="C24" s="71">
        <v>10</v>
      </c>
      <c r="D24" s="72"/>
      <c r="E24" s="30"/>
      <c r="F24" s="30"/>
      <c r="G24" s="31"/>
      <c r="H24" s="32"/>
      <c r="I24" s="33"/>
    </row>
    <row r="25" spans="1:11" ht="30" customHeight="1">
      <c r="B25" s="70" t="s">
        <v>47</v>
      </c>
      <c r="C25" s="71">
        <v>0</v>
      </c>
      <c r="D25" s="72"/>
      <c r="E25" s="30"/>
      <c r="F25" s="30"/>
      <c r="G25" s="67" t="s">
        <v>48</v>
      </c>
      <c r="H25" s="68" t="s">
        <v>12</v>
      </c>
      <c r="I25" s="69" t="s">
        <v>13</v>
      </c>
    </row>
    <row r="26" spans="1:11" ht="30" customHeight="1">
      <c r="B26" s="67" t="s">
        <v>18</v>
      </c>
      <c r="C26" s="71">
        <f>SUBTOTAL(109,PublicityExpenses[Estimated])</f>
        <v>10</v>
      </c>
      <c r="D26" s="72">
        <f>SUBTOTAL(109,PublicityExpenses[Actual])</f>
        <v>0</v>
      </c>
      <c r="E26" s="30"/>
      <c r="F26" s="30"/>
      <c r="G26" s="70" t="s">
        <v>49</v>
      </c>
      <c r="H26" s="71">
        <v>90</v>
      </c>
      <c r="I26" s="72"/>
    </row>
    <row r="27" spans="1:11" ht="30" customHeight="1">
      <c r="B27" s="31"/>
      <c r="C27" s="32"/>
      <c r="D27" s="33"/>
      <c r="E27" s="30"/>
      <c r="F27" s="30"/>
      <c r="G27" s="70" t="s">
        <v>50</v>
      </c>
      <c r="H27" s="71">
        <v>55</v>
      </c>
      <c r="I27" s="72"/>
    </row>
    <row r="28" spans="1:11" ht="30" customHeight="1">
      <c r="A28" s="66"/>
      <c r="B28" s="67" t="s">
        <v>51</v>
      </c>
      <c r="C28" s="68" t="s">
        <v>12</v>
      </c>
      <c r="D28" s="69" t="s">
        <v>13</v>
      </c>
      <c r="E28" s="30"/>
      <c r="F28" s="30"/>
      <c r="G28" s="70" t="s">
        <v>52</v>
      </c>
      <c r="H28" s="71">
        <v>170</v>
      </c>
      <c r="I28" s="72"/>
    </row>
    <row r="29" spans="1:11" ht="30" customHeight="1">
      <c r="B29" s="67" t="s">
        <v>53</v>
      </c>
      <c r="C29" s="71">
        <v>250</v>
      </c>
      <c r="D29" s="69"/>
      <c r="E29" s="30"/>
      <c r="F29" s="30"/>
      <c r="G29" s="70" t="s">
        <v>54</v>
      </c>
      <c r="H29" s="74"/>
      <c r="I29" s="72"/>
    </row>
    <row r="30" spans="1:11" ht="30" customHeight="1">
      <c r="B30" s="70" t="s">
        <v>55</v>
      </c>
      <c r="C30" s="71">
        <v>0</v>
      </c>
      <c r="D30" s="72"/>
      <c r="E30" s="30"/>
      <c r="F30" s="30"/>
      <c r="G30" s="67" t="s">
        <v>18</v>
      </c>
      <c r="H30" s="74">
        <f>SUBTOTAL(109,PrizesExpenses[Estimated])</f>
        <v>315</v>
      </c>
      <c r="I30" s="72">
        <f>SUBTOTAL(109,PrizesExpenses[Actual])</f>
        <v>0</v>
      </c>
    </row>
    <row r="31" spans="1:11" ht="30" customHeight="1">
      <c r="B31" s="70" t="s">
        <v>56</v>
      </c>
      <c r="C31" s="71">
        <v>0</v>
      </c>
      <c r="D31" s="72"/>
      <c r="E31" s="30"/>
      <c r="F31" s="30"/>
      <c r="G31" s="30"/>
      <c r="H31" s="30"/>
      <c r="I31" s="30"/>
    </row>
    <row r="32" spans="1:11" ht="30" customHeight="1">
      <c r="B32" s="70" t="s">
        <v>57</v>
      </c>
      <c r="C32" s="71">
        <v>20</v>
      </c>
      <c r="D32" s="72"/>
      <c r="E32" s="30"/>
      <c r="F32" s="30"/>
      <c r="G32" s="30"/>
      <c r="H32" s="30"/>
      <c r="I32" s="30"/>
    </row>
    <row r="33" spans="2:9" ht="30" customHeight="1">
      <c r="B33" s="67" t="s">
        <v>18</v>
      </c>
      <c r="C33" s="71">
        <f>SUBTOTAL(109,MiscellaneousExpenses[Estimated])</f>
        <v>270</v>
      </c>
      <c r="D33" s="72">
        <f>SUBTOTAL(109,MiscellaneousExpenses[Actual])</f>
        <v>0</v>
      </c>
      <c r="E33" s="34"/>
      <c r="F33" s="34"/>
      <c r="G33" s="30"/>
      <c r="H33" s="30"/>
      <c r="I33" s="30"/>
    </row>
    <row r="34" spans="2:9" ht="30" customHeight="1">
      <c r="B34" s="10"/>
      <c r="C34" s="10"/>
      <c r="D34" s="10"/>
      <c r="E34" s="10"/>
      <c r="F34" s="10"/>
      <c r="G34" s="30"/>
      <c r="H34" s="30"/>
      <c r="I34" s="30"/>
    </row>
    <row r="35" spans="2:9" ht="30" customHeight="1">
      <c r="G35" s="30"/>
      <c r="H35" s="30"/>
      <c r="I35" s="30"/>
    </row>
    <row r="36" spans="2:9" ht="30" customHeight="1">
      <c r="G36" s="30"/>
      <c r="H36" s="30"/>
      <c r="I36" s="30"/>
    </row>
    <row r="37" spans="2:9" ht="30" customHeight="1">
      <c r="G37" s="30"/>
      <c r="H37" s="30"/>
      <c r="I37" s="30"/>
    </row>
    <row r="38" spans="2:9" ht="30" customHeight="1">
      <c r="G38" s="34"/>
      <c r="H38" s="34"/>
      <c r="I38" s="34"/>
    </row>
    <row r="39" spans="2:9" ht="30" customHeight="1">
      <c r="G39" s="10"/>
      <c r="H39" s="10"/>
      <c r="I39" s="10"/>
    </row>
  </sheetData>
  <mergeCells count="2">
    <mergeCell ref="B4:B5"/>
    <mergeCell ref="B2:F2"/>
  </mergeCells>
  <phoneticPr fontId="1" type="noConversion"/>
  <dataValidations count="6">
    <dataValidation allowBlank="1" showInputMessage="1" showErrorMessage="1" prompt="Enter Estimated and Actual expenses for each category in respective tables in this worksheet.  Event Name is in cell B2. Subtitle of this worksheet is in cell G2. Helpful instructions on how to use this worksheet are in cells in this column." sqref="A1" xr:uid="{BA4D60B7-F391-4413-8999-C8EBD21FFF50}"/>
    <dataValidation allowBlank="1" showInputMessage="1" showErrorMessage="1" prompt="Total Expenses label is in cell at right, Estimated label in cell G4, and Actual in H4." sqref="A4" xr:uid="{777225B6-D4D9-4205-8783-E7FA56926CFB}"/>
    <dataValidation allowBlank="1" showInputMessage="1" showErrorMessage="1" prompt="Enter Site Expenses in table starting in cell at right and Refreshments Expenses in table starting in cell F7. " sqref="A7" xr:uid="{F1FF6F18-E4D5-4FBA-A775-1C770BDE0028}"/>
    <dataValidation allowBlank="1" showInputMessage="1" showErrorMessage="1" prompt="Enter Decorations Expenses in table starting in cell at right and Program Expenses in table starting in cell F14. " sqref="A14" xr:uid="{020642A9-6DE5-496A-82FF-8EA7B700A0C0}"/>
    <dataValidation allowBlank="1" showInputMessage="1" showErrorMessage="1" prompt="Enter Publicity Expenses in table starting in cell at right and Prizes Expenses in table starting in cell F22. " sqref="A22" xr:uid="{3BA7330A-33F6-4EC6-B11C-03A40E8DED83}"/>
    <dataValidation allowBlank="1" showInputMessage="1" showErrorMessage="1" prompt="Enter Miscellaneous Expenses in table starting in cell at right." sqref="A28" xr:uid="{F1CDD693-E271-4662-AFA8-74B695CB1844}"/>
  </dataValidations>
  <printOptions horizontalCentered="1"/>
  <pageMargins left="0.25" right="0.25" top="0.75" bottom="0.75" header="0.3" footer="0.3"/>
  <pageSetup scale="77" fitToHeight="0" orientation="portrait" r:id="rId1"/>
  <headerFooter alignWithMargins="0"/>
  <legacyDrawing r:id="rId2"/>
  <tableParts count="7">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pageSetUpPr fitToPage="1"/>
  </sheetPr>
  <dimension ref="A1:H41"/>
  <sheetViews>
    <sheetView showGridLines="0" topLeftCell="A6" zoomScaleNormal="100" zoomScaleSheetLayoutView="75" workbookViewId="0">
      <selection activeCell="F23" sqref="F23"/>
    </sheetView>
  </sheetViews>
  <sheetFormatPr defaultColWidth="9.140625" defaultRowHeight="30" customHeight="1"/>
  <cols>
    <col min="1" max="1" width="2.85546875" style="5" customWidth="1"/>
    <col min="2" max="2" width="30.85546875" style="1" customWidth="1"/>
    <col min="3" max="3" width="29.28515625" style="1" customWidth="1"/>
    <col min="4" max="4" width="25.85546875" style="1" customWidth="1"/>
    <col min="5" max="5" width="39.140625" style="1" customWidth="1"/>
    <col min="6" max="7" width="26.7109375" style="1" customWidth="1"/>
    <col min="8" max="8" width="2.85546875" style="1" customWidth="1"/>
    <col min="9" max="16384" width="9.140625" style="1"/>
  </cols>
  <sheetData>
    <row r="1" spans="1:8" ht="20.100000000000001" customHeight="1">
      <c r="H1" s="1" t="s">
        <v>0</v>
      </c>
    </row>
    <row r="2" spans="1:8" ht="80.099999999999994" customHeight="1">
      <c r="B2" s="104" t="str">
        <f>Expenses!B2</f>
        <v>Cipher Craft Budget</v>
      </c>
      <c r="C2" s="104"/>
      <c r="D2" s="105"/>
      <c r="E2" s="105"/>
      <c r="F2" s="37"/>
      <c r="G2" s="38" t="s">
        <v>58</v>
      </c>
    </row>
    <row r="3" spans="1:8" ht="30" customHeight="1">
      <c r="B3" s="39"/>
      <c r="C3" s="39"/>
      <c r="D3" s="10"/>
      <c r="E3" s="10"/>
      <c r="F3" s="37"/>
      <c r="G3" s="40"/>
    </row>
    <row r="4" spans="1:8" s="3" customFormat="1" ht="30" customHeight="1">
      <c r="A4" s="63"/>
      <c r="B4" s="102" t="s">
        <v>59</v>
      </c>
      <c r="C4" s="41"/>
      <c r="D4" s="41"/>
      <c r="E4" s="41"/>
      <c r="F4" s="42" t="s">
        <v>12</v>
      </c>
      <c r="G4" s="43" t="s">
        <v>13</v>
      </c>
    </row>
    <row r="5" spans="1:8" ht="30" customHeight="1">
      <c r="A5" s="63"/>
      <c r="B5" s="103"/>
      <c r="C5" s="44"/>
      <c r="D5" s="44"/>
      <c r="E5" s="44"/>
      <c r="F5" s="84">
        <v>2800</v>
      </c>
      <c r="G5" s="45">
        <v>2500</v>
      </c>
    </row>
    <row r="6" spans="1:8" s="11" customFormat="1" ht="30" customHeight="1">
      <c r="A6" s="64"/>
      <c r="B6" s="46"/>
      <c r="C6" s="47"/>
      <c r="D6" s="47"/>
      <c r="E6" s="47"/>
      <c r="F6" s="47"/>
      <c r="G6" s="47"/>
    </row>
    <row r="7" spans="1:8" s="11" customFormat="1" ht="30" customHeight="1">
      <c r="A7" s="64"/>
      <c r="B7" s="46" t="s">
        <v>60</v>
      </c>
      <c r="C7" s="47"/>
      <c r="D7" s="47"/>
      <c r="E7" s="47"/>
      <c r="F7" s="47"/>
      <c r="G7" s="47"/>
    </row>
    <row r="8" spans="1:8" ht="30" customHeight="1">
      <c r="A8" s="63"/>
      <c r="B8" s="67" t="s">
        <v>61</v>
      </c>
      <c r="C8" s="67" t="s">
        <v>62</v>
      </c>
      <c r="D8" s="68" t="s">
        <v>63</v>
      </c>
      <c r="E8" s="68" t="s">
        <v>64</v>
      </c>
      <c r="F8" s="69" t="s">
        <v>65</v>
      </c>
      <c r="G8" s="69" t="s">
        <v>66</v>
      </c>
    </row>
    <row r="9" spans="1:8" ht="30" customHeight="1">
      <c r="B9" s="70" t="s">
        <v>67</v>
      </c>
      <c r="C9" s="67" t="s">
        <v>68</v>
      </c>
      <c r="D9" s="68" t="s">
        <v>69</v>
      </c>
      <c r="E9" s="71">
        <v>1000</v>
      </c>
      <c r="F9" s="73" t="s">
        <v>70</v>
      </c>
      <c r="G9" s="73" t="s">
        <v>71</v>
      </c>
    </row>
    <row r="10" spans="1:8" ht="30" customHeight="1">
      <c r="B10" s="70" t="s">
        <v>72</v>
      </c>
      <c r="C10" s="67" t="s">
        <v>73</v>
      </c>
      <c r="D10" s="68" t="s">
        <v>74</v>
      </c>
      <c r="E10" s="71">
        <v>500</v>
      </c>
      <c r="F10" s="73" t="s">
        <v>70</v>
      </c>
      <c r="G10" s="73" t="s">
        <v>71</v>
      </c>
    </row>
    <row r="11" spans="1:8" ht="30" customHeight="1">
      <c r="B11" s="70" t="s">
        <v>75</v>
      </c>
      <c r="C11" s="67" t="s">
        <v>76</v>
      </c>
      <c r="D11" s="68" t="s">
        <v>77</v>
      </c>
      <c r="E11" s="71"/>
      <c r="F11" s="82" t="s">
        <v>78</v>
      </c>
      <c r="G11" s="82" t="s">
        <v>71</v>
      </c>
    </row>
    <row r="12" spans="1:8" ht="30" customHeight="1">
      <c r="B12" s="70" t="s">
        <v>79</v>
      </c>
      <c r="C12" s="67" t="s">
        <v>80</v>
      </c>
      <c r="D12" s="68" t="s">
        <v>74</v>
      </c>
      <c r="E12" s="71">
        <v>1000</v>
      </c>
      <c r="F12" s="73" t="s">
        <v>70</v>
      </c>
      <c r="G12" s="73" t="s">
        <v>71</v>
      </c>
    </row>
    <row r="13" spans="1:8" s="11" customFormat="1" ht="30" customHeight="1">
      <c r="A13" s="64"/>
      <c r="B13" s="70" t="s">
        <v>81</v>
      </c>
      <c r="C13" s="67" t="s">
        <v>82</v>
      </c>
      <c r="D13" s="68" t="s">
        <v>83</v>
      </c>
      <c r="E13" s="71">
        <v>300</v>
      </c>
      <c r="F13" s="73" t="s">
        <v>70</v>
      </c>
      <c r="G13" s="73" t="s">
        <v>84</v>
      </c>
    </row>
    <row r="14" spans="1:8" s="11" customFormat="1" ht="30" customHeight="1">
      <c r="A14" s="64"/>
      <c r="B14" s="70" t="s">
        <v>85</v>
      </c>
      <c r="C14" s="67" t="s">
        <v>86</v>
      </c>
      <c r="D14" s="68" t="s">
        <v>87</v>
      </c>
      <c r="E14" s="71">
        <v>4780</v>
      </c>
      <c r="F14" s="73" t="s">
        <v>54</v>
      </c>
      <c r="G14" s="73" t="s">
        <v>71</v>
      </c>
    </row>
    <row r="15" spans="1:8" ht="30" customHeight="1">
      <c r="A15" s="63"/>
      <c r="B15" s="70" t="s">
        <v>88</v>
      </c>
      <c r="C15" s="67"/>
      <c r="D15" s="68" t="s">
        <v>89</v>
      </c>
      <c r="E15" s="71"/>
      <c r="F15" s="73" t="s">
        <v>70</v>
      </c>
      <c r="G15" s="73" t="s">
        <v>84</v>
      </c>
    </row>
    <row r="16" spans="1:8" ht="30" customHeight="1">
      <c r="B16" s="67" t="s">
        <v>18</v>
      </c>
      <c r="C16" s="67"/>
      <c r="D16" s="68"/>
      <c r="E16" s="83">
        <f>SUBTOTAL(109,E9:E15)</f>
        <v>7580</v>
      </c>
      <c r="F16" s="73"/>
      <c r="G16" s="81">
        <f>SUBTOTAL(109,Admissions[Incentive])</f>
        <v>0</v>
      </c>
    </row>
    <row r="17" spans="1:7" ht="30" customHeight="1">
      <c r="B17" s="46"/>
      <c r="C17" s="47"/>
      <c r="D17" s="47"/>
      <c r="E17" s="47"/>
      <c r="F17" s="47"/>
      <c r="G17" s="47"/>
    </row>
    <row r="18" spans="1:7" ht="30" customHeight="1">
      <c r="B18" s="46" t="s">
        <v>90</v>
      </c>
      <c r="C18" s="47"/>
      <c r="D18" s="47"/>
      <c r="E18" s="47"/>
      <c r="F18" s="47"/>
      <c r="G18" s="47"/>
    </row>
    <row r="19" spans="1:7" ht="30" customHeight="1">
      <c r="B19" s="67" t="s">
        <v>61</v>
      </c>
      <c r="C19" s="67" t="s">
        <v>62</v>
      </c>
      <c r="D19" s="68" t="s">
        <v>63</v>
      </c>
      <c r="E19" s="68" t="s">
        <v>91</v>
      </c>
    </row>
    <row r="20" spans="1:7" s="11" customFormat="1" ht="30" customHeight="1">
      <c r="A20" s="64"/>
      <c r="B20" s="70" t="s">
        <v>92</v>
      </c>
      <c r="C20" s="67" t="s">
        <v>93</v>
      </c>
      <c r="D20" s="68" t="s">
        <v>94</v>
      </c>
      <c r="E20" s="71" t="s">
        <v>95</v>
      </c>
      <c r="F20" s="1"/>
      <c r="G20" s="1"/>
    </row>
    <row r="21" spans="1:7" ht="30" customHeight="1">
      <c r="B21" s="70" t="s">
        <v>96</v>
      </c>
      <c r="C21" s="67" t="s">
        <v>97</v>
      </c>
      <c r="D21" s="68" t="s">
        <v>74</v>
      </c>
      <c r="E21" s="71" t="s">
        <v>98</v>
      </c>
      <c r="F21" s="11"/>
      <c r="G21" s="11"/>
    </row>
    <row r="22" spans="1:7" ht="30" customHeight="1">
      <c r="A22" s="63"/>
      <c r="B22" s="70" t="s">
        <v>99</v>
      </c>
      <c r="C22" s="67" t="s">
        <v>100</v>
      </c>
      <c r="D22" s="68" t="s">
        <v>101</v>
      </c>
      <c r="E22" s="71" t="s">
        <v>102</v>
      </c>
    </row>
    <row r="23" spans="1:7" ht="30" customHeight="1">
      <c r="B23" s="70" t="s">
        <v>103</v>
      </c>
      <c r="C23" s="67" t="s">
        <v>104</v>
      </c>
      <c r="D23" s="68" t="s">
        <v>105</v>
      </c>
      <c r="E23" s="71" t="s">
        <v>106</v>
      </c>
    </row>
    <row r="24" spans="1:7" ht="30" customHeight="1">
      <c r="B24" s="70" t="s">
        <v>107</v>
      </c>
      <c r="C24" s="67" t="s">
        <v>108</v>
      </c>
      <c r="D24" s="68" t="s">
        <v>109</v>
      </c>
      <c r="E24" s="71" t="s">
        <v>110</v>
      </c>
      <c r="F24" s="86"/>
      <c r="G24" s="86"/>
    </row>
    <row r="25" spans="1:7" ht="30" customHeight="1">
      <c r="B25" s="67" t="s">
        <v>18</v>
      </c>
      <c r="C25" s="67"/>
      <c r="D25" s="68"/>
      <c r="E25" s="68"/>
      <c r="F25" s="88"/>
      <c r="G25" s="89"/>
    </row>
    <row r="26" spans="1:7" ht="30" customHeight="1">
      <c r="B26" s="85"/>
      <c r="C26" s="86"/>
      <c r="D26" s="86"/>
      <c r="E26" s="86"/>
      <c r="F26" s="91"/>
      <c r="G26" s="92"/>
    </row>
    <row r="27" spans="1:7" s="11" customFormat="1" ht="30" customHeight="1">
      <c r="A27" s="64"/>
      <c r="B27" s="85"/>
      <c r="C27" s="87"/>
      <c r="D27" s="88"/>
      <c r="E27" s="88"/>
      <c r="F27" s="94"/>
      <c r="G27" s="95"/>
    </row>
    <row r="28" spans="1:7" ht="30" customHeight="1">
      <c r="A28" s="63"/>
      <c r="B28" s="90"/>
      <c r="C28" s="90"/>
      <c r="D28" s="91"/>
      <c r="E28" s="91"/>
      <c r="F28" s="94"/>
      <c r="G28" s="95"/>
    </row>
    <row r="29" spans="1:7" ht="30" customHeight="1">
      <c r="A29" s="63"/>
      <c r="B29" s="93"/>
      <c r="C29" s="90"/>
      <c r="D29" s="91"/>
      <c r="E29" s="94"/>
      <c r="F29" s="94"/>
      <c r="G29" s="95"/>
    </row>
    <row r="30" spans="1:7" ht="30" customHeight="1">
      <c r="B30" s="93"/>
      <c r="C30" s="90"/>
      <c r="D30" s="91"/>
      <c r="E30" s="94"/>
      <c r="F30" s="94"/>
      <c r="G30" s="95"/>
    </row>
    <row r="31" spans="1:7" ht="30" customHeight="1">
      <c r="B31" s="93"/>
      <c r="C31" s="90"/>
      <c r="D31" s="91"/>
      <c r="E31" s="94"/>
      <c r="F31" s="86"/>
      <c r="G31" s="86"/>
    </row>
    <row r="32" spans="1:7" ht="30" customHeight="1">
      <c r="B32" s="90"/>
      <c r="C32" s="90"/>
      <c r="D32" s="91"/>
      <c r="E32" s="91"/>
      <c r="F32" s="88"/>
      <c r="G32" s="89"/>
    </row>
    <row r="33" spans="1:7" ht="30" customHeight="1">
      <c r="B33" s="85"/>
      <c r="C33" s="86"/>
      <c r="D33" s="86"/>
      <c r="E33" s="86"/>
      <c r="F33" s="91"/>
      <c r="G33" s="92"/>
    </row>
    <row r="34" spans="1:7" ht="30" customHeight="1">
      <c r="B34" s="85"/>
      <c r="C34" s="87"/>
      <c r="D34" s="88"/>
      <c r="E34" s="88"/>
      <c r="F34" s="94"/>
      <c r="G34" s="95"/>
    </row>
    <row r="35" spans="1:7" ht="30" customHeight="1">
      <c r="B35" s="90"/>
      <c r="C35" s="90"/>
      <c r="D35" s="91"/>
      <c r="E35" s="91"/>
      <c r="F35" s="71"/>
      <c r="G35" s="73"/>
    </row>
    <row r="36" spans="1:7" ht="30" customHeight="1">
      <c r="B36" s="93"/>
      <c r="C36" s="90"/>
      <c r="D36" s="91"/>
      <c r="E36" s="94"/>
      <c r="F36" s="71"/>
      <c r="G36" s="73"/>
    </row>
    <row r="37" spans="1:7" ht="30" customHeight="1">
      <c r="B37" s="70"/>
      <c r="C37" s="67"/>
      <c r="D37" s="68"/>
      <c r="E37" s="71"/>
      <c r="F37" s="71"/>
      <c r="G37" s="73"/>
    </row>
    <row r="38" spans="1:7" s="97" customFormat="1" ht="30" customHeight="1">
      <c r="A38" s="96"/>
      <c r="B38" s="70"/>
      <c r="C38" s="67"/>
      <c r="D38" s="68"/>
      <c r="E38" s="71"/>
      <c r="F38" s="71"/>
      <c r="G38" s="73"/>
    </row>
    <row r="39" spans="1:7" ht="30" customHeight="1">
      <c r="B39" s="70"/>
      <c r="C39" s="67"/>
      <c r="D39" s="68"/>
      <c r="E39" s="71"/>
      <c r="F39" s="97"/>
      <c r="G39" s="97"/>
    </row>
    <row r="40" spans="1:7" ht="30" customHeight="1">
      <c r="B40" s="67"/>
      <c r="C40" s="67"/>
      <c r="D40" s="68"/>
      <c r="E40" s="68"/>
    </row>
    <row r="41" spans="1:7" ht="30" customHeight="1">
      <c r="B41" s="97"/>
      <c r="C41" s="97"/>
      <c r="D41" s="97"/>
      <c r="E41" s="97"/>
    </row>
  </sheetData>
  <mergeCells count="2">
    <mergeCell ref="B4:B5"/>
    <mergeCell ref="B2:E2"/>
  </mergeCells>
  <phoneticPr fontId="1" type="noConversion"/>
  <dataValidations count="11">
    <dataValidation allowBlank="1" showInputMessage="1" showErrorMessage="1" prompt="Enter Estimated and Actual incomes from each category in respective tables in this worksheet. Title of this worksheet is auto updated in cell B2. Subtitle is in cell G2. Helpful instructions on how to use this worksheet are in cells in this column. " sqref="A1" xr:uid="{AF377635-5ADE-4E56-BB9E-7B24916D291B}"/>
    <dataValidation allowBlank="1" showInputMessage="1" showErrorMessage="1" prompt="Total Income label is in cell at right, Estimated label in cell F4, and Actual in G4." sqref="A4" xr:uid="{09CD6F09-7B18-4BA9-8474-75DDAA068739}"/>
    <dataValidation allowBlank="1" showInputMessage="1" showErrorMessage="1" prompt="Total Estimated Income is auto calculated in cell F5 and Total Actual Income in G5." sqref="A5" xr:uid="{E91C116C-CB32-4291-85A5-8F63702BA3AD}"/>
    <dataValidation allowBlank="1" showInputMessage="1" showErrorMessage="1" prompt="Admissions label is in cell at right." sqref="A7" xr:uid="{58D2C892-8409-4619-A942-DB488CB8E15D}"/>
    <dataValidation allowBlank="1" showInputMessage="1" showErrorMessage="1" prompt="Enter Estimated and Actual number of Admissions with ticket rates in table starting in cell at right. Estimated and Actual Income from Admissions is auto calculated. Next instruction is in cell A14._x000a_" sqref="A8" xr:uid="{81271207-6702-4E1C-A30C-82D0919E69C2}"/>
    <dataValidation allowBlank="1" showInputMessage="1" showErrorMessage="1" prompt="Enter Estimated and Actual number of Ads in Program and Ad rates in table starting in cell at right. Estimated and Actual Income from Ads is auto calculated. Next instruction is in cell A21." sqref="A15" xr:uid="{F1EF9CB0-7E2E-4D39-A031-015F4B0867DD}"/>
    <dataValidation allowBlank="1" showInputMessage="1" showErrorMessage="1" prompt="Exhibitors or Vendors label is in cell at right." sqref="A21" xr:uid="{ED331665-3BB0-44C2-A346-2F936974D31C}"/>
    <dataValidation allowBlank="1" showInputMessage="1" showErrorMessage="1" prompt="Enter Estimated and Actual number of exhibitors and vendors and booth rates in table starting in cell at right. Estimated and Actual Income are auto calculated. Next instruction is in cell A28." sqref="A22" xr:uid="{16C26EDD-9334-4CB3-8D6B-CF67689E98CE}"/>
    <dataValidation allowBlank="1" showInputMessage="1" showErrorMessage="1" prompt="Sale of items label is in cell at right." sqref="A28" xr:uid="{A7E7BE5E-7E35-43AC-A240-1730638394DE}"/>
    <dataValidation allowBlank="1" showInputMessage="1" showErrorMessage="1" prompt="Enter Estimated and Actual number of items sold and item rates in table starting in cell at right. Estimated and Actual Income are auto calculated." sqref="A29" xr:uid="{495703BA-88E1-425E-89FE-7A6AC27E607E}"/>
    <dataValidation allowBlank="1" showInputMessage="1" showErrorMessage="1" prompt="Ads in Program label is in cell at right." sqref="A14" xr:uid="{374B436A-CDBA-4A47-B486-078251966061}"/>
  </dataValidations>
  <printOptions horizontalCentered="1"/>
  <pageMargins left="0.25" right="0.25" top="0.75" bottom="0.75" header="0.3" footer="0.3"/>
  <pageSetup scale="73" fitToHeight="0" orientation="portrait" r:id="rId1"/>
  <headerFooter alignWithMargins="0"/>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H16"/>
  <sheetViews>
    <sheetView showGridLines="0" zoomScaleNormal="100" workbookViewId="0">
      <selection activeCell="B2" sqref="B2:E2"/>
    </sheetView>
  </sheetViews>
  <sheetFormatPr defaultColWidth="9.140625" defaultRowHeight="13.15"/>
  <cols>
    <col min="1" max="1" width="2.85546875" style="5" customWidth="1"/>
    <col min="2" max="2" width="30.85546875" style="1" customWidth="1"/>
    <col min="3" max="4" width="15.85546875" style="1" customWidth="1"/>
    <col min="5" max="5" width="32.7109375" style="1" customWidth="1"/>
    <col min="6" max="6" width="25.85546875" style="1" customWidth="1"/>
    <col min="7" max="7" width="20.85546875" style="1" customWidth="1"/>
    <col min="8" max="8" width="2.85546875" style="1" customWidth="1"/>
    <col min="9" max="9" width="5.28515625" style="1" customWidth="1"/>
    <col min="10" max="16384" width="9.140625" style="1"/>
  </cols>
  <sheetData>
    <row r="1" spans="1:8" ht="20.100000000000001" customHeight="1">
      <c r="A1" s="5" t="s">
        <v>111</v>
      </c>
      <c r="H1" s="1" t="s">
        <v>0</v>
      </c>
    </row>
    <row r="2" spans="1:8" ht="80.099999999999994" customHeight="1">
      <c r="B2" s="106" t="str">
        <f>Expenses!B2</f>
        <v>Cipher Craft Budget</v>
      </c>
      <c r="C2" s="106"/>
      <c r="D2" s="101"/>
      <c r="E2" s="101"/>
      <c r="F2" s="37"/>
      <c r="G2" s="49" t="s">
        <v>112</v>
      </c>
    </row>
    <row r="3" spans="1:8" ht="30" customHeight="1">
      <c r="B3" s="48"/>
      <c r="C3" s="48"/>
      <c r="D3" s="16"/>
      <c r="E3" s="16"/>
      <c r="F3" s="37"/>
      <c r="G3" s="49"/>
    </row>
    <row r="4" spans="1:8" ht="30" customHeight="1">
      <c r="B4" s="107" t="s">
        <v>113</v>
      </c>
      <c r="C4" s="50"/>
      <c r="D4" s="51"/>
      <c r="E4" s="51"/>
      <c r="F4" s="52"/>
      <c r="G4" s="53"/>
    </row>
    <row r="5" spans="1:8" ht="30" customHeight="1">
      <c r="A5" s="62"/>
      <c r="B5" s="108"/>
      <c r="C5" s="54"/>
      <c r="D5" s="14"/>
      <c r="E5" s="55"/>
      <c r="F5" s="55"/>
      <c r="G5" s="15"/>
    </row>
    <row r="6" spans="1:8" ht="30" customHeight="1">
      <c r="A6" s="62"/>
      <c r="B6" s="56"/>
      <c r="C6" s="57"/>
      <c r="D6" s="13"/>
      <c r="E6" s="58"/>
      <c r="F6" s="58"/>
      <c r="G6" s="58"/>
    </row>
    <row r="7" spans="1:8" ht="30" customHeight="1">
      <c r="A7" s="63"/>
      <c r="B7" s="75" t="s">
        <v>114</v>
      </c>
      <c r="C7" s="69" t="s">
        <v>12</v>
      </c>
      <c r="D7" s="69" t="s">
        <v>13</v>
      </c>
      <c r="E7" s="58"/>
      <c r="F7" s="58"/>
      <c r="G7" s="58"/>
    </row>
    <row r="8" spans="1:8" ht="30" customHeight="1">
      <c r="B8" s="70" t="s">
        <v>115</v>
      </c>
      <c r="C8" s="76">
        <f>Income!F5</f>
        <v>2800</v>
      </c>
      <c r="D8" s="76">
        <f>Income!G5</f>
        <v>2500</v>
      </c>
      <c r="E8" s="58"/>
      <c r="F8" s="58"/>
      <c r="G8" s="58"/>
    </row>
    <row r="9" spans="1:8" ht="30" customHeight="1">
      <c r="B9" s="70" t="s">
        <v>116</v>
      </c>
      <c r="C9" s="76">
        <f>Expenses!G5</f>
        <v>10393</v>
      </c>
      <c r="D9" s="76">
        <f>Expenses!H5</f>
        <v>0</v>
      </c>
      <c r="E9" s="58"/>
      <c r="F9" s="58"/>
      <c r="G9" s="58"/>
    </row>
    <row r="10" spans="1:8" ht="30" customHeight="1">
      <c r="A10" s="63"/>
      <c r="B10" s="59" t="s">
        <v>117</v>
      </c>
      <c r="C10" s="60">
        <f>C8-C9</f>
        <v>-7593</v>
      </c>
      <c r="D10" s="60">
        <f>D8-D9</f>
        <v>2500</v>
      </c>
      <c r="E10" s="58"/>
      <c r="F10" s="58"/>
      <c r="G10" s="58"/>
    </row>
    <row r="11" spans="1:8" ht="30" customHeight="1">
      <c r="B11" s="10"/>
      <c r="C11" s="10"/>
      <c r="D11" s="10"/>
      <c r="E11" s="58"/>
      <c r="F11" s="58"/>
      <c r="G11" s="58"/>
    </row>
    <row r="12" spans="1:8" ht="30" customHeight="1">
      <c r="B12" s="10"/>
      <c r="C12" s="10"/>
      <c r="D12" s="10"/>
      <c r="E12" s="58"/>
      <c r="F12" s="58"/>
      <c r="G12" s="58"/>
    </row>
    <row r="13" spans="1:8" ht="30" customHeight="1">
      <c r="E13" s="61"/>
      <c r="F13" s="61"/>
      <c r="G13" s="61"/>
    </row>
    <row r="14" spans="1:8" ht="30" customHeight="1">
      <c r="E14" s="61"/>
      <c r="F14" s="61"/>
      <c r="G14" s="61"/>
    </row>
    <row r="15" spans="1:8" ht="30" customHeight="1"/>
    <row r="16" spans="1:8" ht="30" customHeight="1"/>
  </sheetData>
  <mergeCells count="2">
    <mergeCell ref="B2:E2"/>
    <mergeCell ref="B4:B5"/>
  </mergeCells>
  <phoneticPr fontId="1" type="noConversion"/>
  <dataValidations count="4">
    <dataValidation allowBlank="1" showInputMessage="1" showErrorMessage="1" prompt="Profit &amp; Loss Summary and Chart showing Total Income and Expenses are auto updated in this worksheet. Title of this worksheet is auto updated in cell B2. Subtitle is in cell G2. " sqref="A1" xr:uid="{48FC8356-86FA-4ECE-AEBE-4CFA51F0621B}"/>
    <dataValidation allowBlank="1" showInputMessage="1" showErrorMessage="1" prompt="Bar chart comparing Estimated Income and Expenses and Actual Income and Expenses is in cell E7." sqref="A5" xr:uid="{4BF55E09-1915-455F-8C38-1D0B58215BC6}"/>
    <dataValidation allowBlank="1" showInputMessage="1" showErrorMessage="1" prompt="Summary table starting in cell at right is auto updated. " sqref="A7" xr:uid="{CD813185-3163-4865-93F6-E369E373DA91}"/>
    <dataValidation allowBlank="1" showInputMessage="1" showErrorMessage="1" prompt="Total profit or loss Estimated is auto calculated in cell C10 and Total profit or loss Actual in cell D10." sqref="A10" xr:uid="{00DA8B3C-EB63-421F-9FC1-DA20A4B2F6C3}"/>
  </dataValidations>
  <printOptions horizontalCentered="1"/>
  <pageMargins left="0.25" right="0.25" top="0.75" bottom="0.75" header="0.3" footer="0.3"/>
  <pageSetup scale="75" orientation="portrait" r:id="rId1"/>
  <headerFooter alignWithMargins="0"/>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9B82EF-23D3-4398-A08C-DD111A4CC652}"/>
</file>

<file path=customXml/itemProps2.xml><?xml version="1.0" encoding="utf-8"?>
<ds:datastoreItem xmlns:ds="http://schemas.openxmlformats.org/officeDocument/2006/customXml" ds:itemID="{BC3C9876-1FC6-410B-BF37-CBE72B3EF46C}"/>
</file>

<file path=customXml/itemProps3.xml><?xml version="1.0" encoding="utf-8"?>
<ds:datastoreItem xmlns:ds="http://schemas.openxmlformats.org/officeDocument/2006/customXml" ds:itemID="{6F78957F-18CF-4E53-82F6-994BA00E179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TM16410231</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2024-06-06T03:49:23Z</dcterms:created>
  <dcterms:modified xsi:type="dcterms:W3CDTF">2024-06-08T06:27:22Z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