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Spaces\WS\GitHub\FicheValerie\V1\OutilsSalaireMams\"/>
    </mc:Choice>
  </mc:AlternateContent>
  <bookViews>
    <workbookView xWindow="-120" yWindow="-120" windowWidth="25440" windowHeight="15390" activeTab="1"/>
  </bookViews>
  <sheets>
    <sheet name="Fiche Salaire - Décembre" sheetId="12" r:id="rId1"/>
    <sheet name="Pas touche" sheetId="2" r:id="rId2"/>
  </sheets>
  <definedNames>
    <definedName name="_xlnm.Print_Area" localSheetId="0">'Fiche Salaire - Décembre'!$B$7:$J$64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4" i="12" l="1"/>
  <c r="Q54" i="12"/>
  <c r="H54" i="12"/>
  <c r="I54" i="12" s="1"/>
  <c r="R53" i="12"/>
  <c r="S53" i="12" s="1"/>
  <c r="Q53" i="12"/>
  <c r="H53" i="12"/>
  <c r="I53" i="12" s="1"/>
  <c r="R52" i="12"/>
  <c r="S52" i="12" s="1"/>
  <c r="Q52" i="12"/>
  <c r="I52" i="12"/>
  <c r="H52" i="12"/>
  <c r="R51" i="12"/>
  <c r="S51" i="12" s="1"/>
  <c r="Q51" i="12"/>
  <c r="H51" i="12"/>
  <c r="I51" i="12" s="1"/>
  <c r="R50" i="12"/>
  <c r="Q50" i="12"/>
  <c r="I50" i="12"/>
  <c r="H50" i="12"/>
  <c r="R49" i="12"/>
  <c r="S49" i="12" s="1"/>
  <c r="Q49" i="12"/>
  <c r="H49" i="12"/>
  <c r="I49" i="12" s="1"/>
  <c r="R48" i="12"/>
  <c r="Q48" i="12"/>
  <c r="I48" i="12"/>
  <c r="H48" i="12"/>
  <c r="R47" i="12"/>
  <c r="S47" i="12" s="1"/>
  <c r="Q47" i="12"/>
  <c r="H47" i="12"/>
  <c r="I47" i="12" s="1"/>
  <c r="R46" i="12"/>
  <c r="Q46" i="12"/>
  <c r="I46" i="12"/>
  <c r="H46" i="12"/>
  <c r="R45" i="12"/>
  <c r="S45" i="12" s="1"/>
  <c r="Q45" i="12"/>
  <c r="H45" i="12"/>
  <c r="I45" i="12" s="1"/>
  <c r="R44" i="12"/>
  <c r="Q44" i="12"/>
  <c r="I44" i="12"/>
  <c r="H44" i="12"/>
  <c r="R43" i="12"/>
  <c r="S43" i="12" s="1"/>
  <c r="Q43" i="12"/>
  <c r="H43" i="12"/>
  <c r="I43" i="12" s="1"/>
  <c r="R42" i="12"/>
  <c r="Q42" i="12"/>
  <c r="I42" i="12"/>
  <c r="H42" i="12"/>
  <c r="R41" i="12"/>
  <c r="S41" i="12" s="1"/>
  <c r="Q41" i="12"/>
  <c r="H41" i="12"/>
  <c r="I41" i="12" s="1"/>
  <c r="R40" i="12"/>
  <c r="Q40" i="12"/>
  <c r="I40" i="12"/>
  <c r="H40" i="12"/>
  <c r="R39" i="12"/>
  <c r="S39" i="12" s="1"/>
  <c r="Q39" i="12"/>
  <c r="H39" i="12"/>
  <c r="I39" i="12" s="1"/>
  <c r="R38" i="12"/>
  <c r="Q38" i="12"/>
  <c r="I38" i="12"/>
  <c r="H38" i="12"/>
  <c r="R37" i="12"/>
  <c r="S37" i="12" s="1"/>
  <c r="Q37" i="12"/>
  <c r="H37" i="12"/>
  <c r="I37" i="12" s="1"/>
  <c r="R36" i="12"/>
  <c r="Q36" i="12"/>
  <c r="I36" i="12"/>
  <c r="H36" i="12"/>
  <c r="R35" i="12"/>
  <c r="S35" i="12" s="1"/>
  <c r="Q35" i="12"/>
  <c r="H35" i="12"/>
  <c r="I35" i="12" s="1"/>
  <c r="R34" i="12"/>
  <c r="Q34" i="12"/>
  <c r="I34" i="12"/>
  <c r="H34" i="12"/>
  <c r="R33" i="12"/>
  <c r="S33" i="12" s="1"/>
  <c r="Q33" i="12"/>
  <c r="H33" i="12"/>
  <c r="I33" i="12" s="1"/>
  <c r="R32" i="12"/>
  <c r="Q32" i="12"/>
  <c r="S32" i="12" s="1"/>
  <c r="I32" i="12"/>
  <c r="H32" i="12"/>
  <c r="R31" i="12"/>
  <c r="Q31" i="12"/>
  <c r="H31" i="12"/>
  <c r="I31" i="12" s="1"/>
  <c r="R30" i="12"/>
  <c r="Q30" i="12"/>
  <c r="S30" i="12" s="1"/>
  <c r="I30" i="12"/>
  <c r="H30" i="12"/>
  <c r="R29" i="12"/>
  <c r="Q29" i="12"/>
  <c r="H29" i="12"/>
  <c r="I29" i="12" s="1"/>
  <c r="R28" i="12"/>
  <c r="Q28" i="12"/>
  <c r="H28" i="12"/>
  <c r="I28" i="12" s="1"/>
  <c r="R27" i="12"/>
  <c r="S27" i="12" s="1"/>
  <c r="Q27" i="12"/>
  <c r="H27" i="12"/>
  <c r="I27" i="12" s="1"/>
  <c r="R26" i="12"/>
  <c r="S26" i="12" s="1"/>
  <c r="Q26" i="12"/>
  <c r="H26" i="12"/>
  <c r="I26" i="12" s="1"/>
  <c r="R25" i="12"/>
  <c r="Q25" i="12"/>
  <c r="H25" i="12"/>
  <c r="I25" i="12" s="1"/>
  <c r="R24" i="12"/>
  <c r="Q24" i="12"/>
  <c r="L24" i="12"/>
  <c r="O24" i="12" s="1"/>
  <c r="P24" i="12" s="1"/>
  <c r="H24" i="12"/>
  <c r="I24" i="12" s="1"/>
  <c r="S24" i="12" l="1"/>
  <c r="T24" i="12" s="1"/>
  <c r="S28" i="12"/>
  <c r="S29" i="12"/>
  <c r="S31" i="12"/>
  <c r="S34" i="12"/>
  <c r="S36" i="12"/>
  <c r="S38" i="12"/>
  <c r="S40" i="12"/>
  <c r="S42" i="12"/>
  <c r="S44" i="12"/>
  <c r="S46" i="12"/>
  <c r="S48" i="12"/>
  <c r="S50" i="12"/>
  <c r="S25" i="12"/>
  <c r="S54" i="12"/>
  <c r="T25" i="12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I55" i="12" s="1"/>
  <c r="F59" i="12" s="1"/>
  <c r="H59" i="12" s="1"/>
  <c r="H60" i="12" s="1"/>
  <c r="F62" i="12" s="1"/>
  <c r="I62" i="12" s="1"/>
  <c r="H63" i="12" s="1"/>
  <c r="L25" i="12"/>
  <c r="M24" i="12"/>
  <c r="N24" i="12" s="1"/>
  <c r="G18" i="12"/>
  <c r="B3" i="2"/>
  <c r="B4" i="2" s="1"/>
  <c r="B5" i="2" s="1"/>
  <c r="B6" i="2" s="1"/>
  <c r="B7" i="2" s="1"/>
  <c r="B8" i="2" l="1"/>
  <c r="B9" i="2" s="1"/>
  <c r="B10" i="2" s="1"/>
  <c r="B11" i="2" s="1"/>
  <c r="B12" i="2" s="1"/>
  <c r="B13" i="2" s="1"/>
  <c r="F18" i="12"/>
  <c r="O25" i="12"/>
  <c r="P25" i="12" s="1"/>
  <c r="M25" i="12"/>
  <c r="N25" i="12" s="1"/>
  <c r="L26" i="12"/>
  <c r="L27" i="12" l="1"/>
  <c r="O26" i="12"/>
  <c r="P26" i="12" s="1"/>
  <c r="M26" i="12"/>
  <c r="N26" i="12" s="1"/>
  <c r="C24" i="12"/>
  <c r="D24" i="12"/>
  <c r="U24" i="12" s="1"/>
  <c r="L28" i="12" l="1"/>
  <c r="M27" i="12"/>
  <c r="N27" i="12" s="1"/>
  <c r="O27" i="12"/>
  <c r="P27" i="12" s="1"/>
  <c r="D25" i="12"/>
  <c r="U25" i="12" s="1"/>
  <c r="C25" i="12"/>
  <c r="L29" i="12" l="1"/>
  <c r="O28" i="12"/>
  <c r="P28" i="12" s="1"/>
  <c r="M28" i="12"/>
  <c r="N28" i="12" s="1"/>
  <c r="D26" i="12"/>
  <c r="U26" i="12" s="1"/>
  <c r="C26" i="12"/>
  <c r="L30" i="12" l="1"/>
  <c r="M29" i="12"/>
  <c r="N29" i="12" s="1"/>
  <c r="O29" i="12"/>
  <c r="P29" i="12" s="1"/>
  <c r="D27" i="12"/>
  <c r="U27" i="12" s="1"/>
  <c r="C27" i="12"/>
  <c r="L31" i="12" l="1"/>
  <c r="M30" i="12"/>
  <c r="N30" i="12" s="1"/>
  <c r="O30" i="12"/>
  <c r="P30" i="12" s="1"/>
  <c r="C28" i="12"/>
  <c r="D28" i="12"/>
  <c r="U28" i="12" s="1"/>
  <c r="L32" i="12" l="1"/>
  <c r="O31" i="12"/>
  <c r="P31" i="12" s="1"/>
  <c r="M31" i="12"/>
  <c r="N31" i="12" s="1"/>
  <c r="D29" i="12"/>
  <c r="U29" i="12" s="1"/>
  <c r="C29" i="12"/>
  <c r="L33" i="12" l="1"/>
  <c r="O32" i="12"/>
  <c r="P32" i="12" s="1"/>
  <c r="M32" i="12"/>
  <c r="N32" i="12" s="1"/>
  <c r="C30" i="12"/>
  <c r="D30" i="12"/>
  <c r="U30" i="12" s="1"/>
  <c r="M33" i="12" l="1"/>
  <c r="N33" i="12" s="1"/>
  <c r="L34" i="12"/>
  <c r="O33" i="12"/>
  <c r="P33" i="12" s="1"/>
  <c r="D31" i="12"/>
  <c r="U31" i="12" s="1"/>
  <c r="C31" i="12"/>
  <c r="M34" i="12" l="1"/>
  <c r="N34" i="12" s="1"/>
  <c r="L35" i="12"/>
  <c r="O34" i="12"/>
  <c r="P34" i="12" s="1"/>
  <c r="C32" i="12"/>
  <c r="D32" i="12"/>
  <c r="U32" i="12" s="1"/>
  <c r="M35" i="12" l="1"/>
  <c r="N35" i="12" s="1"/>
  <c r="L36" i="12"/>
  <c r="O35" i="12"/>
  <c r="P35" i="12" s="1"/>
  <c r="C33" i="12"/>
  <c r="D33" i="12"/>
  <c r="U33" i="12" s="1"/>
  <c r="M36" i="12" l="1"/>
  <c r="N36" i="12" s="1"/>
  <c r="L37" i="12"/>
  <c r="O36" i="12"/>
  <c r="P36" i="12" s="1"/>
  <c r="C34" i="12"/>
  <c r="D34" i="12"/>
  <c r="U34" i="12" s="1"/>
  <c r="M37" i="12" l="1"/>
  <c r="N37" i="12" s="1"/>
  <c r="L38" i="12"/>
  <c r="O37" i="12"/>
  <c r="P37" i="12" s="1"/>
  <c r="D35" i="12"/>
  <c r="U35" i="12" s="1"/>
  <c r="C35" i="12"/>
  <c r="M38" i="12" l="1"/>
  <c r="N38" i="12" s="1"/>
  <c r="L39" i="12"/>
  <c r="O38" i="12"/>
  <c r="P38" i="12" s="1"/>
  <c r="C36" i="12"/>
  <c r="D36" i="12"/>
  <c r="U36" i="12" s="1"/>
  <c r="M39" i="12" l="1"/>
  <c r="N39" i="12" s="1"/>
  <c r="L40" i="12"/>
  <c r="O39" i="12"/>
  <c r="P39" i="12" s="1"/>
  <c r="D37" i="12"/>
  <c r="U37" i="12" s="1"/>
  <c r="C37" i="12"/>
  <c r="M40" i="12" l="1"/>
  <c r="N40" i="12" s="1"/>
  <c r="L41" i="12"/>
  <c r="O40" i="12"/>
  <c r="P40" i="12" s="1"/>
  <c r="C38" i="12"/>
  <c r="D38" i="12"/>
  <c r="U38" i="12" s="1"/>
  <c r="M41" i="12" l="1"/>
  <c r="N41" i="12" s="1"/>
  <c r="L42" i="12"/>
  <c r="O41" i="12"/>
  <c r="P41" i="12" s="1"/>
  <c r="D39" i="12"/>
  <c r="U39" i="12" s="1"/>
  <c r="C39" i="12"/>
  <c r="M42" i="12" l="1"/>
  <c r="N42" i="12" s="1"/>
  <c r="L43" i="12"/>
  <c r="O42" i="12"/>
  <c r="P42" i="12" s="1"/>
  <c r="C40" i="12"/>
  <c r="D40" i="12"/>
  <c r="U40" i="12" s="1"/>
  <c r="M43" i="12" l="1"/>
  <c r="N43" i="12" s="1"/>
  <c r="L44" i="12"/>
  <c r="O43" i="12"/>
  <c r="P43" i="12" s="1"/>
  <c r="D41" i="12"/>
  <c r="U41" i="12" s="1"/>
  <c r="C41" i="12"/>
  <c r="M44" i="12" l="1"/>
  <c r="N44" i="12" s="1"/>
  <c r="L45" i="12"/>
  <c r="O44" i="12"/>
  <c r="P44" i="12" s="1"/>
  <c r="C42" i="12"/>
  <c r="D42" i="12"/>
  <c r="U42" i="12" s="1"/>
  <c r="M45" i="12" l="1"/>
  <c r="N45" i="12" s="1"/>
  <c r="L46" i="12"/>
  <c r="O45" i="12"/>
  <c r="P45" i="12" s="1"/>
  <c r="D43" i="12"/>
  <c r="U43" i="12" s="1"/>
  <c r="C43" i="12"/>
  <c r="M46" i="12" l="1"/>
  <c r="N46" i="12" s="1"/>
  <c r="L47" i="12"/>
  <c r="O46" i="12"/>
  <c r="P46" i="12" s="1"/>
  <c r="C44" i="12"/>
  <c r="D44" i="12"/>
  <c r="U44" i="12" s="1"/>
  <c r="M47" i="12" l="1"/>
  <c r="N47" i="12" s="1"/>
  <c r="L48" i="12"/>
  <c r="O47" i="12"/>
  <c r="P47" i="12" s="1"/>
  <c r="D45" i="12"/>
  <c r="U45" i="12" s="1"/>
  <c r="C45" i="12"/>
  <c r="M48" i="12" l="1"/>
  <c r="N48" i="12" s="1"/>
  <c r="L49" i="12"/>
  <c r="O48" i="12"/>
  <c r="P48" i="12" s="1"/>
  <c r="C46" i="12"/>
  <c r="D46" i="12"/>
  <c r="U46" i="12" s="1"/>
  <c r="M49" i="12" l="1"/>
  <c r="N49" i="12" s="1"/>
  <c r="L50" i="12"/>
  <c r="O49" i="12"/>
  <c r="P49" i="12" s="1"/>
  <c r="D47" i="12"/>
  <c r="U47" i="12" s="1"/>
  <c r="C47" i="12"/>
  <c r="M50" i="12" l="1"/>
  <c r="N50" i="12" s="1"/>
  <c r="L51" i="12"/>
  <c r="O50" i="12"/>
  <c r="P50" i="12" s="1"/>
  <c r="C48" i="12"/>
  <c r="D48" i="12"/>
  <c r="U48" i="12" s="1"/>
  <c r="M51" i="12" l="1"/>
  <c r="N51" i="12" s="1"/>
  <c r="L52" i="12"/>
  <c r="O51" i="12"/>
  <c r="P51" i="12" s="1"/>
  <c r="C49" i="12"/>
  <c r="D49" i="12"/>
  <c r="U49" i="12" s="1"/>
  <c r="M52" i="12" l="1"/>
  <c r="N52" i="12" s="1"/>
  <c r="L53" i="12"/>
  <c r="O52" i="12"/>
  <c r="P52" i="12" s="1"/>
  <c r="C50" i="12"/>
  <c r="D50" i="12"/>
  <c r="U50" i="12" s="1"/>
  <c r="M53" i="12" l="1"/>
  <c r="N53" i="12" s="1"/>
  <c r="L54" i="12"/>
  <c r="O53" i="12"/>
  <c r="P53" i="12" s="1"/>
  <c r="D51" i="12"/>
  <c r="U51" i="12" s="1"/>
  <c r="C51" i="12"/>
  <c r="M54" i="12" l="1"/>
  <c r="N54" i="12" s="1"/>
  <c r="O54" i="12"/>
  <c r="P54" i="12" s="1"/>
  <c r="C52" i="12"/>
  <c r="D52" i="12"/>
  <c r="U52" i="12" s="1"/>
  <c r="D53" i="12" l="1"/>
  <c r="U53" i="12" s="1"/>
  <c r="C53" i="12"/>
  <c r="C54" i="12" l="1"/>
  <c r="D54" i="12"/>
  <c r="U54" i="12" s="1"/>
</calcChain>
</file>

<file path=xl/sharedStrings.xml><?xml version="1.0" encoding="utf-8"?>
<sst xmlns="http://schemas.openxmlformats.org/spreadsheetml/2006/main" count="72" uniqueCount="65">
  <si>
    <t>Mois</t>
  </si>
  <si>
    <t>Janvier</t>
  </si>
  <si>
    <t>Février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</si>
  <si>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</si>
  <si>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</si>
  <si>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</si>
  <si>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</si>
  <si>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</si>
  <si>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</si>
  <si>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</si>
  <si>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</si>
  <si>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</si>
  <si>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Décembre</t>
  </si>
  <si>
    <t>Annee</t>
  </si>
  <si>
    <t xml:space="preserve">Mois de </t>
  </si>
  <si>
    <t>Personnes</t>
  </si>
  <si>
    <t>Jour</t>
  </si>
  <si>
    <t>Lundi</t>
  </si>
  <si>
    <t>Mardi</t>
  </si>
  <si>
    <t>Mercredi</t>
  </si>
  <si>
    <t>Jeudi</t>
  </si>
  <si>
    <t>Vendredi</t>
  </si>
  <si>
    <t>Samedi</t>
  </si>
  <si>
    <t>Dimanche</t>
  </si>
  <si>
    <t>Jour semaine</t>
  </si>
  <si>
    <t>Fin</t>
  </si>
  <si>
    <t>Pair</t>
  </si>
  <si>
    <t>Activité</t>
  </si>
  <si>
    <t>Début</t>
  </si>
  <si>
    <t>Horaires</t>
  </si>
  <si>
    <t>78160 Marly Le Roi</t>
  </si>
  <si>
    <t>Tél.: 06 70 65 88 84</t>
  </si>
  <si>
    <t>N° S.S:</t>
  </si>
  <si>
    <t>Nombre 
heure</t>
  </si>
  <si>
    <t>Total 
horaire</t>
  </si>
  <si>
    <t>Valérie FAGES née Le Pennec</t>
  </si>
  <si>
    <t>Née</t>
  </si>
  <si>
    <t>10 juillet 1965 à Mont de Marsan</t>
  </si>
  <si>
    <t>2650740192040 - 35</t>
  </si>
  <si>
    <t>Driot</t>
  </si>
  <si>
    <t>Barrois</t>
  </si>
  <si>
    <t>Nicole</t>
  </si>
  <si>
    <t>Heure de présence auprès de Madame</t>
  </si>
  <si>
    <t>35 Av de St Germain – Bâtiment B</t>
  </si>
  <si>
    <t>Payé</t>
  </si>
  <si>
    <t>Oui</t>
  </si>
  <si>
    <t>Non</t>
  </si>
  <si>
    <t>Vieira</t>
  </si>
  <si>
    <t>xxxxxx</t>
  </si>
  <si>
    <t>St Jalm</t>
  </si>
  <si>
    <t>heure debut decimale</t>
  </si>
  <si>
    <t>heure fin decimale</t>
  </si>
  <si>
    <t>interval</t>
  </si>
  <si>
    <t>Somme</t>
  </si>
  <si>
    <t>Total horaire:</t>
  </si>
  <si>
    <t>Libellé</t>
  </si>
  <si>
    <t>Base (heure)</t>
  </si>
  <si>
    <t>Taux (€/h)</t>
  </si>
  <si>
    <t>Gain (€)</t>
  </si>
  <si>
    <t>Retenue (€)</t>
  </si>
  <si>
    <t>Salaire brut</t>
  </si>
  <si>
    <t>Total brut:</t>
  </si>
  <si>
    <t>Impôt prélevé à la source</t>
  </si>
  <si>
    <t>Salaire net:</t>
  </si>
  <si>
    <t>Sivan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</si>
</sst>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_-* #,##0.00\ [$€-40C]_-;\-* #,##0.00\ [$€-40C]_-;_-* &quot;-&quot;??\ [$€-40C]_-;_-@_-"/>
    <numFmt numFmtId="166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2"/>
      <color rgb="FFC00000"/>
      <name val="Book Antiqua"/>
      <family val="1"/>
    </font>
    <font>
      <b/>
      <sz val="12"/>
      <color theme="1"/>
      <name val="Book Antiqua"/>
      <family val="1"/>
    </font>
    <font>
      <b/>
      <sz val="16"/>
      <color theme="1"/>
      <name val="Book Antiqua"/>
      <family val="1"/>
    </font>
    <font>
      <b/>
      <sz val="12"/>
      <color theme="0" tint="-0.14999847407452621"/>
      <name val="Book Antiqua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2" fillId="0" borderId="0" xfId="0" applyFont="1"/>
    <xf numFmtId="2" fontId="2" fillId="0" borderId="0" xfId="0" applyNumberFormat="1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2" fillId="0" borderId="3" xfId="0" applyFont="1" applyBorder="1" applyAlignment="1">
      <alignment horizontal="center"/>
    </xf>
    <xf numFmtId="14" fontId="2" fillId="0" borderId="0" xfId="0" applyNumberFormat="1" applyFont="1"/>
    <xf numFmtId="0" fontId="0" fillId="0" borderId="0" xfId="0" applyAlignment="1">
      <alignment vertical="center"/>
    </xf>
    <xf numFmtId="0" fontId="2" fillId="0" borderId="0" xfId="0" quotePrefix="1" applyFont="1" applyBorder="1"/>
    <xf numFmtId="0" fontId="2" fillId="0" borderId="0" xfId="0" applyFont="1" applyFill="1" applyBorder="1"/>
    <xf numFmtId="0" fontId="2" fillId="0" borderId="2" xfId="0" applyFont="1" applyFill="1" applyBorder="1"/>
    <xf numFmtId="0" fontId="2" fillId="0" borderId="0" xfId="0" applyFont="1" applyFill="1"/>
    <xf numFmtId="164" fontId="2" fillId="0" borderId="2" xfId="0" applyNumberFormat="1" applyFont="1" applyFill="1" applyBorder="1"/>
    <xf numFmtId="0" fontId="2" fillId="0" borderId="0" xfId="0" applyFont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165" fontId="2" fillId="0" borderId="0" xfId="0" applyNumberFormat="1" applyFont="1"/>
    <xf numFmtId="0" fontId="2" fillId="0" borderId="1" xfId="0" applyFont="1" applyFill="1" applyBorder="1" applyAlignment="1">
      <alignment horizontal="left"/>
    </xf>
    <xf numFmtId="0" fontId="4" fillId="4" borderId="0" xfId="0" applyFont="1" applyFill="1"/>
    <xf numFmtId="0" fontId="4" fillId="4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2" fontId="2" fillId="0" borderId="2" xfId="0" applyNumberFormat="1" applyFont="1" applyBorder="1"/>
    <xf numFmtId="2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5" borderId="5" xfId="0" applyFont="1" applyFill="1" applyBorder="1"/>
    <xf numFmtId="2" fontId="2" fillId="5" borderId="6" xfId="0" applyNumberFormat="1" applyFont="1" applyFill="1" applyBorder="1" applyAlignment="1">
      <alignment horizontal="center"/>
    </xf>
    <xf numFmtId="164" fontId="2" fillId="0" borderId="0" xfId="0" applyNumberFormat="1" applyFont="1"/>
    <xf numFmtId="165" fontId="2" fillId="0" borderId="7" xfId="0" applyNumberFormat="1" applyFont="1" applyBorder="1"/>
    <xf numFmtId="0" fontId="2" fillId="0" borderId="7" xfId="0" applyFont="1" applyBorder="1"/>
    <xf numFmtId="165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7" xfId="0" applyNumberFormat="1" applyFont="1" applyBorder="1"/>
    <xf numFmtId="0" fontId="2" fillId="0" borderId="7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6" fontId="2" fillId="0" borderId="7" xfId="0" applyNumberFormat="1" applyFont="1" applyBorder="1" applyAlignment="1">
      <alignment horizontal="center"/>
    </xf>
    <xf numFmtId="166" fontId="2" fillId="0" borderId="7" xfId="0" applyNumberFormat="1" applyFont="1" applyBorder="1"/>
    <xf numFmtId="10" fontId="2" fillId="0" borderId="4" xfId="0" applyNumberFormat="1" applyFont="1" applyBorder="1"/>
    <xf numFmtId="0" fontId="2" fillId="0" borderId="4" xfId="0" applyFont="1" applyBorder="1"/>
    <xf numFmtId="0" fontId="2" fillId="5" borderId="11" xfId="0" applyFont="1" applyFill="1" applyBorder="1"/>
    <xf numFmtId="166" fontId="2" fillId="5" borderId="12" xfId="0" applyNumberFormat="1" applyFont="1" applyFill="1" applyBorder="1"/>
    <xf numFmtId="0" fontId="2" fillId="0" borderId="7" xfId="0" applyFont="1" applyBorder="1" applyAlignment="1">
      <alignment horizontal="right"/>
    </xf>
    <xf numFmtId="0" fontId="2" fillId="0" borderId="1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6" borderId="7" xfId="0" applyFont="1" applyFill="1" applyBorder="1" applyAlignment="1">
      <alignment horizontal="right" vertical="center"/>
    </xf>
    <xf numFmtId="0" fontId="2" fillId="6" borderId="7" xfId="0" applyFont="1" applyFill="1" applyBorder="1" applyAlignment="1">
      <alignment horizontal="right"/>
    </xf>
    <xf numFmtId="166" fontId="2" fillId="6" borderId="8" xfId="0" applyNumberFormat="1" applyFont="1" applyFill="1" applyBorder="1" applyAlignment="1">
      <alignment horizontal="center"/>
    </xf>
    <xf numFmtId="166" fontId="2" fillId="6" borderId="9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</dxfs>
  <tableStyles count="0" defaultTableStyle="TableStyleMedium2" defaultPivotStyle="PivotStyleLight16"/>
  <colors>
    <mruColors>
      <color rgb="FF99FFCC"/>
      <color rgb="FFB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7</xdr:row>
      <xdr:rowOff>21167</xdr:rowOff>
    </xdr:from>
    <xdr:to>
      <xdr:col>8</xdr:col>
      <xdr:colOff>1185334</xdr:colOff>
      <xdr:row>16</xdr:row>
      <xdr:rowOff>64465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8E29B52-3D49-42DE-AD97-FC9DEDA26D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65" t="28303" r="26697" b="28290"/>
        <a:stretch/>
      </xdr:blipFill>
      <xdr:spPr>
        <a:xfrm>
          <a:off x="6523567" y="1354667"/>
          <a:ext cx="2938992" cy="1929248"/>
        </a:xfrm>
        <a:prstGeom prst="rect">
          <a:avLst/>
        </a:prstGeom>
      </xdr:spPr>
    </xdr:pic>
    <xdr:clientData/>
  </xdr:twoCellAnchor>
  <xdr:twoCellAnchor editAs="oneCell">
    <xdr:from>
      <xdr:col>6</xdr:col>
      <xdr:colOff>751417</xdr:colOff>
      <xdr:row>7</xdr:row>
      <xdr:rowOff>21167</xdr:rowOff>
    </xdr:from>
    <xdr:to>
      <xdr:col>8</xdr:col>
      <xdr:colOff>1185334</xdr:colOff>
      <xdr:row>16</xdr:row>
      <xdr:rowOff>64465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58DC62E-5BE2-4475-BE07-8DE6F3BA7E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65" t="28303" r="26697" b="28290"/>
        <a:stretch/>
      </xdr:blipFill>
      <xdr:spPr>
        <a:xfrm>
          <a:off x="6523567" y="1354667"/>
          <a:ext cx="2938992" cy="192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leu chaud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8"/>
  <sheetViews>
    <sheetView zoomScale="90" zoomScaleNormal="90" workbookViewId="0">
      <selection activeCell="G20" sqref="G20"/>
    </sheetView>
  </sheetViews>
  <sheetFormatPr defaultColWidth="15.85546875" defaultRowHeight="16.5" outlineLevelCol="1" x14ac:dyDescent="0.3"/>
  <cols>
    <col min="1" max="1" width="15.85546875" style="3"/>
    <col min="2" max="2" width="1" style="3" customWidth="1"/>
    <col min="3" max="3" width="14" style="3" customWidth="1"/>
    <col min="4" max="4" width="7.7109375" style="5" customWidth="1"/>
    <col min="5" max="5" width="32.140625" style="3" customWidth="1"/>
    <col min="6" max="6" width="15.85546875" style="3"/>
    <col min="7" max="7" width="18.42578125" style="3" customWidth="1"/>
    <col min="8" max="8" width="19.140625" style="3" customWidth="1"/>
    <col min="9" max="9" width="18" style="24" customWidth="1"/>
    <col min="10" max="10" width="0.85546875" style="3" customWidth="1"/>
    <col min="11" max="11" width="15.85546875" style="3"/>
    <col min="12" max="12" width="22" style="3" customWidth="1" outlineLevel="1"/>
    <col min="13" max="16" width="15.85546875" style="3" customWidth="1" outlineLevel="1"/>
    <col min="17" max="17" width="15.85546875" style="4" customWidth="1" outlineLevel="1"/>
    <col min="18" max="21" width="15.85546875" style="3" customWidth="1" outlineLevel="1"/>
    <col min="22" max="16384" width="15.85546875" style="3"/>
  </cols>
  <sheetData>
    <row r="1" spans="1:22" x14ac:dyDescent="0.3">
      <c r="A1" s="3" t="s">
        <v>0</v>
      </c>
      <c r="B1" s="2" t="s">
        <v>0</v>
      </c>
      <c r="C1" s="2">
        <v>1</v>
      </c>
    </row>
    <row r="2" spans="1:22" x14ac:dyDescent="0.3">
      <c r="A2" s="3" t="s">
        <v>13</v>
      </c>
      <c r="B2" s="2" t="s">
        <v>13</v>
      </c>
      <c r="C2" s="2">
        <v>2022</v>
      </c>
    </row>
    <row r="7" spans="1:22" ht="6" customHeight="1" x14ac:dyDescent="0.3">
      <c r="A7" s="5"/>
      <c r="B7" s="5"/>
      <c r="C7" s="5"/>
      <c r="E7" s="5"/>
      <c r="F7" s="5"/>
      <c r="G7" s="5"/>
    </row>
    <row r="8" spans="1:22" x14ac:dyDescent="0.3">
      <c r="C8" s="16" t="s">
        <v>35</v>
      </c>
      <c r="E8" s="5"/>
      <c r="F8" s="5"/>
      <c r="G8" s="5"/>
      <c r="V8" s="10"/>
    </row>
    <row r="9" spans="1:22" x14ac:dyDescent="0.3">
      <c r="C9" s="16" t="s">
        <v>43</v>
      </c>
      <c r="E9" s="5"/>
      <c r="F9" s="5"/>
      <c r="G9" s="5"/>
      <c r="V9" s="10"/>
    </row>
    <row r="10" spans="1:22" x14ac:dyDescent="0.3">
      <c r="C10" s="5" t="s">
        <v>30</v>
      </c>
      <c r="E10" s="5"/>
      <c r="F10" s="5"/>
      <c r="G10" s="5"/>
      <c r="V10"/>
    </row>
    <row r="11" spans="1:22" x14ac:dyDescent="0.3">
      <c r="C11" s="5" t="s">
        <v>31</v>
      </c>
      <c r="E11" s="5"/>
      <c r="F11" s="5"/>
      <c r="G11" s="5"/>
    </row>
    <row r="12" spans="1:22" x14ac:dyDescent="0.3">
      <c r="C12" s="5"/>
      <c r="E12" s="5"/>
      <c r="F12" s="5"/>
      <c r="G12" s="5"/>
    </row>
    <row r="13" spans="1:22" x14ac:dyDescent="0.3">
      <c r="C13" s="5" t="s">
        <v>32</v>
      </c>
      <c r="D13" s="11" t="s">
        <v>38</v>
      </c>
      <c r="E13" s="5"/>
      <c r="F13" s="5"/>
      <c r="G13" s="5"/>
    </row>
    <row r="14" spans="1:22" x14ac:dyDescent="0.3">
      <c r="C14" s="5" t="s">
        <v>36</v>
      </c>
      <c r="D14" s="5" t="s">
        <v>37</v>
      </c>
      <c r="E14" s="5"/>
      <c r="F14" s="5"/>
      <c r="G14" s="5"/>
    </row>
    <row r="15" spans="1:22" x14ac:dyDescent="0.3">
      <c r="C15" s="5"/>
      <c r="E15" s="5"/>
      <c r="F15" s="5"/>
      <c r="G15" s="5"/>
    </row>
    <row r="16" spans="1:22" x14ac:dyDescent="0.3">
      <c r="C16" s="5"/>
      <c r="E16" s="5"/>
      <c r="F16" s="5"/>
      <c r="G16" s="5"/>
    </row>
    <row r="17" spans="3:21" ht="39.75" customHeight="1" x14ac:dyDescent="0.3">
      <c r="C17" s="5"/>
      <c r="E17" s="5"/>
      <c r="F17" s="5"/>
      <c r="G17" s="5"/>
    </row>
    <row r="18" spans="3:21" ht="20.25" x14ac:dyDescent="0.3">
      <c r="C18" s="5"/>
      <c r="E18" s="17" t="s">
        <v>14</v>
      </c>
      <c r="F18" s="18" t="str">
        <f>VLOOKUP(C1,'Pas touche'!B2:C13,2)</f>
        <v>Janvier</v>
      </c>
      <c r="G18" s="19">
        <f>C2</f>
        <v>2022</v>
      </c>
    </row>
    <row r="19" spans="3:21" x14ac:dyDescent="0.3">
      <c r="C19" s="5"/>
      <c r="E19" s="5"/>
      <c r="F19" s="5"/>
      <c r="G19" s="5"/>
    </row>
    <row r="20" spans="3:21" x14ac:dyDescent="0.3">
      <c r="C20" s="58" t="s">
        <v>42</v>
      </c>
      <c r="D20" s="58"/>
      <c r="E20" s="58"/>
      <c r="F20" s="58"/>
      <c r="G20" s="6" t="s">
        <v>48</v>
      </c>
    </row>
    <row r="21" spans="3:21" x14ac:dyDescent="0.3">
      <c r="C21" s="6"/>
      <c r="D21" s="6"/>
      <c r="E21" s="6"/>
      <c r="F21" s="6"/>
      <c r="G21" s="7"/>
    </row>
    <row r="22" spans="3:21" ht="16.5" customHeight="1" x14ac:dyDescent="0.3">
      <c r="C22" s="6"/>
      <c r="D22" s="6"/>
      <c r="E22" s="59" t="s">
        <v>27</v>
      </c>
      <c r="F22" s="61" t="s">
        <v>29</v>
      </c>
      <c r="G22" s="61"/>
      <c r="H22" s="62" t="s">
        <v>33</v>
      </c>
      <c r="I22" s="62" t="s">
        <v>34</v>
      </c>
      <c r="Q22" s="56"/>
      <c r="R22" s="56"/>
      <c r="S22" s="56"/>
      <c r="U22" s="3" t="s">
        <v>26</v>
      </c>
    </row>
    <row r="23" spans="3:21" x14ac:dyDescent="0.3">
      <c r="C23" s="5"/>
      <c r="E23" s="60"/>
      <c r="F23" s="8" t="s">
        <v>28</v>
      </c>
      <c r="G23" s="8" t="s">
        <v>25</v>
      </c>
      <c r="H23" s="60"/>
      <c r="I23" s="60"/>
      <c r="M23" s="57" t="s">
        <v>24</v>
      </c>
      <c r="N23" s="57"/>
      <c r="O23" s="57" t="s">
        <v>0</v>
      </c>
      <c r="P23" s="57"/>
      <c r="Q23" s="3" t="s">
        <v>50</v>
      </c>
      <c r="R23" s="3" t="s">
        <v>51</v>
      </c>
      <c r="S23" s="3" t="s">
        <v>52</v>
      </c>
      <c r="T23" s="4" t="s">
        <v>53</v>
      </c>
    </row>
    <row r="24" spans="3:21" s="14" customFormat="1" x14ac:dyDescent="0.3">
      <c r="C24" s="12" t="str">
        <f>IF($P24=1,N24,"")</f>
        <v>Samedi</v>
      </c>
      <c r="D24" s="21">
        <f t="shared" ref="D24:D54" si="0">IF($P24=1,DAY(L24),"")</f>
        <v>1</v>
      </c>
      <c r="E24" s="13"/>
      <c r="F24" s="15"/>
      <c r="G24" s="15"/>
      <c r="H24" s="25" t="str">
        <f>IF(ISBLANK(G24),"",S24*24)</f>
        <v/>
      </c>
      <c r="I24" s="26" t="str">
        <f>IF(H24="","",IF(P24=1,T24*24,""))</f>
        <v/>
      </c>
      <c r="J24" s="3"/>
      <c r="K24" s="3"/>
      <c r="L24" s="9">
        <f>DATE(C2,C1,1)</f>
        <v>44562</v>
      </c>
      <c r="M24" s="3">
        <f>WEEKDAY(L24,2)</f>
        <v>6</v>
      </c>
      <c r="N24" s="3" t="str">
        <f>VLOOKUP(M24,'Pas touche'!$F$2:$G$8,2)</f>
        <v>Samedi</v>
      </c>
      <c r="O24" s="3">
        <f>MONTH(L24)</f>
        <v>1</v>
      </c>
      <c r="P24" s="3">
        <f>IF(O24=$C$1,1,0)</f>
        <v>1</v>
      </c>
      <c r="Q24" s="4">
        <f t="shared" ref="Q24:Q54" si="1">F24</f>
        <v>0</v>
      </c>
      <c r="R24" s="4">
        <f t="shared" ref="R24:R54" si="2">G24</f>
        <v>0</v>
      </c>
      <c r="S24" s="4">
        <f>R24-Q24</f>
        <v>0</v>
      </c>
      <c r="T24" s="4">
        <f>S24</f>
        <v>0</v>
      </c>
      <c r="U24" s="3">
        <f>MOD(D24,2)</f>
        <v>1</v>
      </c>
    </row>
    <row r="25" spans="3:21" s="14" customFormat="1" x14ac:dyDescent="0.3">
      <c r="C25" s="12" t="str">
        <f t="shared" ref="C25:C54" si="3">IF(P25=1,N25,"")</f>
        <v>Dimanche</v>
      </c>
      <c r="D25" s="21">
        <f t="shared" si="0"/>
        <v>2</v>
      </c>
      <c r="E25" s="13"/>
      <c r="F25" s="15"/>
      <c r="G25" s="15"/>
      <c r="H25" s="25" t="str">
        <f t="shared" ref="H25:H54" si="4">IF(ISBLANK(G25),"",S25*24)</f>
        <v/>
      </c>
      <c r="I25" s="26" t="str">
        <f t="shared" ref="I25:I54" si="5">IF(H25="","",IF(P25=1,T25*24,""))</f>
        <v/>
      </c>
      <c r="J25" s="3"/>
      <c r="K25" s="3"/>
      <c r="L25" s="9">
        <f>L24+1</f>
        <v>44563</v>
      </c>
      <c r="M25" s="3">
        <f t="shared" ref="M25:M54" si="6">WEEKDAY(L25,2)</f>
        <v>7</v>
      </c>
      <c r="N25" s="3" t="str">
        <f>VLOOKUP(M25,'Pas touche'!$F$2:$G$8,2)</f>
        <v>Dimanche</v>
      </c>
      <c r="O25" s="3">
        <f t="shared" ref="O25:O54" si="7">MONTH(L25)</f>
        <v>1</v>
      </c>
      <c r="P25" s="3">
        <f t="shared" ref="P25:P54" si="8">IF(O25=$C$1,1,0)</f>
        <v>1</v>
      </c>
      <c r="Q25" s="4">
        <f t="shared" si="1"/>
        <v>0</v>
      </c>
      <c r="R25" s="4">
        <f t="shared" si="2"/>
        <v>0</v>
      </c>
      <c r="S25" s="4">
        <f t="shared" ref="S25:S54" si="9">R25-Q25</f>
        <v>0</v>
      </c>
      <c r="T25" s="4">
        <f>T24+S25</f>
        <v>0</v>
      </c>
      <c r="U25" s="3">
        <f t="shared" ref="U25:U51" si="10">MOD(D25,2)</f>
        <v>0</v>
      </c>
    </row>
    <row r="26" spans="3:21" s="14" customFormat="1" x14ac:dyDescent="0.3">
      <c r="C26" s="12" t="str">
        <f t="shared" si="3"/>
        <v>Lundi</v>
      </c>
      <c r="D26" s="21">
        <f t="shared" si="0"/>
        <v>3</v>
      </c>
      <c r="E26" s="13"/>
      <c r="F26" s="15"/>
      <c r="G26" s="15"/>
      <c r="H26" s="25" t="str">
        <f t="shared" si="4"/>
        <v/>
      </c>
      <c r="I26" s="26" t="str">
        <f t="shared" si="5"/>
        <v/>
      </c>
      <c r="J26" s="3"/>
      <c r="K26" s="3"/>
      <c r="L26" s="9">
        <f>L25+1</f>
        <v>44564</v>
      </c>
      <c r="M26" s="3">
        <f t="shared" si="6"/>
        <v>1</v>
      </c>
      <c r="N26" s="3" t="str">
        <f>VLOOKUP(M26,'Pas touche'!$F$2:$G$8,2)</f>
        <v>Lundi</v>
      </c>
      <c r="O26" s="3">
        <f t="shared" si="7"/>
        <v>1</v>
      </c>
      <c r="P26" s="3">
        <f t="shared" si="8"/>
        <v>1</v>
      </c>
      <c r="Q26" s="4">
        <f t="shared" si="1"/>
        <v>0</v>
      </c>
      <c r="R26" s="4">
        <f t="shared" si="2"/>
        <v>0</v>
      </c>
      <c r="S26" s="4">
        <f t="shared" si="9"/>
        <v>0</v>
      </c>
      <c r="T26" s="4">
        <f t="shared" ref="T26:T54" si="11">T25+S26</f>
        <v>0</v>
      </c>
      <c r="U26" s="3">
        <f t="shared" si="10"/>
        <v>1</v>
      </c>
    </row>
    <row r="27" spans="3:21" s="14" customFormat="1" x14ac:dyDescent="0.3">
      <c r="C27" s="12" t="str">
        <f t="shared" si="3"/>
        <v>Mardi</v>
      </c>
      <c r="D27" s="21">
        <f t="shared" si="0"/>
        <v>4</v>
      </c>
      <c r="E27" s="13"/>
      <c r="F27" s="15"/>
      <c r="G27" s="15"/>
      <c r="H27" s="25" t="str">
        <f t="shared" si="4"/>
        <v/>
      </c>
      <c r="I27" s="26" t="str">
        <f t="shared" si="5"/>
        <v/>
      </c>
      <c r="J27" s="3"/>
      <c r="K27" s="3"/>
      <c r="L27" s="9">
        <f>L26+1</f>
        <v>44565</v>
      </c>
      <c r="M27" s="3">
        <f t="shared" si="6"/>
        <v>2</v>
      </c>
      <c r="N27" s="3" t="str">
        <f>VLOOKUP(M27,'Pas touche'!$F$2:$G$8,2)</f>
        <v>Mardi</v>
      </c>
      <c r="O27" s="3">
        <f t="shared" si="7"/>
        <v>1</v>
      </c>
      <c r="P27" s="3">
        <f t="shared" si="8"/>
        <v>1</v>
      </c>
      <c r="Q27" s="4">
        <f t="shared" si="1"/>
        <v>0</v>
      </c>
      <c r="R27" s="4">
        <f t="shared" si="2"/>
        <v>0</v>
      </c>
      <c r="S27" s="4">
        <f t="shared" si="9"/>
        <v>0</v>
      </c>
      <c r="T27" s="4">
        <f t="shared" si="11"/>
        <v>0</v>
      </c>
      <c r="U27" s="3">
        <f t="shared" si="10"/>
        <v>0</v>
      </c>
    </row>
    <row r="28" spans="3:21" s="14" customFormat="1" x14ac:dyDescent="0.3">
      <c r="C28" s="12" t="str">
        <f t="shared" si="3"/>
        <v>Mercredi</v>
      </c>
      <c r="D28" s="21">
        <f t="shared" si="0"/>
        <v>5</v>
      </c>
      <c r="E28" s="13"/>
      <c r="F28" s="15"/>
      <c r="G28" s="15"/>
      <c r="H28" s="25" t="str">
        <f t="shared" si="4"/>
        <v/>
      </c>
      <c r="I28" s="26" t="str">
        <f t="shared" si="5"/>
        <v/>
      </c>
      <c r="J28" s="3"/>
      <c r="K28" s="3"/>
      <c r="L28" s="9">
        <f t="shared" ref="L28:L54" si="12">L27+1</f>
        <v>44566</v>
      </c>
      <c r="M28" s="3">
        <f t="shared" si="6"/>
        <v>3</v>
      </c>
      <c r="N28" s="3" t="str">
        <f>VLOOKUP(M28,'Pas touche'!$F$2:$G$8,2)</f>
        <v>Mercredi</v>
      </c>
      <c r="O28" s="3">
        <f t="shared" si="7"/>
        <v>1</v>
      </c>
      <c r="P28" s="3">
        <f t="shared" si="8"/>
        <v>1</v>
      </c>
      <c r="Q28" s="4">
        <f t="shared" si="1"/>
        <v>0</v>
      </c>
      <c r="R28" s="4">
        <f t="shared" si="2"/>
        <v>0</v>
      </c>
      <c r="S28" s="4">
        <f t="shared" si="9"/>
        <v>0</v>
      </c>
      <c r="T28" s="4">
        <f t="shared" si="11"/>
        <v>0</v>
      </c>
      <c r="U28" s="3">
        <f t="shared" si="10"/>
        <v>1</v>
      </c>
    </row>
    <row r="29" spans="3:21" s="14" customFormat="1" x14ac:dyDescent="0.3">
      <c r="C29" s="12" t="str">
        <f t="shared" si="3"/>
        <v>Jeudi</v>
      </c>
      <c r="D29" s="21">
        <f t="shared" si="0"/>
        <v>6</v>
      </c>
      <c r="E29" s="13"/>
      <c r="F29" s="15"/>
      <c r="G29" s="15"/>
      <c r="H29" s="25" t="str">
        <f t="shared" si="4"/>
        <v/>
      </c>
      <c r="I29" s="26" t="str">
        <f t="shared" si="5"/>
        <v/>
      </c>
      <c r="J29" s="3"/>
      <c r="K29" s="3"/>
      <c r="L29" s="9">
        <f t="shared" si="12"/>
        <v>44567</v>
      </c>
      <c r="M29" s="3">
        <f t="shared" si="6"/>
        <v>4</v>
      </c>
      <c r="N29" s="3" t="str">
        <f>VLOOKUP(M29,'Pas touche'!$F$2:$G$8,2)</f>
        <v>Jeudi</v>
      </c>
      <c r="O29" s="3">
        <f t="shared" si="7"/>
        <v>1</v>
      </c>
      <c r="P29" s="3">
        <f t="shared" si="8"/>
        <v>1</v>
      </c>
      <c r="Q29" s="4">
        <f t="shared" si="1"/>
        <v>0</v>
      </c>
      <c r="R29" s="4">
        <f t="shared" si="2"/>
        <v>0</v>
      </c>
      <c r="S29" s="4">
        <f t="shared" si="9"/>
        <v>0</v>
      </c>
      <c r="T29" s="4">
        <f t="shared" si="11"/>
        <v>0</v>
      </c>
      <c r="U29" s="3">
        <f t="shared" si="10"/>
        <v>0</v>
      </c>
    </row>
    <row r="30" spans="3:21" s="14" customFormat="1" x14ac:dyDescent="0.3">
      <c r="C30" s="12" t="str">
        <f t="shared" si="3"/>
        <v>Vendredi</v>
      </c>
      <c r="D30" s="21">
        <f t="shared" si="0"/>
        <v>7</v>
      </c>
      <c r="E30" s="13"/>
      <c r="F30" s="15"/>
      <c r="G30" s="15"/>
      <c r="H30" s="25" t="str">
        <f t="shared" si="4"/>
        <v/>
      </c>
      <c r="I30" s="26" t="str">
        <f t="shared" si="5"/>
        <v/>
      </c>
      <c r="J30" s="3"/>
      <c r="K30" s="3"/>
      <c r="L30" s="9">
        <f t="shared" si="12"/>
        <v>44568</v>
      </c>
      <c r="M30" s="3">
        <f t="shared" si="6"/>
        <v>5</v>
      </c>
      <c r="N30" s="3" t="str">
        <f>VLOOKUP(M30,'Pas touche'!$F$2:$G$8,2)</f>
        <v>Vendredi</v>
      </c>
      <c r="O30" s="3">
        <f t="shared" si="7"/>
        <v>1</v>
      </c>
      <c r="P30" s="3">
        <f t="shared" si="8"/>
        <v>1</v>
      </c>
      <c r="Q30" s="4">
        <f t="shared" si="1"/>
        <v>0</v>
      </c>
      <c r="R30" s="4">
        <f t="shared" si="2"/>
        <v>0</v>
      </c>
      <c r="S30" s="4">
        <f t="shared" si="9"/>
        <v>0</v>
      </c>
      <c r="T30" s="4">
        <f t="shared" si="11"/>
        <v>0</v>
      </c>
      <c r="U30" s="3">
        <f t="shared" si="10"/>
        <v>1</v>
      </c>
    </row>
    <row r="31" spans="3:21" s="14" customFormat="1" x14ac:dyDescent="0.3">
      <c r="C31" s="12" t="str">
        <f t="shared" si="3"/>
        <v>Samedi</v>
      </c>
      <c r="D31" s="21">
        <f t="shared" si="0"/>
        <v>8</v>
      </c>
      <c r="E31" s="13"/>
      <c r="F31" s="15"/>
      <c r="G31" s="15"/>
      <c r="H31" s="25" t="str">
        <f t="shared" si="4"/>
        <v/>
      </c>
      <c r="I31" s="26" t="str">
        <f t="shared" si="5"/>
        <v/>
      </c>
      <c r="J31" s="3"/>
      <c r="K31" s="3"/>
      <c r="L31" s="9">
        <f t="shared" si="12"/>
        <v>44569</v>
      </c>
      <c r="M31" s="3">
        <f t="shared" si="6"/>
        <v>6</v>
      </c>
      <c r="N31" s="3" t="str">
        <f>VLOOKUP(M31,'Pas touche'!$F$2:$G$8,2)</f>
        <v>Samedi</v>
      </c>
      <c r="O31" s="3">
        <f t="shared" si="7"/>
        <v>1</v>
      </c>
      <c r="P31" s="3">
        <f t="shared" si="8"/>
        <v>1</v>
      </c>
      <c r="Q31" s="4">
        <f t="shared" si="1"/>
        <v>0</v>
      </c>
      <c r="R31" s="4">
        <f t="shared" si="2"/>
        <v>0</v>
      </c>
      <c r="S31" s="4">
        <f t="shared" si="9"/>
        <v>0</v>
      </c>
      <c r="T31" s="4">
        <f t="shared" si="11"/>
        <v>0</v>
      </c>
      <c r="U31" s="3">
        <f t="shared" si="10"/>
        <v>0</v>
      </c>
    </row>
    <row r="32" spans="3:21" s="14" customFormat="1" x14ac:dyDescent="0.3">
      <c r="C32" s="12" t="str">
        <f t="shared" si="3"/>
        <v>Dimanche</v>
      </c>
      <c r="D32" s="21">
        <f t="shared" si="0"/>
        <v>9</v>
      </c>
      <c r="E32" s="13"/>
      <c r="F32" s="15"/>
      <c r="G32" s="15"/>
      <c r="H32" s="25" t="str">
        <f t="shared" si="4"/>
        <v/>
      </c>
      <c r="I32" s="26" t="str">
        <f t="shared" si="5"/>
        <v/>
      </c>
      <c r="J32" s="3"/>
      <c r="K32" s="3"/>
      <c r="L32" s="9">
        <f t="shared" si="12"/>
        <v>44570</v>
      </c>
      <c r="M32" s="3">
        <f t="shared" si="6"/>
        <v>7</v>
      </c>
      <c r="N32" s="3" t="str">
        <f>VLOOKUP(M32,'Pas touche'!$F$2:$G$8,2)</f>
        <v>Dimanche</v>
      </c>
      <c r="O32" s="3">
        <f t="shared" si="7"/>
        <v>1</v>
      </c>
      <c r="P32" s="3">
        <f t="shared" si="8"/>
        <v>1</v>
      </c>
      <c r="Q32" s="4">
        <f t="shared" si="1"/>
        <v>0</v>
      </c>
      <c r="R32" s="4">
        <f t="shared" si="2"/>
        <v>0</v>
      </c>
      <c r="S32" s="4">
        <f t="shared" si="9"/>
        <v>0</v>
      </c>
      <c r="T32" s="4">
        <f t="shared" si="11"/>
        <v>0</v>
      </c>
      <c r="U32" s="3">
        <f t="shared" si="10"/>
        <v>1</v>
      </c>
    </row>
    <row r="33" spans="3:21" s="14" customFormat="1" x14ac:dyDescent="0.3">
      <c r="C33" s="12" t="str">
        <f t="shared" si="3"/>
        <v>Lundi</v>
      </c>
      <c r="D33" s="21">
        <f t="shared" si="0"/>
        <v>10</v>
      </c>
      <c r="E33" s="13"/>
      <c r="F33" s="15"/>
      <c r="G33" s="15"/>
      <c r="H33" s="25" t="str">
        <f t="shared" si="4"/>
        <v/>
      </c>
      <c r="I33" s="26" t="str">
        <f t="shared" si="5"/>
        <v/>
      </c>
      <c r="J33" s="3"/>
      <c r="K33" s="3"/>
      <c r="L33" s="9">
        <f t="shared" si="12"/>
        <v>44571</v>
      </c>
      <c r="M33" s="3">
        <f t="shared" si="6"/>
        <v>1</v>
      </c>
      <c r="N33" s="3" t="str">
        <f>VLOOKUP(M33,'Pas touche'!$F$2:$G$8,2)</f>
        <v>Lundi</v>
      </c>
      <c r="O33" s="3">
        <f t="shared" si="7"/>
        <v>1</v>
      </c>
      <c r="P33" s="3">
        <f t="shared" si="8"/>
        <v>1</v>
      </c>
      <c r="Q33" s="4">
        <f t="shared" si="1"/>
        <v>0</v>
      </c>
      <c r="R33" s="4">
        <f t="shared" si="2"/>
        <v>0</v>
      </c>
      <c r="S33" s="4">
        <f t="shared" si="9"/>
        <v>0</v>
      </c>
      <c r="T33" s="4">
        <f t="shared" si="11"/>
        <v>0</v>
      </c>
      <c r="U33" s="3">
        <f t="shared" si="10"/>
        <v>0</v>
      </c>
    </row>
    <row r="34" spans="3:21" s="14" customFormat="1" x14ac:dyDescent="0.3">
      <c r="C34" s="12" t="str">
        <f t="shared" si="3"/>
        <v>Mardi</v>
      </c>
      <c r="D34" s="21">
        <f t="shared" si="0"/>
        <v>11</v>
      </c>
      <c r="E34" s="13"/>
      <c r="F34" s="15"/>
      <c r="G34" s="15"/>
      <c r="H34" s="25" t="str">
        <f t="shared" si="4"/>
        <v/>
      </c>
      <c r="I34" s="26" t="str">
        <f t="shared" si="5"/>
        <v/>
      </c>
      <c r="J34" s="3"/>
      <c r="K34" s="3"/>
      <c r="L34" s="9">
        <f t="shared" si="12"/>
        <v>44572</v>
      </c>
      <c r="M34" s="3">
        <f t="shared" si="6"/>
        <v>2</v>
      </c>
      <c r="N34" s="3" t="str">
        <f>VLOOKUP(M34,'Pas touche'!$F$2:$G$8,2)</f>
        <v>Mardi</v>
      </c>
      <c r="O34" s="3">
        <f t="shared" si="7"/>
        <v>1</v>
      </c>
      <c r="P34" s="3">
        <f t="shared" si="8"/>
        <v>1</v>
      </c>
      <c r="Q34" s="4">
        <f t="shared" si="1"/>
        <v>0</v>
      </c>
      <c r="R34" s="4">
        <f t="shared" si="2"/>
        <v>0</v>
      </c>
      <c r="S34" s="4">
        <f t="shared" si="9"/>
        <v>0</v>
      </c>
      <c r="T34" s="4">
        <f t="shared" si="11"/>
        <v>0</v>
      </c>
      <c r="U34" s="3">
        <f t="shared" si="10"/>
        <v>1</v>
      </c>
    </row>
    <row r="35" spans="3:21" s="14" customFormat="1" x14ac:dyDescent="0.3">
      <c r="C35" s="12" t="str">
        <f t="shared" si="3"/>
        <v>Mercredi</v>
      </c>
      <c r="D35" s="21">
        <f t="shared" si="0"/>
        <v>12</v>
      </c>
      <c r="E35" s="13"/>
      <c r="F35" s="15"/>
      <c r="G35" s="15"/>
      <c r="H35" s="25" t="str">
        <f t="shared" si="4"/>
        <v/>
      </c>
      <c r="I35" s="26" t="str">
        <f t="shared" si="5"/>
        <v/>
      </c>
      <c r="J35" s="3"/>
      <c r="K35" s="3"/>
      <c r="L35" s="9">
        <f t="shared" si="12"/>
        <v>44573</v>
      </c>
      <c r="M35" s="3">
        <f t="shared" si="6"/>
        <v>3</v>
      </c>
      <c r="N35" s="3" t="str">
        <f>VLOOKUP(M35,'Pas touche'!$F$2:$G$8,2)</f>
        <v>Mercredi</v>
      </c>
      <c r="O35" s="3">
        <f t="shared" si="7"/>
        <v>1</v>
      </c>
      <c r="P35" s="3">
        <f t="shared" si="8"/>
        <v>1</v>
      </c>
      <c r="Q35" s="4">
        <f t="shared" si="1"/>
        <v>0</v>
      </c>
      <c r="R35" s="4">
        <f t="shared" si="2"/>
        <v>0</v>
      </c>
      <c r="S35" s="4">
        <f t="shared" si="9"/>
        <v>0</v>
      </c>
      <c r="T35" s="4">
        <f t="shared" si="11"/>
        <v>0</v>
      </c>
      <c r="U35" s="3">
        <f t="shared" si="10"/>
        <v>0</v>
      </c>
    </row>
    <row r="36" spans="3:21" s="14" customFormat="1" x14ac:dyDescent="0.3">
      <c r="C36" s="12" t="str">
        <f t="shared" si="3"/>
        <v>Jeudi</v>
      </c>
      <c r="D36" s="21">
        <f t="shared" si="0"/>
        <v>13</v>
      </c>
      <c r="E36" s="13"/>
      <c r="F36" s="15"/>
      <c r="G36" s="15"/>
      <c r="H36" s="25" t="str">
        <f t="shared" si="4"/>
        <v/>
      </c>
      <c r="I36" s="26" t="str">
        <f t="shared" si="5"/>
        <v/>
      </c>
      <c r="J36" s="3"/>
      <c r="K36" s="3"/>
      <c r="L36" s="9">
        <f t="shared" si="12"/>
        <v>44574</v>
      </c>
      <c r="M36" s="3">
        <f t="shared" si="6"/>
        <v>4</v>
      </c>
      <c r="N36" s="3" t="str">
        <f>VLOOKUP(M36,'Pas touche'!$F$2:$G$8,2)</f>
        <v>Jeudi</v>
      </c>
      <c r="O36" s="3">
        <f t="shared" si="7"/>
        <v>1</v>
      </c>
      <c r="P36" s="3">
        <f t="shared" si="8"/>
        <v>1</v>
      </c>
      <c r="Q36" s="4">
        <f t="shared" si="1"/>
        <v>0</v>
      </c>
      <c r="R36" s="4">
        <f t="shared" si="2"/>
        <v>0</v>
      </c>
      <c r="S36" s="4">
        <f t="shared" si="9"/>
        <v>0</v>
      </c>
      <c r="T36" s="4">
        <f t="shared" si="11"/>
        <v>0</v>
      </c>
      <c r="U36" s="3">
        <f t="shared" si="10"/>
        <v>1</v>
      </c>
    </row>
    <row r="37" spans="3:21" s="14" customFormat="1" x14ac:dyDescent="0.3">
      <c r="C37" s="12" t="str">
        <f t="shared" si="3"/>
        <v>Vendredi</v>
      </c>
      <c r="D37" s="21">
        <f t="shared" si="0"/>
        <v>14</v>
      </c>
      <c r="E37" s="13"/>
      <c r="F37" s="15"/>
      <c r="G37" s="15"/>
      <c r="H37" s="25" t="str">
        <f t="shared" si="4"/>
        <v/>
      </c>
      <c r="I37" s="26" t="str">
        <f t="shared" si="5"/>
        <v/>
      </c>
      <c r="J37" s="3"/>
      <c r="K37" s="3"/>
      <c r="L37" s="9">
        <f t="shared" si="12"/>
        <v>44575</v>
      </c>
      <c r="M37" s="3">
        <f t="shared" si="6"/>
        <v>5</v>
      </c>
      <c r="N37" s="3" t="str">
        <f>VLOOKUP(M37,'Pas touche'!$F$2:$G$8,2)</f>
        <v>Vendredi</v>
      </c>
      <c r="O37" s="3">
        <f t="shared" si="7"/>
        <v>1</v>
      </c>
      <c r="P37" s="3">
        <f t="shared" si="8"/>
        <v>1</v>
      </c>
      <c r="Q37" s="4">
        <f t="shared" si="1"/>
        <v>0</v>
      </c>
      <c r="R37" s="4">
        <f t="shared" si="2"/>
        <v>0</v>
      </c>
      <c r="S37" s="4">
        <f t="shared" si="9"/>
        <v>0</v>
      </c>
      <c r="T37" s="4">
        <f t="shared" si="11"/>
        <v>0</v>
      </c>
      <c r="U37" s="3">
        <f t="shared" si="10"/>
        <v>0</v>
      </c>
    </row>
    <row r="38" spans="3:21" s="14" customFormat="1" x14ac:dyDescent="0.3">
      <c r="C38" s="12" t="str">
        <f t="shared" si="3"/>
        <v>Samedi</v>
      </c>
      <c r="D38" s="21">
        <f t="shared" si="0"/>
        <v>15</v>
      </c>
      <c r="E38" s="13"/>
      <c r="F38" s="15"/>
      <c r="G38" s="15"/>
      <c r="H38" s="25" t="str">
        <f t="shared" si="4"/>
        <v/>
      </c>
      <c r="I38" s="26" t="str">
        <f t="shared" si="5"/>
        <v/>
      </c>
      <c r="J38" s="3"/>
      <c r="K38" s="3"/>
      <c r="L38" s="9">
        <f t="shared" si="12"/>
        <v>44576</v>
      </c>
      <c r="M38" s="3">
        <f t="shared" si="6"/>
        <v>6</v>
      </c>
      <c r="N38" s="3" t="str">
        <f>VLOOKUP(M38,'Pas touche'!$F$2:$G$8,2)</f>
        <v>Samedi</v>
      </c>
      <c r="O38" s="3">
        <f t="shared" si="7"/>
        <v>1</v>
      </c>
      <c r="P38" s="3">
        <f t="shared" si="8"/>
        <v>1</v>
      </c>
      <c r="Q38" s="4">
        <f t="shared" si="1"/>
        <v>0</v>
      </c>
      <c r="R38" s="4">
        <f t="shared" si="2"/>
        <v>0</v>
      </c>
      <c r="S38" s="4">
        <f t="shared" si="9"/>
        <v>0</v>
      </c>
      <c r="T38" s="4">
        <f t="shared" si="11"/>
        <v>0</v>
      </c>
      <c r="U38" s="3">
        <f t="shared" si="10"/>
        <v>1</v>
      </c>
    </row>
    <row r="39" spans="3:21" s="14" customFormat="1" x14ac:dyDescent="0.3">
      <c r="C39" s="12" t="str">
        <f t="shared" si="3"/>
        <v>Dimanche</v>
      </c>
      <c r="D39" s="21">
        <f t="shared" si="0"/>
        <v>16</v>
      </c>
      <c r="E39" s="13"/>
      <c r="F39" s="15"/>
      <c r="G39" s="15"/>
      <c r="H39" s="25" t="str">
        <f t="shared" si="4"/>
        <v/>
      </c>
      <c r="I39" s="26" t="str">
        <f t="shared" si="5"/>
        <v/>
      </c>
      <c r="J39" s="3"/>
      <c r="K39" s="3"/>
      <c r="L39" s="9">
        <f t="shared" si="12"/>
        <v>44577</v>
      </c>
      <c r="M39" s="3">
        <f t="shared" si="6"/>
        <v>7</v>
      </c>
      <c r="N39" s="3" t="str">
        <f>VLOOKUP(M39,'Pas touche'!$F$2:$G$8,2)</f>
        <v>Dimanche</v>
      </c>
      <c r="O39" s="3">
        <f t="shared" si="7"/>
        <v>1</v>
      </c>
      <c r="P39" s="3">
        <f t="shared" si="8"/>
        <v>1</v>
      </c>
      <c r="Q39" s="4">
        <f t="shared" si="1"/>
        <v>0</v>
      </c>
      <c r="R39" s="4">
        <f t="shared" si="2"/>
        <v>0</v>
      </c>
      <c r="S39" s="4">
        <f t="shared" si="9"/>
        <v>0</v>
      </c>
      <c r="T39" s="4">
        <f t="shared" si="11"/>
        <v>0</v>
      </c>
      <c r="U39" s="3">
        <f t="shared" si="10"/>
        <v>0</v>
      </c>
    </row>
    <row r="40" spans="3:21" s="14" customFormat="1" x14ac:dyDescent="0.3">
      <c r="C40" s="12" t="str">
        <f t="shared" si="3"/>
        <v>Lundi</v>
      </c>
      <c r="D40" s="21">
        <f t="shared" si="0"/>
        <v>17</v>
      </c>
      <c r="E40" s="13"/>
      <c r="F40" s="15"/>
      <c r="G40" s="15"/>
      <c r="H40" s="25" t="str">
        <f t="shared" si="4"/>
        <v/>
      </c>
      <c r="I40" s="26" t="str">
        <f t="shared" si="5"/>
        <v/>
      </c>
      <c r="J40" s="3"/>
      <c r="K40" s="3"/>
      <c r="L40" s="9">
        <f t="shared" si="12"/>
        <v>44578</v>
      </c>
      <c r="M40" s="3">
        <f t="shared" si="6"/>
        <v>1</v>
      </c>
      <c r="N40" s="3" t="str">
        <f>VLOOKUP(M40,'Pas touche'!$F$2:$G$8,2)</f>
        <v>Lundi</v>
      </c>
      <c r="O40" s="3">
        <f t="shared" si="7"/>
        <v>1</v>
      </c>
      <c r="P40" s="3">
        <f t="shared" si="8"/>
        <v>1</v>
      </c>
      <c r="Q40" s="4">
        <f t="shared" si="1"/>
        <v>0</v>
      </c>
      <c r="R40" s="4">
        <f t="shared" si="2"/>
        <v>0</v>
      </c>
      <c r="S40" s="4">
        <f t="shared" si="9"/>
        <v>0</v>
      </c>
      <c r="T40" s="4">
        <f t="shared" si="11"/>
        <v>0</v>
      </c>
      <c r="U40" s="3">
        <f t="shared" si="10"/>
        <v>1</v>
      </c>
    </row>
    <row r="41" spans="3:21" s="14" customFormat="1" x14ac:dyDescent="0.3">
      <c r="C41" s="12" t="str">
        <f t="shared" si="3"/>
        <v>Mardi</v>
      </c>
      <c r="D41" s="21">
        <f t="shared" si="0"/>
        <v>18</v>
      </c>
      <c r="E41" s="13"/>
      <c r="F41" s="15"/>
      <c r="G41" s="15"/>
      <c r="H41" s="25" t="str">
        <f t="shared" si="4"/>
        <v/>
      </c>
      <c r="I41" s="26" t="str">
        <f t="shared" si="5"/>
        <v/>
      </c>
      <c r="J41" s="3"/>
      <c r="K41" s="3"/>
      <c r="L41" s="9">
        <f t="shared" si="12"/>
        <v>44579</v>
      </c>
      <c r="M41" s="3">
        <f t="shared" si="6"/>
        <v>2</v>
      </c>
      <c r="N41" s="3" t="str">
        <f>VLOOKUP(M41,'Pas touche'!$F$2:$G$8,2)</f>
        <v>Mardi</v>
      </c>
      <c r="O41" s="3">
        <f t="shared" si="7"/>
        <v>1</v>
      </c>
      <c r="P41" s="3">
        <f t="shared" si="8"/>
        <v>1</v>
      </c>
      <c r="Q41" s="4">
        <f t="shared" si="1"/>
        <v>0</v>
      </c>
      <c r="R41" s="4">
        <f t="shared" si="2"/>
        <v>0</v>
      </c>
      <c r="S41" s="4">
        <f t="shared" si="9"/>
        <v>0</v>
      </c>
      <c r="T41" s="4">
        <f t="shared" si="11"/>
        <v>0</v>
      </c>
      <c r="U41" s="3">
        <f t="shared" si="10"/>
        <v>0</v>
      </c>
    </row>
    <row r="42" spans="3:21" s="14" customFormat="1" x14ac:dyDescent="0.3">
      <c r="C42" s="12" t="str">
        <f t="shared" si="3"/>
        <v>Mercredi</v>
      </c>
      <c r="D42" s="21">
        <f t="shared" si="0"/>
        <v>19</v>
      </c>
      <c r="E42" s="13"/>
      <c r="F42" s="15"/>
      <c r="G42" s="15"/>
      <c r="H42" s="25" t="str">
        <f t="shared" si="4"/>
        <v/>
      </c>
      <c r="I42" s="26" t="str">
        <f t="shared" si="5"/>
        <v/>
      </c>
      <c r="J42" s="3"/>
      <c r="K42" s="3"/>
      <c r="L42" s="9">
        <f t="shared" si="12"/>
        <v>44580</v>
      </c>
      <c r="M42" s="3">
        <f t="shared" si="6"/>
        <v>3</v>
      </c>
      <c r="N42" s="3" t="str">
        <f>VLOOKUP(M42,'Pas touche'!$F$2:$G$8,2)</f>
        <v>Mercredi</v>
      </c>
      <c r="O42" s="3">
        <f t="shared" si="7"/>
        <v>1</v>
      </c>
      <c r="P42" s="3">
        <f t="shared" si="8"/>
        <v>1</v>
      </c>
      <c r="Q42" s="4">
        <f t="shared" si="1"/>
        <v>0</v>
      </c>
      <c r="R42" s="4">
        <f t="shared" si="2"/>
        <v>0</v>
      </c>
      <c r="S42" s="4">
        <f t="shared" si="9"/>
        <v>0</v>
      </c>
      <c r="T42" s="4">
        <f t="shared" si="11"/>
        <v>0</v>
      </c>
      <c r="U42" s="3">
        <f t="shared" si="10"/>
        <v>1</v>
      </c>
    </row>
    <row r="43" spans="3:21" s="14" customFormat="1" x14ac:dyDescent="0.3">
      <c r="C43" s="12" t="str">
        <f t="shared" si="3"/>
        <v>Jeudi</v>
      </c>
      <c r="D43" s="21">
        <f t="shared" si="0"/>
        <v>20</v>
      </c>
      <c r="E43" s="13"/>
      <c r="F43" s="15"/>
      <c r="G43" s="15"/>
      <c r="H43" s="25" t="str">
        <f t="shared" si="4"/>
        <v/>
      </c>
      <c r="I43" s="26" t="str">
        <f t="shared" si="5"/>
        <v/>
      </c>
      <c r="J43" s="3"/>
      <c r="K43" s="3"/>
      <c r="L43" s="9">
        <f t="shared" si="12"/>
        <v>44581</v>
      </c>
      <c r="M43" s="3">
        <f t="shared" si="6"/>
        <v>4</v>
      </c>
      <c r="N43" s="3" t="str">
        <f>VLOOKUP(M43,'Pas touche'!$F$2:$G$8,2)</f>
        <v>Jeudi</v>
      </c>
      <c r="O43" s="3">
        <f t="shared" si="7"/>
        <v>1</v>
      </c>
      <c r="P43" s="3">
        <f t="shared" si="8"/>
        <v>1</v>
      </c>
      <c r="Q43" s="4">
        <f t="shared" si="1"/>
        <v>0</v>
      </c>
      <c r="R43" s="4">
        <f t="shared" si="2"/>
        <v>0</v>
      </c>
      <c r="S43" s="4">
        <f t="shared" si="9"/>
        <v>0</v>
      </c>
      <c r="T43" s="4">
        <f t="shared" si="11"/>
        <v>0</v>
      </c>
      <c r="U43" s="3">
        <f t="shared" si="10"/>
        <v>0</v>
      </c>
    </row>
    <row r="44" spans="3:21" s="14" customFormat="1" x14ac:dyDescent="0.3">
      <c r="C44" s="12" t="str">
        <f t="shared" si="3"/>
        <v>Vendredi</v>
      </c>
      <c r="D44" s="21">
        <f t="shared" si="0"/>
        <v>21</v>
      </c>
      <c r="E44" s="13"/>
      <c r="F44" s="15"/>
      <c r="G44" s="15"/>
      <c r="H44" s="25" t="str">
        <f t="shared" si="4"/>
        <v/>
      </c>
      <c r="I44" s="26" t="str">
        <f t="shared" si="5"/>
        <v/>
      </c>
      <c r="J44" s="3"/>
      <c r="K44" s="3"/>
      <c r="L44" s="9">
        <f t="shared" si="12"/>
        <v>44582</v>
      </c>
      <c r="M44" s="3">
        <f t="shared" si="6"/>
        <v>5</v>
      </c>
      <c r="N44" s="3" t="str">
        <f>VLOOKUP(M44,'Pas touche'!$F$2:$G$8,2)</f>
        <v>Vendredi</v>
      </c>
      <c r="O44" s="3">
        <f t="shared" si="7"/>
        <v>1</v>
      </c>
      <c r="P44" s="3">
        <f t="shared" si="8"/>
        <v>1</v>
      </c>
      <c r="Q44" s="4">
        <f t="shared" si="1"/>
        <v>0</v>
      </c>
      <c r="R44" s="4">
        <f t="shared" si="2"/>
        <v>0</v>
      </c>
      <c r="S44" s="4">
        <f t="shared" si="9"/>
        <v>0</v>
      </c>
      <c r="T44" s="4">
        <f t="shared" si="11"/>
        <v>0</v>
      </c>
      <c r="U44" s="3">
        <f t="shared" si="10"/>
        <v>1</v>
      </c>
    </row>
    <row r="45" spans="3:21" s="14" customFormat="1" x14ac:dyDescent="0.3">
      <c r="C45" s="12" t="str">
        <f t="shared" si="3"/>
        <v>Samedi</v>
      </c>
      <c r="D45" s="21">
        <f t="shared" si="0"/>
        <v>22</v>
      </c>
      <c r="E45" s="13"/>
      <c r="F45" s="15"/>
      <c r="G45" s="15"/>
      <c r="H45" s="25" t="str">
        <f t="shared" si="4"/>
        <v/>
      </c>
      <c r="I45" s="26" t="str">
        <f t="shared" si="5"/>
        <v/>
      </c>
      <c r="J45" s="3"/>
      <c r="K45" s="3"/>
      <c r="L45" s="9">
        <f t="shared" si="12"/>
        <v>44583</v>
      </c>
      <c r="M45" s="3">
        <f t="shared" si="6"/>
        <v>6</v>
      </c>
      <c r="N45" s="3" t="str">
        <f>VLOOKUP(M45,'Pas touche'!$F$2:$G$8,2)</f>
        <v>Samedi</v>
      </c>
      <c r="O45" s="3">
        <f t="shared" si="7"/>
        <v>1</v>
      </c>
      <c r="P45" s="3">
        <f t="shared" si="8"/>
        <v>1</v>
      </c>
      <c r="Q45" s="4">
        <f t="shared" si="1"/>
        <v>0</v>
      </c>
      <c r="R45" s="4">
        <f t="shared" si="2"/>
        <v>0</v>
      </c>
      <c r="S45" s="4">
        <f t="shared" si="9"/>
        <v>0</v>
      </c>
      <c r="T45" s="4">
        <f t="shared" si="11"/>
        <v>0</v>
      </c>
      <c r="U45" s="3">
        <f t="shared" si="10"/>
        <v>0</v>
      </c>
    </row>
    <row r="46" spans="3:21" s="14" customFormat="1" x14ac:dyDescent="0.3">
      <c r="C46" s="12" t="str">
        <f t="shared" si="3"/>
        <v>Dimanche</v>
      </c>
      <c r="D46" s="21">
        <f t="shared" si="0"/>
        <v>23</v>
      </c>
      <c r="E46" s="13"/>
      <c r="F46" s="15"/>
      <c r="G46" s="15"/>
      <c r="H46" s="25" t="str">
        <f t="shared" si="4"/>
        <v/>
      </c>
      <c r="I46" s="26" t="str">
        <f t="shared" si="5"/>
        <v/>
      </c>
      <c r="J46" s="3"/>
      <c r="K46" s="3"/>
      <c r="L46" s="9">
        <f t="shared" si="12"/>
        <v>44584</v>
      </c>
      <c r="M46" s="3">
        <f t="shared" si="6"/>
        <v>7</v>
      </c>
      <c r="N46" s="3" t="str">
        <f>VLOOKUP(M46,'Pas touche'!$F$2:$G$8,2)</f>
        <v>Dimanche</v>
      </c>
      <c r="O46" s="3">
        <f t="shared" si="7"/>
        <v>1</v>
      </c>
      <c r="P46" s="3">
        <f t="shared" si="8"/>
        <v>1</v>
      </c>
      <c r="Q46" s="4">
        <f t="shared" si="1"/>
        <v>0</v>
      </c>
      <c r="R46" s="4">
        <f t="shared" si="2"/>
        <v>0</v>
      </c>
      <c r="S46" s="4">
        <f t="shared" si="9"/>
        <v>0</v>
      </c>
      <c r="T46" s="4">
        <f t="shared" si="11"/>
        <v>0</v>
      </c>
      <c r="U46" s="3">
        <f t="shared" si="10"/>
        <v>1</v>
      </c>
    </row>
    <row r="47" spans="3:21" s="14" customFormat="1" x14ac:dyDescent="0.3">
      <c r="C47" s="12" t="str">
        <f t="shared" si="3"/>
        <v>Lundi</v>
      </c>
      <c r="D47" s="21">
        <f t="shared" si="0"/>
        <v>24</v>
      </c>
      <c r="E47" s="13"/>
      <c r="F47" s="15"/>
      <c r="G47" s="15"/>
      <c r="H47" s="25" t="str">
        <f t="shared" si="4"/>
        <v/>
      </c>
      <c r="I47" s="26" t="str">
        <f t="shared" si="5"/>
        <v/>
      </c>
      <c r="J47" s="3"/>
      <c r="K47" s="3"/>
      <c r="L47" s="9">
        <f t="shared" si="12"/>
        <v>44585</v>
      </c>
      <c r="M47" s="3">
        <f t="shared" si="6"/>
        <v>1</v>
      </c>
      <c r="N47" s="3" t="str">
        <f>VLOOKUP(M47,'Pas touche'!$F$2:$G$8,2)</f>
        <v>Lundi</v>
      </c>
      <c r="O47" s="3">
        <f t="shared" si="7"/>
        <v>1</v>
      </c>
      <c r="P47" s="3">
        <f t="shared" si="8"/>
        <v>1</v>
      </c>
      <c r="Q47" s="4">
        <f t="shared" si="1"/>
        <v>0</v>
      </c>
      <c r="R47" s="4">
        <f t="shared" si="2"/>
        <v>0</v>
      </c>
      <c r="S47" s="4">
        <f t="shared" si="9"/>
        <v>0</v>
      </c>
      <c r="T47" s="4">
        <f t="shared" si="11"/>
        <v>0</v>
      </c>
      <c r="U47" s="3">
        <f t="shared" si="10"/>
        <v>0</v>
      </c>
    </row>
    <row r="48" spans="3:21" s="14" customFormat="1" x14ac:dyDescent="0.3">
      <c r="C48" s="12" t="str">
        <f t="shared" si="3"/>
        <v>Mardi</v>
      </c>
      <c r="D48" s="21">
        <f t="shared" si="0"/>
        <v>25</v>
      </c>
      <c r="E48" s="13"/>
      <c r="F48" s="15"/>
      <c r="G48" s="15"/>
      <c r="H48" s="25" t="str">
        <f t="shared" si="4"/>
        <v/>
      </c>
      <c r="I48" s="26" t="str">
        <f t="shared" si="5"/>
        <v/>
      </c>
      <c r="J48" s="3"/>
      <c r="K48" s="3"/>
      <c r="L48" s="9">
        <f t="shared" si="12"/>
        <v>44586</v>
      </c>
      <c r="M48" s="3">
        <f t="shared" si="6"/>
        <v>2</v>
      </c>
      <c r="N48" s="3" t="str">
        <f>VLOOKUP(M48,'Pas touche'!$F$2:$G$8,2)</f>
        <v>Mardi</v>
      </c>
      <c r="O48" s="3">
        <f t="shared" si="7"/>
        <v>1</v>
      </c>
      <c r="P48" s="3">
        <f t="shared" si="8"/>
        <v>1</v>
      </c>
      <c r="Q48" s="4">
        <f t="shared" si="1"/>
        <v>0</v>
      </c>
      <c r="R48" s="4">
        <f t="shared" si="2"/>
        <v>0</v>
      </c>
      <c r="S48" s="4">
        <f t="shared" si="9"/>
        <v>0</v>
      </c>
      <c r="T48" s="4">
        <f t="shared" si="11"/>
        <v>0</v>
      </c>
      <c r="U48" s="3">
        <f t="shared" si="10"/>
        <v>1</v>
      </c>
    </row>
    <row r="49" spans="3:23" s="14" customFormat="1" x14ac:dyDescent="0.3">
      <c r="C49" s="12" t="str">
        <f t="shared" si="3"/>
        <v>Mercredi</v>
      </c>
      <c r="D49" s="21">
        <f t="shared" si="0"/>
        <v>26</v>
      </c>
      <c r="E49" s="13"/>
      <c r="F49" s="15"/>
      <c r="G49" s="15"/>
      <c r="H49" s="25" t="str">
        <f t="shared" si="4"/>
        <v/>
      </c>
      <c r="I49" s="26" t="str">
        <f t="shared" si="5"/>
        <v/>
      </c>
      <c r="J49" s="3"/>
      <c r="K49" s="3"/>
      <c r="L49" s="9">
        <f t="shared" si="12"/>
        <v>44587</v>
      </c>
      <c r="M49" s="3">
        <f t="shared" si="6"/>
        <v>3</v>
      </c>
      <c r="N49" s="3" t="str">
        <f>VLOOKUP(M49,'Pas touche'!$F$2:$G$8,2)</f>
        <v>Mercredi</v>
      </c>
      <c r="O49" s="3">
        <f t="shared" si="7"/>
        <v>1</v>
      </c>
      <c r="P49" s="3">
        <f t="shared" si="8"/>
        <v>1</v>
      </c>
      <c r="Q49" s="4">
        <f t="shared" si="1"/>
        <v>0</v>
      </c>
      <c r="R49" s="4">
        <f t="shared" si="2"/>
        <v>0</v>
      </c>
      <c r="S49" s="4">
        <f t="shared" si="9"/>
        <v>0</v>
      </c>
      <c r="T49" s="4">
        <f t="shared" si="11"/>
        <v>0</v>
      </c>
      <c r="U49" s="3">
        <f t="shared" si="10"/>
        <v>0</v>
      </c>
    </row>
    <row r="50" spans="3:23" s="14" customFormat="1" x14ac:dyDescent="0.3">
      <c r="C50" s="12" t="str">
        <f t="shared" si="3"/>
        <v>Jeudi</v>
      </c>
      <c r="D50" s="21">
        <f t="shared" si="0"/>
        <v>27</v>
      </c>
      <c r="E50" s="13"/>
      <c r="F50" s="15"/>
      <c r="G50" s="15"/>
      <c r="H50" s="25" t="str">
        <f t="shared" si="4"/>
        <v/>
      </c>
      <c r="I50" s="26" t="str">
        <f t="shared" si="5"/>
        <v/>
      </c>
      <c r="J50" s="3"/>
      <c r="K50" s="3"/>
      <c r="L50" s="9">
        <f t="shared" si="12"/>
        <v>44588</v>
      </c>
      <c r="M50" s="3">
        <f t="shared" si="6"/>
        <v>4</v>
      </c>
      <c r="N50" s="3" t="str">
        <f>VLOOKUP(M50,'Pas touche'!$F$2:$G$8,2)</f>
        <v>Jeudi</v>
      </c>
      <c r="O50" s="3">
        <f t="shared" si="7"/>
        <v>1</v>
      </c>
      <c r="P50" s="3">
        <f t="shared" si="8"/>
        <v>1</v>
      </c>
      <c r="Q50" s="4">
        <f t="shared" si="1"/>
        <v>0</v>
      </c>
      <c r="R50" s="4">
        <f t="shared" si="2"/>
        <v>0</v>
      </c>
      <c r="S50" s="4">
        <f t="shared" si="9"/>
        <v>0</v>
      </c>
      <c r="T50" s="4">
        <f t="shared" si="11"/>
        <v>0</v>
      </c>
      <c r="U50" s="3">
        <f t="shared" si="10"/>
        <v>1</v>
      </c>
    </row>
    <row r="51" spans="3:23" s="14" customFormat="1" x14ac:dyDescent="0.3">
      <c r="C51" s="12" t="str">
        <f t="shared" si="3"/>
        <v>Vendredi</v>
      </c>
      <c r="D51" s="21">
        <f t="shared" si="0"/>
        <v>28</v>
      </c>
      <c r="E51" s="13"/>
      <c r="F51" s="15"/>
      <c r="G51" s="15"/>
      <c r="H51" s="25" t="str">
        <f t="shared" si="4"/>
        <v/>
      </c>
      <c r="I51" s="26" t="str">
        <f t="shared" si="5"/>
        <v/>
      </c>
      <c r="J51" s="3"/>
      <c r="K51" s="3"/>
      <c r="L51" s="9">
        <f t="shared" si="12"/>
        <v>44589</v>
      </c>
      <c r="M51" s="3">
        <f t="shared" si="6"/>
        <v>5</v>
      </c>
      <c r="N51" s="3" t="str">
        <f>VLOOKUP(M51,'Pas touche'!$F$2:$G$8,2)</f>
        <v>Vendredi</v>
      </c>
      <c r="O51" s="3">
        <f t="shared" si="7"/>
        <v>1</v>
      </c>
      <c r="P51" s="3">
        <f t="shared" si="8"/>
        <v>1</v>
      </c>
      <c r="Q51" s="4">
        <f t="shared" si="1"/>
        <v>0</v>
      </c>
      <c r="R51" s="4">
        <f t="shared" si="2"/>
        <v>0</v>
      </c>
      <c r="S51" s="4">
        <f t="shared" si="9"/>
        <v>0</v>
      </c>
      <c r="T51" s="4">
        <f t="shared" si="11"/>
        <v>0</v>
      </c>
      <c r="U51" s="3">
        <f t="shared" si="10"/>
        <v>0</v>
      </c>
    </row>
    <row r="52" spans="3:23" s="14" customFormat="1" x14ac:dyDescent="0.3">
      <c r="C52" s="12" t="str">
        <f t="shared" si="3"/>
        <v>Samedi</v>
      </c>
      <c r="D52" s="21">
        <f t="shared" si="0"/>
        <v>29</v>
      </c>
      <c r="E52" s="13"/>
      <c r="F52" s="15"/>
      <c r="G52" s="15"/>
      <c r="H52" s="25" t="str">
        <f t="shared" si="4"/>
        <v/>
      </c>
      <c r="I52" s="26" t="str">
        <f t="shared" si="5"/>
        <v/>
      </c>
      <c r="J52" s="3"/>
      <c r="K52" s="3"/>
      <c r="L52" s="9">
        <f t="shared" si="12"/>
        <v>44590</v>
      </c>
      <c r="M52" s="3">
        <f t="shared" si="6"/>
        <v>6</v>
      </c>
      <c r="N52" s="3" t="str">
        <f>VLOOKUP(M52,'Pas touche'!$F$2:$G$8,2)</f>
        <v>Samedi</v>
      </c>
      <c r="O52" s="3">
        <f t="shared" si="7"/>
        <v>1</v>
      </c>
      <c r="P52" s="3">
        <f t="shared" si="8"/>
        <v>1</v>
      </c>
      <c r="Q52" s="4">
        <f t="shared" si="1"/>
        <v>0</v>
      </c>
      <c r="R52" s="4">
        <f t="shared" si="2"/>
        <v>0</v>
      </c>
      <c r="S52" s="4">
        <f t="shared" si="9"/>
        <v>0</v>
      </c>
      <c r="T52" s="4">
        <f t="shared" si="11"/>
        <v>0</v>
      </c>
      <c r="U52" s="3">
        <f>IF(D52="",-1,MOD(D52,2))</f>
        <v>1</v>
      </c>
    </row>
    <row r="53" spans="3:23" s="14" customFormat="1" x14ac:dyDescent="0.3">
      <c r="C53" s="12" t="str">
        <f t="shared" si="3"/>
        <v>Dimanche</v>
      </c>
      <c r="D53" s="21">
        <f t="shared" si="0"/>
        <v>30</v>
      </c>
      <c r="E53" s="13"/>
      <c r="F53" s="15"/>
      <c r="G53" s="15"/>
      <c r="H53" s="25" t="str">
        <f t="shared" si="4"/>
        <v/>
      </c>
      <c r="I53" s="26" t="str">
        <f t="shared" si="5"/>
        <v/>
      </c>
      <c r="J53" s="3"/>
      <c r="K53" s="3"/>
      <c r="L53" s="9">
        <f t="shared" si="12"/>
        <v>44591</v>
      </c>
      <c r="M53" s="3">
        <f t="shared" si="6"/>
        <v>7</v>
      </c>
      <c r="N53" s="3" t="str">
        <f>VLOOKUP(M53,'Pas touche'!$F$2:$G$8,2)</f>
        <v>Dimanche</v>
      </c>
      <c r="O53" s="3">
        <f t="shared" si="7"/>
        <v>1</v>
      </c>
      <c r="P53" s="3">
        <f t="shared" si="8"/>
        <v>1</v>
      </c>
      <c r="Q53" s="4">
        <f t="shared" si="1"/>
        <v>0</v>
      </c>
      <c r="R53" s="4">
        <f t="shared" si="2"/>
        <v>0</v>
      </c>
      <c r="S53" s="4">
        <f t="shared" si="9"/>
        <v>0</v>
      </c>
      <c r="T53" s="4">
        <f t="shared" si="11"/>
        <v>0</v>
      </c>
      <c r="U53" s="3">
        <f t="shared" ref="U53:U54" si="13">IF(D53="",-1,MOD(D53,2))</f>
        <v>0</v>
      </c>
    </row>
    <row r="54" spans="3:23" s="14" customFormat="1" ht="17.25" thickBot="1" x14ac:dyDescent="0.35">
      <c r="C54" s="12" t="str">
        <f t="shared" si="3"/>
        <v>Lundi</v>
      </c>
      <c r="D54" s="21">
        <f t="shared" si="0"/>
        <v>31</v>
      </c>
      <c r="E54" s="13"/>
      <c r="F54" s="15"/>
      <c r="G54" s="15"/>
      <c r="H54" s="25" t="str">
        <f t="shared" si="4"/>
        <v/>
      </c>
      <c r="I54" s="26" t="str">
        <f t="shared" si="5"/>
        <v/>
      </c>
      <c r="J54" s="3"/>
      <c r="K54" s="3"/>
      <c r="L54" s="9">
        <f t="shared" si="12"/>
        <v>44592</v>
      </c>
      <c r="M54" s="3">
        <f t="shared" si="6"/>
        <v>1</v>
      </c>
      <c r="N54" s="3" t="str">
        <f>VLOOKUP(M54,'Pas touche'!$F$2:$G$8,2)</f>
        <v>Lundi</v>
      </c>
      <c r="O54" s="3">
        <f t="shared" si="7"/>
        <v>1</v>
      </c>
      <c r="P54" s="3">
        <f t="shared" si="8"/>
        <v>1</v>
      </c>
      <c r="Q54" s="4">
        <f t="shared" si="1"/>
        <v>0</v>
      </c>
      <c r="R54" s="4">
        <f t="shared" si="2"/>
        <v>0</v>
      </c>
      <c r="S54" s="4">
        <f t="shared" si="9"/>
        <v>0</v>
      </c>
      <c r="T54" s="4">
        <f t="shared" si="11"/>
        <v>0</v>
      </c>
      <c r="U54" s="3">
        <f t="shared" si="13"/>
        <v>1</v>
      </c>
    </row>
    <row r="55" spans="3:23" s="14" customFormat="1" ht="20.25" customHeight="1" x14ac:dyDescent="0.3">
      <c r="C55" s="3"/>
      <c r="D55" s="3"/>
      <c r="E55" s="3"/>
      <c r="F55" s="3"/>
      <c r="G55" s="3"/>
      <c r="H55" s="28" t="s">
        <v>54</v>
      </c>
      <c r="I55" s="29">
        <f>T54*24</f>
        <v>0</v>
      </c>
      <c r="J55" s="3"/>
      <c r="K55" s="3"/>
      <c r="L55" s="9"/>
      <c r="M55" s="3"/>
      <c r="N55" s="3"/>
      <c r="O55" s="3"/>
      <c r="P55" s="3"/>
      <c r="Q55" s="4"/>
      <c r="R55" s="3"/>
      <c r="S55" s="3"/>
      <c r="T55" s="3"/>
      <c r="U55" s="3"/>
    </row>
    <row r="56" spans="3:23" ht="20.25" customHeight="1" x14ac:dyDescent="0.3">
      <c r="D56" s="3"/>
      <c r="I56" s="27"/>
      <c r="L56" s="9"/>
    </row>
    <row r="57" spans="3:23" ht="8.25" customHeight="1" x14ac:dyDescent="0.3">
      <c r="D57" s="3"/>
      <c r="E57" s="30"/>
      <c r="F57" s="30"/>
      <c r="H57" s="27"/>
      <c r="I57" s="20"/>
      <c r="V57" s="22" t="s">
        <v>44</v>
      </c>
      <c r="W57" s="23" t="s">
        <v>46</v>
      </c>
    </row>
    <row r="58" spans="3:23" ht="20.25" customHeight="1" x14ac:dyDescent="0.3">
      <c r="C58" s="48" t="s">
        <v>55</v>
      </c>
      <c r="D58" s="48"/>
      <c r="E58" s="48"/>
      <c r="F58" s="31" t="s">
        <v>56</v>
      </c>
      <c r="G58" s="32" t="s">
        <v>57</v>
      </c>
      <c r="H58" s="33" t="s">
        <v>58</v>
      </c>
      <c r="I58" s="34" t="s">
        <v>59</v>
      </c>
    </row>
    <row r="59" spans="3:23" ht="20.25" customHeight="1" x14ac:dyDescent="0.3">
      <c r="C59" s="49" t="s">
        <v>60</v>
      </c>
      <c r="D59" s="49"/>
      <c r="E59" s="49"/>
      <c r="F59" s="35">
        <f>I55</f>
        <v>0</v>
      </c>
      <c r="G59" s="32">
        <v>15</v>
      </c>
      <c r="H59" s="32">
        <f>G59*F59</f>
        <v>0</v>
      </c>
      <c r="I59" s="34"/>
    </row>
    <row r="60" spans="3:23" ht="20.25" customHeight="1" x14ac:dyDescent="0.3">
      <c r="C60" s="49"/>
      <c r="D60" s="49"/>
      <c r="E60" s="49"/>
      <c r="F60" s="50" t="s">
        <v>61</v>
      </c>
      <c r="G60" s="50"/>
      <c r="H60" s="51">
        <f>H59</f>
        <v>0</v>
      </c>
      <c r="I60" s="52"/>
    </row>
    <row r="61" spans="3:23" ht="20.25" customHeight="1" x14ac:dyDescent="0.3">
      <c r="C61" s="53"/>
      <c r="D61" s="54"/>
      <c r="E61" s="55"/>
      <c r="F61" s="36"/>
      <c r="G61" s="37"/>
      <c r="H61" s="38"/>
      <c r="I61" s="38"/>
    </row>
    <row r="62" spans="3:23" ht="20.25" customHeight="1" thickBot="1" x14ac:dyDescent="0.35">
      <c r="C62" s="44" t="s">
        <v>62</v>
      </c>
      <c r="D62" s="44"/>
      <c r="E62" s="44"/>
      <c r="F62" s="39">
        <f>H60</f>
        <v>0</v>
      </c>
      <c r="G62" s="40">
        <v>9.2999999999999999E-2</v>
      </c>
      <c r="H62" s="41"/>
      <c r="I62" s="38">
        <f>F62*G62</f>
        <v>0</v>
      </c>
    </row>
    <row r="63" spans="3:23" ht="20.25" customHeight="1" thickBot="1" x14ac:dyDescent="0.35">
      <c r="D63" s="3"/>
      <c r="G63" s="42" t="s">
        <v>63</v>
      </c>
      <c r="H63" s="43">
        <f>H60-I62</f>
        <v>0</v>
      </c>
      <c r="I63" s="27"/>
    </row>
    <row r="64" spans="3:23" ht="3.75" customHeight="1" x14ac:dyDescent="0.3">
      <c r="D64" s="3"/>
      <c r="I64" s="27"/>
    </row>
    <row r="67" spans="3:9" ht="17.25" thickBot="1" x14ac:dyDescent="0.35"/>
    <row r="68" spans="3:9" ht="234" customHeight="1" thickBot="1" x14ac:dyDescent="0.35">
      <c r="C68" s="45"/>
      <c r="D68" s="46"/>
      <c r="E68" s="46"/>
      <c r="F68" s="46"/>
      <c r="G68" s="46"/>
      <c r="H68" s="46"/>
      <c r="I68" s="47"/>
    </row>
  </sheetData>
  <mergeCells count="15">
    <mergeCell ref="Q22:S22"/>
    <mergeCell ref="M23:N23"/>
    <mergeCell ref="O23:P23"/>
    <mergeCell ref="C20:F20"/>
    <mergeCell ref="E22:E23"/>
    <mergeCell ref="F22:G22"/>
    <mergeCell ref="H22:H23"/>
    <mergeCell ref="I22:I23"/>
    <mergeCell ref="C62:E62"/>
    <mergeCell ref="C68:I68"/>
    <mergeCell ref="C58:E58"/>
    <mergeCell ref="C59:E60"/>
    <mergeCell ref="F60:G60"/>
    <mergeCell ref="H60:I60"/>
    <mergeCell ref="C61:E61"/>
  </mergeCells>
  <phoneticPr fontId="5" type="noConversion"/>
  <conditionalFormatting sqref="C24:G24">
    <cfRule type="expression" dxfId="6" priority="7">
      <formula>IF(AND($M24&gt;5,$U24&gt;-1),1,0)</formula>
    </cfRule>
    <cfRule type="expression" dxfId="5" priority="8">
      <formula>IF(OR($M24=1,$M24=3,$M24=5),1,0)</formula>
    </cfRule>
  </conditionalFormatting>
  <conditionalFormatting sqref="C25:G54">
    <cfRule type="expression" dxfId="4" priority="5">
      <formula>IF(AND($M25&gt;5,$U25&gt;-1),1,0)</formula>
    </cfRule>
    <cfRule type="expression" dxfId="3" priority="6">
      <formula>IF(OR($M25=1,$M25=3,$M25=5),1,0)</formula>
    </cfRule>
  </conditionalFormatting>
  <conditionalFormatting sqref="H24:I54">
    <cfRule type="expression" dxfId="2" priority="2">
      <formula>IF(AND($M24&gt;5,$U24&gt;-1),1,0)</formula>
    </cfRule>
    <cfRule type="expression" dxfId="1" priority="3">
      <formula>IF(OR($M24=1,$M24=3,$M24=5),1,0)</formula>
    </cfRule>
  </conditionalFormatting>
  <conditionalFormatting sqref="I55">
    <cfRule type="cellIs" dxfId="0" priority="1" operator="equal">
      <formula>IF($U$24=1,1,0)</formula>
    </cfRule>
  </conditionalFormatting>
  <printOptions horizontalCentered="1"/>
  <pageMargins left="0.25" right="0.25" top="0.75" bottom="0.75" header="0.3" footer="0.3"/>
  <pageSetup paperSize="9" scale="77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'Pas touche'!$G$2:$G$13</xm:f>
          </x14:formula1>
          <xm:sqref>G21</xm:sqref>
        </x14:dataValidation>
        <x14:dataValidation type="list" allowBlank="1" showInputMessage="1" showErrorMessage="1">
          <x14:formula1>
            <xm:f>'Pas touche'!$J$2:$J$13</xm:f>
          </x14:formula1>
          <xm:sqref>G20</xm:sqref>
        </x14:dataValidation>
        <x14:dataValidation type="list" allowBlank="1" showInputMessage="1" showErrorMessage="1">
          <x14:formula1>
            <xm:f>'Pas touche'!$M$2:$M$3</xm:f>
          </x14:formula1>
          <xm:sqref>W57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tabSelected="1" topLeftCell="A2" workbookViewId="0">
      <selection activeCell="J8" sqref="J8"/>
    </sheetView>
  </sheetViews>
  <sheetFormatPr defaultColWidth="11.42578125" defaultRowHeight="15" x14ac:dyDescent="0.25"/>
  <cols>
    <col min="2" max="2" width="4" customWidth="1"/>
    <col min="6" max="6" width="4.5703125" customWidth="1"/>
  </cols>
  <sheetData>
    <row r="2" spans="1:13" x14ac:dyDescent="0.25">
      <c r="A2" s="1" t="s">
        <v>0</v>
      </c>
      <c r="B2">
        <v>1</v>
      </c>
      <c r="C2" t="s">
        <v>1</v>
      </c>
      <c r="E2" s="1" t="s">
        <v>16</v>
      </c>
      <c r="F2">
        <v>1</v>
      </c>
      <c r="G2" t="s">
        <v>17</v>
      </c>
      <c r="I2" t="s">
        <v>15</v>
      </c>
      <c r="J2" t="s">
        <v>48</v>
      </c>
      <c r="L2" t="s">
        <v>44</v>
      </c>
      <c r="M2" t="s">
        <v>45</v>
      </c>
    </row>
    <row r="3" spans="1:13" x14ac:dyDescent="0.25">
      <c r="B3">
        <f>B2+1</f>
        <v>2</v>
      </c>
      <c r="C3" t="s">
        <v>2</v>
      </c>
      <c r="F3">
        <v>2</v>
      </c>
      <c r="G3" t="s">
        <v>18</v>
      </c>
      <c r="J3" t="s">
        <v>39</v>
      </c>
      <c r="M3" t="s">
        <v>46</v>
      </c>
    </row>
    <row r="4" spans="1:13" x14ac:dyDescent="0.25">
      <c r="B4">
        <f t="shared" ref="B4:B13" si="0">B3+1</f>
        <v>3</v>
      </c>
      <c r="C4" t="s">
        <v>3</v>
      </c>
      <c r="F4">
        <v>3</v>
      </c>
      <c r="G4" t="s">
        <v>19</v>
      </c>
      <c r="J4" t="s">
        <v>40</v>
      </c>
    </row>
    <row r="5" spans="1:13" x14ac:dyDescent="0.25">
      <c r="B5">
        <f t="shared" si="0"/>
        <v>4</v>
      </c>
      <c r="C5" t="s">
        <v>4</v>
      </c>
      <c r="F5">
        <v>4</v>
      </c>
      <c r="G5" t="s">
        <v>20</v>
      </c>
      <c r="J5" t="s">
        <v>41</v>
      </c>
    </row>
    <row r="6" spans="1:13" x14ac:dyDescent="0.25">
      <c r="B6">
        <f t="shared" si="0"/>
        <v>5</v>
      </c>
      <c r="C6" t="s">
        <v>5</v>
      </c>
      <c r="F6">
        <v>5</v>
      </c>
      <c r="G6" t="s">
        <v>21</v>
      </c>
      <c r="J6" t="s">
        <v>49</v>
      </c>
    </row>
    <row r="7" spans="1:13" x14ac:dyDescent="0.25">
      <c r="B7">
        <f t="shared" si="0"/>
        <v>6</v>
      </c>
      <c r="C7" t="s">
        <v>6</v>
      </c>
      <c r="F7">
        <v>6</v>
      </c>
      <c r="G7" t="s">
        <v>22</v>
      </c>
      <c r="J7" t="s">
        <v>64</v>
      </c>
    </row>
    <row r="8" spans="1:13" x14ac:dyDescent="0.25">
      <c r="B8">
        <f t="shared" si="0"/>
        <v>7</v>
      </c>
      <c r="C8" t="s">
        <v>7</v>
      </c>
      <c r="F8">
        <v>7</v>
      </c>
      <c r="G8" t="s">
        <v>23</v>
      </c>
      <c r="J8" t="s">
        <v>47</v>
      </c>
    </row>
    <row r="9" spans="1:13" x14ac:dyDescent="0.25">
      <c r="B9">
        <f t="shared" si="0"/>
        <v>8</v>
      </c>
      <c r="C9" t="s">
        <v>8</v>
      </c>
    </row>
    <row r="10" spans="1:13" x14ac:dyDescent="0.25">
      <c r="B10">
        <f t="shared" si="0"/>
        <v>9</v>
      </c>
      <c r="C10" t="s">
        <v>9</v>
      </c>
    </row>
    <row r="11" spans="1:13" x14ac:dyDescent="0.25">
      <c r="B11">
        <f t="shared" si="0"/>
        <v>10</v>
      </c>
      <c r="C11" t="s">
        <v>10</v>
      </c>
    </row>
    <row r="12" spans="1:13" x14ac:dyDescent="0.25">
      <c r="B12">
        <f t="shared" si="0"/>
        <v>11</v>
      </c>
      <c r="C12" t="s">
        <v>11</v>
      </c>
    </row>
    <row r="13" spans="1:13" x14ac:dyDescent="0.25">
      <c r="B13">
        <f t="shared" si="0"/>
        <v>12</v>
      </c>
      <c r="C1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Fiche Salaire - Décembre</vt:lpstr>
      <vt:lpstr>Pas touche</vt:lpstr>
      <vt:lpstr>'Fiche Salaire - Décembre'!Print_Area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mams</dc:creator>
  <cp:lastModifiedBy>FAGES Pierre</cp:lastModifiedBy>
  <cp:lastPrinted>2021-08-01T16:09:26Z</cp:lastPrinted>
  <dcterms:created xsi:type="dcterms:W3CDTF">2021-02-28T10:35:35Z</dcterms:created>
  <dcterms:modified xsi:type="dcterms:W3CDTF">2022-01-09T17:43:05Z</dcterms:modified>
</cp:coreProperties>
</file>