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1d76297ec98b9c34/Documents/"/>
    </mc:Choice>
  </mc:AlternateContent>
  <xr:revisionPtr revIDLastSave="0" documentId="8_{3251A6C6-8E9D-48E8-9CCB-17D737328BB2}" xr6:coauthVersionLast="47" xr6:coauthVersionMax="47" xr10:uidLastSave="{00000000-0000-0000-0000-000000000000}"/>
  <bookViews>
    <workbookView xWindow="-120" yWindow="-120" windowWidth="25440" windowHeight="15390" firstSheet="1" activeTab="5" xr2:uid="{A01C3BFB-7DB9-4C18-8D6C-9084EB9BE2FC}"/>
  </bookViews>
  <sheets>
    <sheet name="Janvier" sheetId="1" r:id="rId1"/>
    <sheet name="Fevrier" sheetId="3" r:id="rId2"/>
    <sheet name="Mars" sheetId="4" r:id="rId3"/>
    <sheet name="Avril" sheetId="7" r:id="rId4"/>
    <sheet name="Mai" sheetId="13" r:id="rId5"/>
    <sheet name="Juin" sheetId="11" r:id="rId6"/>
    <sheet name="Juillet" sheetId="8" r:id="rId7"/>
    <sheet name="Aout" sheetId="9" r:id="rId8"/>
    <sheet name="Septembre" sheetId="12" r:id="rId9"/>
    <sheet name="Octobre" sheetId="10" r:id="rId10"/>
    <sheet name="Novembre" sheetId="6" r:id="rId11"/>
    <sheet name="Decembre" sheetId="14" r:id="rId12"/>
    <sheet name="Pas touche" sheetId="2" r:id="rId13"/>
  </sheets>
  <definedNames>
    <definedName name="_xlnm.Print_Area" localSheetId="7">Aout!$B$7:$J$60</definedName>
    <definedName name="_xlnm.Print_Area" localSheetId="3">Avril!$B$7:$J$60</definedName>
    <definedName name="_xlnm.Print_Area" localSheetId="11">Decembre!$B$7:$J$60</definedName>
    <definedName name="_xlnm.Print_Area" localSheetId="1">Fevrier!$B$7:$J$62</definedName>
    <definedName name="_xlnm.Print_Area" localSheetId="0">Janvier!$B$7:$J$62</definedName>
    <definedName name="_xlnm.Print_Area" localSheetId="6">Juillet!$B$7:$J$60</definedName>
    <definedName name="_xlnm.Print_Area" localSheetId="5">Juin!$B$7:$J$71</definedName>
    <definedName name="_xlnm.Print_Area" localSheetId="4">Mai!$B$7:$J$60</definedName>
    <definedName name="_xlnm.Print_Area" localSheetId="2">Mars!$B$7:$J$60</definedName>
    <definedName name="_xlnm.Print_Area" localSheetId="10">Novembre!$B$7:$J$60</definedName>
    <definedName name="_xlnm.Print_Area" localSheetId="9">Octobre!$B$7:$J$60</definedName>
    <definedName name="_xlnm.Print_Area" localSheetId="8">Septembre!$B$7:$J$60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1" l="1"/>
  <c r="H65" i="11" s="1"/>
  <c r="H63" i="11"/>
  <c r="S53" i="11"/>
  <c r="S52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I55" i="11"/>
  <c r="H27" i="11"/>
  <c r="H24" i="4"/>
  <c r="H26" i="4"/>
  <c r="H28" i="4"/>
  <c r="H31" i="4"/>
  <c r="H49" i="4"/>
  <c r="I49" i="4"/>
  <c r="H59" i="14"/>
  <c r="H59" i="6"/>
  <c r="H59" i="10"/>
  <c r="H59" i="12"/>
  <c r="H59" i="9"/>
  <c r="H59" i="8"/>
  <c r="H59" i="13"/>
  <c r="H59" i="7"/>
  <c r="D59" i="14"/>
  <c r="D59" i="6"/>
  <c r="D59" i="10"/>
  <c r="D59" i="12"/>
  <c r="D59" i="9"/>
  <c r="D59" i="8"/>
  <c r="D59" i="13"/>
  <c r="D59" i="7"/>
  <c r="H54" i="14"/>
  <c r="I54" i="14" s="1"/>
  <c r="I53" i="14"/>
  <c r="H53" i="14"/>
  <c r="H52" i="14"/>
  <c r="I52" i="14" s="1"/>
  <c r="I51" i="14"/>
  <c r="H51" i="14"/>
  <c r="H50" i="14"/>
  <c r="I50" i="14" s="1"/>
  <c r="I49" i="14"/>
  <c r="H49" i="14"/>
  <c r="I48" i="14"/>
  <c r="H48" i="14"/>
  <c r="I47" i="14"/>
  <c r="H47" i="14"/>
  <c r="H46" i="14"/>
  <c r="I46" i="14" s="1"/>
  <c r="I45" i="14"/>
  <c r="H45" i="14"/>
  <c r="I44" i="14"/>
  <c r="H44" i="14"/>
  <c r="I43" i="14"/>
  <c r="H43" i="14"/>
  <c r="H42" i="14"/>
  <c r="I42" i="14" s="1"/>
  <c r="I41" i="14"/>
  <c r="H41" i="14"/>
  <c r="I40" i="14"/>
  <c r="H40" i="14"/>
  <c r="I39" i="14"/>
  <c r="H39" i="14"/>
  <c r="H38" i="14"/>
  <c r="I38" i="14" s="1"/>
  <c r="I37" i="14"/>
  <c r="H37" i="14"/>
  <c r="I36" i="14"/>
  <c r="H36" i="14"/>
  <c r="I35" i="14"/>
  <c r="H35" i="14"/>
  <c r="H34" i="14"/>
  <c r="I34" i="14" s="1"/>
  <c r="I33" i="14"/>
  <c r="H33" i="14"/>
  <c r="I32" i="14"/>
  <c r="H32" i="14"/>
  <c r="I31" i="14"/>
  <c r="H31" i="14"/>
  <c r="H30" i="14"/>
  <c r="I30" i="14" s="1"/>
  <c r="I29" i="14"/>
  <c r="H29" i="14"/>
  <c r="I28" i="14"/>
  <c r="H28" i="14"/>
  <c r="H27" i="14"/>
  <c r="I27" i="14" s="1"/>
  <c r="H26" i="14"/>
  <c r="I26" i="14" s="1"/>
  <c r="H25" i="14"/>
  <c r="Q48" i="14" s="1"/>
  <c r="Q24" i="14"/>
  <c r="L24" i="14"/>
  <c r="M24" i="14" s="1"/>
  <c r="N24" i="14" s="1"/>
  <c r="H24" i="14"/>
  <c r="G18" i="14"/>
  <c r="F18" i="14"/>
  <c r="H54" i="13"/>
  <c r="I54" i="13" s="1"/>
  <c r="I53" i="13"/>
  <c r="H53" i="13"/>
  <c r="H52" i="13"/>
  <c r="I52" i="13" s="1"/>
  <c r="I51" i="13"/>
  <c r="H51" i="13"/>
  <c r="H50" i="13"/>
  <c r="I50" i="13" s="1"/>
  <c r="I49" i="13"/>
  <c r="H49" i="13"/>
  <c r="H48" i="13"/>
  <c r="I48" i="13" s="1"/>
  <c r="I47" i="13"/>
  <c r="H47" i="13"/>
  <c r="H46" i="13"/>
  <c r="I46" i="13" s="1"/>
  <c r="I45" i="13"/>
  <c r="H45" i="13"/>
  <c r="H44" i="13"/>
  <c r="I44" i="13" s="1"/>
  <c r="I43" i="13"/>
  <c r="H43" i="13"/>
  <c r="H42" i="13"/>
  <c r="I42" i="13" s="1"/>
  <c r="I41" i="13"/>
  <c r="H41" i="13"/>
  <c r="H40" i="13"/>
  <c r="I40" i="13" s="1"/>
  <c r="I39" i="13"/>
  <c r="H39" i="13"/>
  <c r="H38" i="13"/>
  <c r="I38" i="13" s="1"/>
  <c r="I37" i="13"/>
  <c r="H37" i="13"/>
  <c r="H36" i="13"/>
  <c r="I36" i="13" s="1"/>
  <c r="H35" i="13"/>
  <c r="I35" i="13" s="1"/>
  <c r="H34" i="13"/>
  <c r="I34" i="13" s="1"/>
  <c r="I33" i="13"/>
  <c r="H33" i="13"/>
  <c r="H32" i="13"/>
  <c r="I32" i="13" s="1"/>
  <c r="H31" i="13"/>
  <c r="I31" i="13" s="1"/>
  <c r="Q30" i="13"/>
  <c r="S30" i="13" s="1"/>
  <c r="T30" i="13" s="1"/>
  <c r="H30" i="13"/>
  <c r="I30" i="13" s="1"/>
  <c r="I29" i="13"/>
  <c r="H29" i="13"/>
  <c r="Q28" i="13"/>
  <c r="H28" i="13"/>
  <c r="I28" i="13" s="1"/>
  <c r="I27" i="13"/>
  <c r="H27" i="13"/>
  <c r="Q26" i="13"/>
  <c r="H26" i="13"/>
  <c r="I26" i="13" s="1"/>
  <c r="L25" i="13"/>
  <c r="L26" i="13" s="1"/>
  <c r="I25" i="13"/>
  <c r="H25" i="13"/>
  <c r="Q24" i="13"/>
  <c r="M24" i="13"/>
  <c r="N24" i="13" s="1"/>
  <c r="L24" i="13"/>
  <c r="O24" i="13" s="1"/>
  <c r="P24" i="13" s="1"/>
  <c r="H24" i="13"/>
  <c r="D24" i="13"/>
  <c r="U24" i="13" s="1"/>
  <c r="G18" i="13"/>
  <c r="F18" i="13"/>
  <c r="H54" i="12"/>
  <c r="I54" i="12" s="1"/>
  <c r="I53" i="12"/>
  <c r="H53" i="12"/>
  <c r="I52" i="12"/>
  <c r="H52" i="12"/>
  <c r="I51" i="12"/>
  <c r="H51" i="12"/>
  <c r="H50" i="12"/>
  <c r="I50" i="12" s="1"/>
  <c r="I49" i="12"/>
  <c r="H49" i="12"/>
  <c r="I48" i="12"/>
  <c r="H48" i="12"/>
  <c r="I47" i="12"/>
  <c r="H47" i="12"/>
  <c r="H46" i="12"/>
  <c r="I46" i="12" s="1"/>
  <c r="I45" i="12"/>
  <c r="H45" i="12"/>
  <c r="I44" i="12"/>
  <c r="H44" i="12"/>
  <c r="I43" i="12"/>
  <c r="H43" i="12"/>
  <c r="H42" i="12"/>
  <c r="I42" i="12" s="1"/>
  <c r="I41" i="12"/>
  <c r="H41" i="12"/>
  <c r="I40" i="12"/>
  <c r="H40" i="12"/>
  <c r="I39" i="12"/>
  <c r="H39" i="12"/>
  <c r="H38" i="12"/>
  <c r="I38" i="12" s="1"/>
  <c r="Q37" i="12"/>
  <c r="R37" i="12" s="1"/>
  <c r="I37" i="12"/>
  <c r="H37" i="12"/>
  <c r="Q36" i="12"/>
  <c r="S36" i="12" s="1"/>
  <c r="T36" i="12" s="1"/>
  <c r="I36" i="12"/>
  <c r="H36" i="12"/>
  <c r="I35" i="12"/>
  <c r="H35" i="12"/>
  <c r="H34" i="12"/>
  <c r="I34" i="12" s="1"/>
  <c r="Q33" i="12"/>
  <c r="R33" i="12" s="1"/>
  <c r="I33" i="12"/>
  <c r="H33" i="12"/>
  <c r="Q32" i="12"/>
  <c r="S32" i="12" s="1"/>
  <c r="T32" i="12" s="1"/>
  <c r="I32" i="12"/>
  <c r="H32" i="12"/>
  <c r="I31" i="12"/>
  <c r="H31" i="12"/>
  <c r="H30" i="12"/>
  <c r="I30" i="12" s="1"/>
  <c r="S29" i="12"/>
  <c r="T29" i="12" s="1"/>
  <c r="Q29" i="12"/>
  <c r="R29" i="12" s="1"/>
  <c r="I29" i="12"/>
  <c r="H29" i="12"/>
  <c r="R28" i="12"/>
  <c r="Q28" i="12"/>
  <c r="S28" i="12" s="1"/>
  <c r="T28" i="12" s="1"/>
  <c r="I28" i="12"/>
  <c r="H28" i="12"/>
  <c r="I27" i="12"/>
  <c r="H27" i="12"/>
  <c r="Q26" i="12"/>
  <c r="I26" i="12"/>
  <c r="H26" i="12"/>
  <c r="S25" i="12"/>
  <c r="T25" i="12" s="1"/>
  <c r="I25" i="12"/>
  <c r="H25" i="12"/>
  <c r="Q25" i="12" s="1"/>
  <c r="R25" i="12" s="1"/>
  <c r="Q24" i="12"/>
  <c r="L24" i="12"/>
  <c r="I24" i="12"/>
  <c r="H24" i="12"/>
  <c r="G18" i="12"/>
  <c r="F18" i="12"/>
  <c r="H56" i="11"/>
  <c r="I56" i="11" s="1"/>
  <c r="H53" i="11"/>
  <c r="I53" i="11" s="1"/>
  <c r="I52" i="11"/>
  <c r="H52" i="11"/>
  <c r="H51" i="11"/>
  <c r="H50" i="11"/>
  <c r="I50" i="11" s="1"/>
  <c r="I49" i="11"/>
  <c r="H49" i="11"/>
  <c r="H48" i="11"/>
  <c r="H47" i="11"/>
  <c r="H46" i="11"/>
  <c r="I46" i="11" s="1"/>
  <c r="H45" i="11"/>
  <c r="I45" i="11" s="1"/>
  <c r="H44" i="11"/>
  <c r="H43" i="11"/>
  <c r="I43" i="11" s="1"/>
  <c r="H42" i="11"/>
  <c r="I42" i="11" s="1"/>
  <c r="H41" i="11"/>
  <c r="H40" i="11"/>
  <c r="H39" i="11"/>
  <c r="I39" i="11" s="1"/>
  <c r="H38" i="11"/>
  <c r="I38" i="11" s="1"/>
  <c r="H37" i="11"/>
  <c r="H36" i="11"/>
  <c r="I36" i="11" s="1"/>
  <c r="I35" i="11"/>
  <c r="H35" i="11"/>
  <c r="H34" i="11"/>
  <c r="H33" i="11"/>
  <c r="I32" i="11"/>
  <c r="H32" i="11"/>
  <c r="H31" i="11"/>
  <c r="I31" i="11" s="1"/>
  <c r="H30" i="11"/>
  <c r="I29" i="11"/>
  <c r="H29" i="11"/>
  <c r="H28" i="11"/>
  <c r="I28" i="11" s="1"/>
  <c r="H26" i="11"/>
  <c r="H25" i="11"/>
  <c r="I25" i="11" s="1"/>
  <c r="L24" i="11"/>
  <c r="H24" i="11"/>
  <c r="Q24" i="11" s="1"/>
  <c r="G18" i="11"/>
  <c r="F18" i="11"/>
  <c r="H54" i="10"/>
  <c r="I54" i="10" s="1"/>
  <c r="I53" i="10"/>
  <c r="H53" i="10"/>
  <c r="I52" i="10"/>
  <c r="H52" i="10"/>
  <c r="I51" i="10"/>
  <c r="H51" i="10"/>
  <c r="H50" i="10"/>
  <c r="I50" i="10" s="1"/>
  <c r="I49" i="10"/>
  <c r="H49" i="10"/>
  <c r="I48" i="10"/>
  <c r="H48" i="10"/>
  <c r="I47" i="10"/>
  <c r="H47" i="10"/>
  <c r="H46" i="10"/>
  <c r="I46" i="10" s="1"/>
  <c r="I45" i="10"/>
  <c r="H45" i="10"/>
  <c r="I44" i="10"/>
  <c r="H44" i="10"/>
  <c r="I43" i="10"/>
  <c r="H43" i="10"/>
  <c r="H42" i="10"/>
  <c r="I42" i="10" s="1"/>
  <c r="I41" i="10"/>
  <c r="H41" i="10"/>
  <c r="I40" i="10"/>
  <c r="H40" i="10"/>
  <c r="I39" i="10"/>
  <c r="H39" i="10"/>
  <c r="H38" i="10"/>
  <c r="I38" i="10" s="1"/>
  <c r="Q37" i="10"/>
  <c r="R37" i="10" s="1"/>
  <c r="I37" i="10"/>
  <c r="H37" i="10"/>
  <c r="Q36" i="10"/>
  <c r="S36" i="10" s="1"/>
  <c r="T36" i="10" s="1"/>
  <c r="I36" i="10"/>
  <c r="H36" i="10"/>
  <c r="I35" i="10"/>
  <c r="H35" i="10"/>
  <c r="H34" i="10"/>
  <c r="I34" i="10" s="1"/>
  <c r="Q33" i="10"/>
  <c r="R33" i="10" s="1"/>
  <c r="I33" i="10"/>
  <c r="H33" i="10"/>
  <c r="Q32" i="10"/>
  <c r="S32" i="10" s="1"/>
  <c r="T32" i="10" s="1"/>
  <c r="I32" i="10"/>
  <c r="H32" i="10"/>
  <c r="I31" i="10"/>
  <c r="H31" i="10"/>
  <c r="H30" i="10"/>
  <c r="I30" i="10" s="1"/>
  <c r="I29" i="10"/>
  <c r="H29" i="10"/>
  <c r="I28" i="10"/>
  <c r="H28" i="10"/>
  <c r="H27" i="10"/>
  <c r="I27" i="10" s="1"/>
  <c r="H26" i="10"/>
  <c r="I26" i="10" s="1"/>
  <c r="I25" i="10"/>
  <c r="H25" i="10"/>
  <c r="Q53" i="10" s="1"/>
  <c r="Q24" i="10"/>
  <c r="L24" i="10"/>
  <c r="H24" i="10"/>
  <c r="Q25" i="10" s="1"/>
  <c r="R25" i="10" s="1"/>
  <c r="G18" i="10"/>
  <c r="F18" i="10"/>
  <c r="H54" i="9"/>
  <c r="I54" i="9" s="1"/>
  <c r="I53" i="9"/>
  <c r="H53" i="9"/>
  <c r="H52" i="9"/>
  <c r="I52" i="9" s="1"/>
  <c r="I51" i="9"/>
  <c r="H51" i="9"/>
  <c r="H50" i="9"/>
  <c r="I50" i="9" s="1"/>
  <c r="I49" i="9"/>
  <c r="H49" i="9"/>
  <c r="H48" i="9"/>
  <c r="I48" i="9" s="1"/>
  <c r="I47" i="9"/>
  <c r="H47" i="9"/>
  <c r="H46" i="9"/>
  <c r="I46" i="9" s="1"/>
  <c r="I45" i="9"/>
  <c r="H45" i="9"/>
  <c r="H44" i="9"/>
  <c r="I44" i="9" s="1"/>
  <c r="I43" i="9"/>
  <c r="H43" i="9"/>
  <c r="H42" i="9"/>
  <c r="I42" i="9" s="1"/>
  <c r="I41" i="9"/>
  <c r="H41" i="9"/>
  <c r="H40" i="9"/>
  <c r="I40" i="9" s="1"/>
  <c r="H39" i="9"/>
  <c r="I39" i="9" s="1"/>
  <c r="H38" i="9"/>
  <c r="I38" i="9" s="1"/>
  <c r="H37" i="9"/>
  <c r="I37" i="9" s="1"/>
  <c r="H36" i="9"/>
  <c r="I36" i="9" s="1"/>
  <c r="I35" i="9"/>
  <c r="H35" i="9"/>
  <c r="H34" i="9"/>
  <c r="I34" i="9" s="1"/>
  <c r="I33" i="9"/>
  <c r="H33" i="9"/>
  <c r="H32" i="9"/>
  <c r="I32" i="9" s="1"/>
  <c r="H31" i="9"/>
  <c r="I31" i="9" s="1"/>
  <c r="I30" i="9"/>
  <c r="H30" i="9"/>
  <c r="Q29" i="9"/>
  <c r="I29" i="9"/>
  <c r="H29" i="9"/>
  <c r="I28" i="9"/>
  <c r="H28" i="9"/>
  <c r="Q27" i="9"/>
  <c r="I27" i="9"/>
  <c r="H27" i="9"/>
  <c r="I26" i="9"/>
  <c r="H26" i="9"/>
  <c r="Q25" i="9"/>
  <c r="L25" i="9"/>
  <c r="I25" i="9"/>
  <c r="H25" i="9"/>
  <c r="O24" i="9"/>
  <c r="P24" i="9" s="1"/>
  <c r="L24" i="9"/>
  <c r="M24" i="9" s="1"/>
  <c r="N24" i="9" s="1"/>
  <c r="H24" i="9"/>
  <c r="G18" i="9"/>
  <c r="F18" i="9"/>
  <c r="H54" i="8"/>
  <c r="I54" i="8" s="1"/>
  <c r="I53" i="8"/>
  <c r="H53" i="8"/>
  <c r="I52" i="8"/>
  <c r="H52" i="8"/>
  <c r="I51" i="8"/>
  <c r="H51" i="8"/>
  <c r="H50" i="8"/>
  <c r="I50" i="8" s="1"/>
  <c r="I49" i="8"/>
  <c r="H49" i="8"/>
  <c r="I48" i="8"/>
  <c r="H48" i="8"/>
  <c r="I47" i="8"/>
  <c r="H47" i="8"/>
  <c r="H46" i="8"/>
  <c r="I46" i="8" s="1"/>
  <c r="I45" i="8"/>
  <c r="H45" i="8"/>
  <c r="I44" i="8"/>
  <c r="H44" i="8"/>
  <c r="I43" i="8"/>
  <c r="H43" i="8"/>
  <c r="H42" i="8"/>
  <c r="I42" i="8" s="1"/>
  <c r="I41" i="8"/>
  <c r="H41" i="8"/>
  <c r="I40" i="8"/>
  <c r="H40" i="8"/>
  <c r="I39" i="8"/>
  <c r="H39" i="8"/>
  <c r="H38" i="8"/>
  <c r="I38" i="8" s="1"/>
  <c r="Q37" i="8"/>
  <c r="R37" i="8" s="1"/>
  <c r="I37" i="8"/>
  <c r="H37" i="8"/>
  <c r="Q36" i="8"/>
  <c r="S36" i="8" s="1"/>
  <c r="T36" i="8" s="1"/>
  <c r="I36" i="8"/>
  <c r="H36" i="8"/>
  <c r="I35" i="8"/>
  <c r="H35" i="8"/>
  <c r="H34" i="8"/>
  <c r="I34" i="8" s="1"/>
  <c r="Q33" i="8"/>
  <c r="R33" i="8" s="1"/>
  <c r="I33" i="8"/>
  <c r="H33" i="8"/>
  <c r="Q32" i="8"/>
  <c r="S32" i="8" s="1"/>
  <c r="T32" i="8" s="1"/>
  <c r="I32" i="8"/>
  <c r="H32" i="8"/>
  <c r="I31" i="8"/>
  <c r="H31" i="8"/>
  <c r="H30" i="8"/>
  <c r="I30" i="8" s="1"/>
  <c r="I29" i="8"/>
  <c r="H29" i="8"/>
  <c r="I28" i="8"/>
  <c r="H28" i="8"/>
  <c r="H27" i="8"/>
  <c r="I27" i="8" s="1"/>
  <c r="H26" i="8"/>
  <c r="I26" i="8" s="1"/>
  <c r="S25" i="8"/>
  <c r="T25" i="8" s="1"/>
  <c r="I25" i="8"/>
  <c r="H25" i="8"/>
  <c r="Q29" i="8" s="1"/>
  <c r="Q24" i="8"/>
  <c r="L24" i="8"/>
  <c r="H24" i="8"/>
  <c r="Q25" i="8" s="1"/>
  <c r="R25" i="8" s="1"/>
  <c r="G18" i="8"/>
  <c r="F18" i="8"/>
  <c r="H54" i="7"/>
  <c r="I54" i="7" s="1"/>
  <c r="I53" i="7"/>
  <c r="H53" i="7"/>
  <c r="H52" i="7"/>
  <c r="I52" i="7" s="1"/>
  <c r="I51" i="7"/>
  <c r="H51" i="7"/>
  <c r="H50" i="7"/>
  <c r="I50" i="7" s="1"/>
  <c r="I49" i="7"/>
  <c r="H49" i="7"/>
  <c r="H48" i="7"/>
  <c r="I48" i="7" s="1"/>
  <c r="I47" i="7"/>
  <c r="H47" i="7"/>
  <c r="H46" i="7"/>
  <c r="I46" i="7" s="1"/>
  <c r="I45" i="7"/>
  <c r="H45" i="7"/>
  <c r="H44" i="7"/>
  <c r="I44" i="7" s="1"/>
  <c r="I43" i="7"/>
  <c r="H43" i="7"/>
  <c r="H42" i="7"/>
  <c r="I42" i="7" s="1"/>
  <c r="I41" i="7"/>
  <c r="H41" i="7"/>
  <c r="H40" i="7"/>
  <c r="I40" i="7" s="1"/>
  <c r="I39" i="7"/>
  <c r="H39" i="7"/>
  <c r="H38" i="7"/>
  <c r="I38" i="7" s="1"/>
  <c r="I37" i="7"/>
  <c r="H37" i="7"/>
  <c r="H36" i="7"/>
  <c r="I36" i="7" s="1"/>
  <c r="I35" i="7"/>
  <c r="H35" i="7"/>
  <c r="H34" i="7"/>
  <c r="I34" i="7" s="1"/>
  <c r="H33" i="7"/>
  <c r="I33" i="7" s="1"/>
  <c r="H32" i="7"/>
  <c r="I32" i="7" s="1"/>
  <c r="I31" i="7"/>
  <c r="H31" i="7"/>
  <c r="I30" i="7"/>
  <c r="H30" i="7"/>
  <c r="H29" i="7"/>
  <c r="I29" i="7" s="1"/>
  <c r="I28" i="7"/>
  <c r="H28" i="7"/>
  <c r="H27" i="7"/>
  <c r="I27" i="7" s="1"/>
  <c r="I26" i="7"/>
  <c r="H26" i="7"/>
  <c r="H25" i="7"/>
  <c r="L24" i="7"/>
  <c r="I24" i="7"/>
  <c r="H24" i="7"/>
  <c r="G18" i="7"/>
  <c r="F18" i="7"/>
  <c r="H54" i="6"/>
  <c r="I54" i="6" s="1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Q42" i="6"/>
  <c r="I42" i="6"/>
  <c r="H42" i="6"/>
  <c r="I41" i="6"/>
  <c r="H41" i="6"/>
  <c r="I40" i="6"/>
  <c r="H40" i="6"/>
  <c r="Q39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H27" i="6"/>
  <c r="I27" i="6" s="1"/>
  <c r="H26" i="6"/>
  <c r="I26" i="6" s="1"/>
  <c r="L25" i="6"/>
  <c r="H25" i="6"/>
  <c r="I25" i="6" s="1"/>
  <c r="L24" i="6"/>
  <c r="M24" i="6" s="1"/>
  <c r="N24" i="6" s="1"/>
  <c r="H24" i="6"/>
  <c r="G18" i="6"/>
  <c r="F18" i="6"/>
  <c r="H54" i="4"/>
  <c r="I54" i="4" s="1"/>
  <c r="I53" i="4"/>
  <c r="H53" i="4"/>
  <c r="H52" i="4"/>
  <c r="I52" i="4" s="1"/>
  <c r="I51" i="4"/>
  <c r="H51" i="4"/>
  <c r="H50" i="4"/>
  <c r="I50" i="4" s="1"/>
  <c r="H48" i="4"/>
  <c r="I48" i="4" s="1"/>
  <c r="I47" i="4"/>
  <c r="H47" i="4"/>
  <c r="H46" i="4"/>
  <c r="I46" i="4" s="1"/>
  <c r="I45" i="4"/>
  <c r="H45" i="4"/>
  <c r="H44" i="4"/>
  <c r="I44" i="4" s="1"/>
  <c r="I43" i="4"/>
  <c r="H43" i="4"/>
  <c r="H42" i="4"/>
  <c r="I42" i="4" s="1"/>
  <c r="I41" i="4"/>
  <c r="H41" i="4"/>
  <c r="H40" i="4"/>
  <c r="I40" i="4" s="1"/>
  <c r="I39" i="4"/>
  <c r="H39" i="4"/>
  <c r="H38" i="4"/>
  <c r="I38" i="4" s="1"/>
  <c r="H36" i="4"/>
  <c r="I36" i="4" s="1"/>
  <c r="I35" i="4"/>
  <c r="H35" i="4"/>
  <c r="H34" i="4"/>
  <c r="I34" i="4" s="1"/>
  <c r="I33" i="4"/>
  <c r="H33" i="4"/>
  <c r="H32" i="4"/>
  <c r="I32" i="4" s="1"/>
  <c r="I31" i="4"/>
  <c r="H30" i="4"/>
  <c r="I30" i="4" s="1"/>
  <c r="I29" i="4"/>
  <c r="H29" i="4"/>
  <c r="H27" i="4"/>
  <c r="I27" i="4" s="1"/>
  <c r="Q26" i="4"/>
  <c r="S26" i="4" s="1"/>
  <c r="T26" i="4" s="1"/>
  <c r="Q25" i="4"/>
  <c r="R25" i="4" s="1"/>
  <c r="I25" i="4"/>
  <c r="H25" i="4"/>
  <c r="Q24" i="4"/>
  <c r="S24" i="4" s="1"/>
  <c r="T24" i="4" s="1"/>
  <c r="L24" i="4"/>
  <c r="O24" i="4" s="1"/>
  <c r="P24" i="4" s="1"/>
  <c r="G18" i="4"/>
  <c r="F18" i="4"/>
  <c r="H54" i="3"/>
  <c r="I54" i="3" s="1"/>
  <c r="I53" i="3"/>
  <c r="H53" i="3"/>
  <c r="H52" i="3"/>
  <c r="H51" i="3"/>
  <c r="I51" i="3" s="1"/>
  <c r="H50" i="3"/>
  <c r="H49" i="3"/>
  <c r="I49" i="3" s="1"/>
  <c r="H48" i="3"/>
  <c r="H47" i="3"/>
  <c r="I47" i="3" s="1"/>
  <c r="H46" i="3"/>
  <c r="H45" i="3"/>
  <c r="H44" i="3"/>
  <c r="I44" i="3" s="1"/>
  <c r="H43" i="3"/>
  <c r="I43" i="3" s="1"/>
  <c r="H42" i="3"/>
  <c r="I42" i="3" s="1"/>
  <c r="H41" i="3"/>
  <c r="H40" i="3"/>
  <c r="I40" i="3" s="1"/>
  <c r="H39" i="3"/>
  <c r="I39" i="3" s="1"/>
  <c r="H38" i="3"/>
  <c r="H37" i="3"/>
  <c r="I37" i="3" s="1"/>
  <c r="H36" i="3"/>
  <c r="I36" i="3" s="1"/>
  <c r="H35" i="3"/>
  <c r="I35" i="3" s="1"/>
  <c r="H34" i="3"/>
  <c r="I34" i="3" s="1"/>
  <c r="H33" i="3"/>
  <c r="H32" i="3"/>
  <c r="I32" i="3" s="1"/>
  <c r="H31" i="3"/>
  <c r="I31" i="3" s="1"/>
  <c r="H30" i="3"/>
  <c r="I30" i="3" s="1"/>
  <c r="H29" i="3"/>
  <c r="I29" i="3" s="1"/>
  <c r="H28" i="3"/>
  <c r="I28" i="3" s="1"/>
  <c r="H27" i="3"/>
  <c r="H26" i="3"/>
  <c r="I26" i="3" s="1"/>
  <c r="H25" i="3"/>
  <c r="L24" i="3"/>
  <c r="L25" i="3" s="1"/>
  <c r="H24" i="3"/>
  <c r="Q24" i="3" s="1"/>
  <c r="R24" i="3" s="1"/>
  <c r="G18" i="3"/>
  <c r="H28" i="1"/>
  <c r="H27" i="1"/>
  <c r="I24" i="1"/>
  <c r="H54" i="1"/>
  <c r="I54" i="1" s="1"/>
  <c r="H53" i="1"/>
  <c r="I53" i="1" s="1"/>
  <c r="H52" i="1"/>
  <c r="H51" i="1"/>
  <c r="H50" i="1"/>
  <c r="I50" i="1" s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I42" i="1" s="1"/>
  <c r="H41" i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H32" i="1"/>
  <c r="I32" i="1" s="1"/>
  <c r="H31" i="1"/>
  <c r="I31" i="1" s="1"/>
  <c r="H30" i="1"/>
  <c r="I30" i="1" s="1"/>
  <c r="H29" i="1"/>
  <c r="I29" i="1" s="1"/>
  <c r="H26" i="1"/>
  <c r="I26" i="1" s="1"/>
  <c r="H25" i="1"/>
  <c r="Q26" i="1" s="1"/>
  <c r="R26" i="1" s="1"/>
  <c r="H24" i="1"/>
  <c r="Q24" i="1" s="1"/>
  <c r="R24" i="1" s="1"/>
  <c r="G18" i="1"/>
  <c r="L24" i="1"/>
  <c r="M24" i="1" s="1"/>
  <c r="N24" i="1" s="1"/>
  <c r="F18" i="1"/>
  <c r="B5" i="2"/>
  <c r="B6" i="2" s="1"/>
  <c r="B7" i="2" s="1"/>
  <c r="B8" i="2" s="1"/>
  <c r="B9" i="2" s="1"/>
  <c r="B10" i="2" s="1"/>
  <c r="B11" i="2" s="1"/>
  <c r="B12" i="2" s="1"/>
  <c r="B13" i="2" s="1"/>
  <c r="B4" i="2"/>
  <c r="B3" i="2"/>
  <c r="I67" i="11" l="1"/>
  <c r="H70" i="11" s="1"/>
  <c r="Q25" i="11"/>
  <c r="R25" i="11" s="1"/>
  <c r="Q33" i="11"/>
  <c r="R33" i="11" s="1"/>
  <c r="Q32" i="11"/>
  <c r="S32" i="11" s="1"/>
  <c r="T32" i="11" s="1"/>
  <c r="Q37" i="11"/>
  <c r="R37" i="11" s="1"/>
  <c r="Q36" i="11"/>
  <c r="S36" i="11" s="1"/>
  <c r="T36" i="11" s="1"/>
  <c r="Q53" i="11"/>
  <c r="R53" i="11" s="1"/>
  <c r="O25" i="13"/>
  <c r="P25" i="13" s="1"/>
  <c r="C24" i="13"/>
  <c r="S25" i="4"/>
  <c r="T25" i="4" s="1"/>
  <c r="M24" i="4"/>
  <c r="N24" i="4" s="1"/>
  <c r="C24" i="4" s="1"/>
  <c r="I25" i="1"/>
  <c r="I24" i="3"/>
  <c r="R48" i="14"/>
  <c r="S48" i="14"/>
  <c r="T48" i="14" s="1"/>
  <c r="Q40" i="14"/>
  <c r="Q44" i="14"/>
  <c r="Q52" i="14"/>
  <c r="Q26" i="14"/>
  <c r="Q29" i="14"/>
  <c r="S24" i="14"/>
  <c r="T24" i="14" s="1"/>
  <c r="R24" i="14"/>
  <c r="I25" i="14"/>
  <c r="Q32" i="14"/>
  <c r="Q33" i="14"/>
  <c r="Q41" i="14"/>
  <c r="Q45" i="14"/>
  <c r="Q49" i="14"/>
  <c r="Q28" i="14"/>
  <c r="O24" i="14"/>
  <c r="P24" i="14" s="1"/>
  <c r="L25" i="14"/>
  <c r="Q36" i="14"/>
  <c r="Q37" i="14"/>
  <c r="Q54" i="14"/>
  <c r="Q53" i="14"/>
  <c r="Q51" i="14"/>
  <c r="Q27" i="14"/>
  <c r="Q30" i="14"/>
  <c r="Q31" i="14"/>
  <c r="Q34" i="14"/>
  <c r="Q35" i="14"/>
  <c r="Q38" i="14"/>
  <c r="Q39" i="14"/>
  <c r="Q42" i="14"/>
  <c r="Q43" i="14"/>
  <c r="Q46" i="14"/>
  <c r="Q47" i="14"/>
  <c r="Q50" i="14"/>
  <c r="I24" i="14"/>
  <c r="Q25" i="14"/>
  <c r="S24" i="13"/>
  <c r="T24" i="13" s="1"/>
  <c r="R24" i="13"/>
  <c r="O26" i="13"/>
  <c r="P26" i="13" s="1"/>
  <c r="L27" i="13"/>
  <c r="D25" i="13"/>
  <c r="U25" i="13" s="1"/>
  <c r="M26" i="13"/>
  <c r="N26" i="13" s="1"/>
  <c r="S26" i="13"/>
  <c r="T26" i="13" s="1"/>
  <c r="R26" i="13"/>
  <c r="S28" i="13"/>
  <c r="T28" i="13" s="1"/>
  <c r="R28" i="13"/>
  <c r="Q36" i="13"/>
  <c r="Q38" i="13"/>
  <c r="Q46" i="13"/>
  <c r="Q54" i="13"/>
  <c r="Q53" i="13"/>
  <c r="Q51" i="13"/>
  <c r="Q49" i="13"/>
  <c r="Q47" i="13"/>
  <c r="Q45" i="13"/>
  <c r="Q43" i="13"/>
  <c r="Q41" i="13"/>
  <c r="Q39" i="13"/>
  <c r="Q37" i="13"/>
  <c r="Q35" i="13"/>
  <c r="Q33" i="13"/>
  <c r="Q31" i="13"/>
  <c r="R30" i="13"/>
  <c r="Q44" i="13"/>
  <c r="Q52" i="13"/>
  <c r="I24" i="13"/>
  <c r="M25" i="13"/>
  <c r="N25" i="13" s="1"/>
  <c r="C25" i="13" s="1"/>
  <c r="Q25" i="13"/>
  <c r="Q27" i="13"/>
  <c r="Q29" i="13"/>
  <c r="Q32" i="13"/>
  <c r="Q42" i="13"/>
  <c r="Q50" i="13"/>
  <c r="Q34" i="13"/>
  <c r="Q40" i="13"/>
  <c r="Q48" i="13"/>
  <c r="O24" i="12"/>
  <c r="P24" i="12" s="1"/>
  <c r="L25" i="12"/>
  <c r="S33" i="12"/>
  <c r="T33" i="12" s="1"/>
  <c r="S24" i="12"/>
  <c r="T24" i="12" s="1"/>
  <c r="R24" i="12"/>
  <c r="S26" i="12"/>
  <c r="T26" i="12" s="1"/>
  <c r="R26" i="12"/>
  <c r="Q44" i="12"/>
  <c r="Q45" i="12"/>
  <c r="Q48" i="12"/>
  <c r="Q49" i="12"/>
  <c r="M24" i="12"/>
  <c r="N24" i="12" s="1"/>
  <c r="R32" i="12"/>
  <c r="Q52" i="12"/>
  <c r="Q54" i="12"/>
  <c r="R36" i="12"/>
  <c r="S37" i="12"/>
  <c r="T37" i="12" s="1"/>
  <c r="Q40" i="12"/>
  <c r="Q41" i="12"/>
  <c r="Q53" i="12"/>
  <c r="Q27" i="12"/>
  <c r="Q30" i="12"/>
  <c r="Q31" i="12"/>
  <c r="Q34" i="12"/>
  <c r="Q35" i="12"/>
  <c r="Q38" i="12"/>
  <c r="Q39" i="12"/>
  <c r="Q42" i="12"/>
  <c r="Q43" i="12"/>
  <c r="Q46" i="12"/>
  <c r="Q47" i="12"/>
  <c r="Q50" i="12"/>
  <c r="Q51" i="12"/>
  <c r="S24" i="11"/>
  <c r="T24" i="11" s="1"/>
  <c r="R24" i="11"/>
  <c r="S25" i="11"/>
  <c r="T25" i="11" s="1"/>
  <c r="O24" i="11"/>
  <c r="P24" i="11" s="1"/>
  <c r="L25" i="11"/>
  <c r="M24" i="11"/>
  <c r="N24" i="11" s="1"/>
  <c r="Q40" i="11"/>
  <c r="Q41" i="11"/>
  <c r="Q48" i="11"/>
  <c r="Q52" i="11"/>
  <c r="Q26" i="11"/>
  <c r="Q28" i="11"/>
  <c r="Q29" i="11"/>
  <c r="Q44" i="11"/>
  <c r="Q45" i="11"/>
  <c r="Q49" i="11"/>
  <c r="Q27" i="11"/>
  <c r="Q30" i="11"/>
  <c r="Q31" i="11"/>
  <c r="Q34" i="11"/>
  <c r="Q35" i="11"/>
  <c r="Q38" i="11"/>
  <c r="Q39" i="11"/>
  <c r="Q42" i="11"/>
  <c r="Q43" i="11"/>
  <c r="Q46" i="11"/>
  <c r="Q47" i="11"/>
  <c r="Q50" i="11"/>
  <c r="Q51" i="11"/>
  <c r="Q56" i="11"/>
  <c r="H61" i="11" s="1"/>
  <c r="I24" i="11"/>
  <c r="R53" i="10"/>
  <c r="S53" i="10"/>
  <c r="T53" i="10" s="1"/>
  <c r="S24" i="10"/>
  <c r="T24" i="10" s="1"/>
  <c r="R24" i="10"/>
  <c r="Q41" i="10"/>
  <c r="S25" i="10"/>
  <c r="T25" i="10" s="1"/>
  <c r="O24" i="10"/>
  <c r="P24" i="10" s="1"/>
  <c r="L25" i="10"/>
  <c r="R32" i="10"/>
  <c r="S33" i="10"/>
  <c r="T33" i="10" s="1"/>
  <c r="M24" i="10"/>
  <c r="N24" i="10" s="1"/>
  <c r="R36" i="10"/>
  <c r="S37" i="10"/>
  <c r="T37" i="10" s="1"/>
  <c r="Q40" i="10"/>
  <c r="Q48" i="10"/>
  <c r="Q52" i="10"/>
  <c r="Q26" i="10"/>
  <c r="Q28" i="10"/>
  <c r="Q29" i="10"/>
  <c r="Q44" i="10"/>
  <c r="Q45" i="10"/>
  <c r="Q49" i="10"/>
  <c r="Q27" i="10"/>
  <c r="Q30" i="10"/>
  <c r="Q31" i="10"/>
  <c r="Q34" i="10"/>
  <c r="Q35" i="10"/>
  <c r="Q38" i="10"/>
  <c r="Q39" i="10"/>
  <c r="Q42" i="10"/>
  <c r="Q43" i="10"/>
  <c r="Q46" i="10"/>
  <c r="Q47" i="10"/>
  <c r="Q50" i="10"/>
  <c r="Q51" i="10"/>
  <c r="Q54" i="10"/>
  <c r="I24" i="10"/>
  <c r="S25" i="9"/>
  <c r="T25" i="9" s="1"/>
  <c r="R25" i="9"/>
  <c r="S27" i="9"/>
  <c r="T27" i="9" s="1"/>
  <c r="R27" i="9"/>
  <c r="S29" i="9"/>
  <c r="T29" i="9" s="1"/>
  <c r="R29" i="9"/>
  <c r="O25" i="9"/>
  <c r="P25" i="9" s="1"/>
  <c r="L26" i="9"/>
  <c r="Q38" i="9"/>
  <c r="Q53" i="9"/>
  <c r="Q51" i="9"/>
  <c r="Q49" i="9"/>
  <c r="Q47" i="9"/>
  <c r="Q45" i="9"/>
  <c r="Q43" i="9"/>
  <c r="Q41" i="9"/>
  <c r="Q39" i="9"/>
  <c r="Q37" i="9"/>
  <c r="Q35" i="9"/>
  <c r="Q33" i="9"/>
  <c r="Q31" i="9"/>
  <c r="Q48" i="9"/>
  <c r="Q36" i="9"/>
  <c r="Q30" i="9"/>
  <c r="Q28" i="9"/>
  <c r="Q26" i="9"/>
  <c r="Q24" i="9"/>
  <c r="Q44" i="9"/>
  <c r="Q50" i="9"/>
  <c r="Q42" i="9"/>
  <c r="Q34" i="9"/>
  <c r="Q52" i="9"/>
  <c r="Q40" i="9"/>
  <c r="D24" i="9"/>
  <c r="U24" i="9" s="1"/>
  <c r="C24" i="9"/>
  <c r="M25" i="9"/>
  <c r="N25" i="9" s="1"/>
  <c r="Q32" i="9"/>
  <c r="I24" i="9"/>
  <c r="Q46" i="9"/>
  <c r="Q54" i="9"/>
  <c r="R29" i="8"/>
  <c r="S29" i="8"/>
  <c r="T29" i="8" s="1"/>
  <c r="S24" i="8"/>
  <c r="T24" i="8" s="1"/>
  <c r="R24" i="8"/>
  <c r="O24" i="8"/>
  <c r="P24" i="8" s="1"/>
  <c r="L25" i="8"/>
  <c r="R32" i="8"/>
  <c r="S33" i="8"/>
  <c r="T33" i="8" s="1"/>
  <c r="Q45" i="8"/>
  <c r="Q49" i="8"/>
  <c r="Q53" i="8"/>
  <c r="M24" i="8"/>
  <c r="N24" i="8" s="1"/>
  <c r="R36" i="8"/>
  <c r="S37" i="8"/>
  <c r="T37" i="8" s="1"/>
  <c r="Q40" i="8"/>
  <c r="Q41" i="8"/>
  <c r="Q26" i="8"/>
  <c r="Q28" i="8"/>
  <c r="Q44" i="8"/>
  <c r="Q48" i="8"/>
  <c r="Q52" i="8"/>
  <c r="Q27" i="8"/>
  <c r="Q30" i="8"/>
  <c r="Q31" i="8"/>
  <c r="Q34" i="8"/>
  <c r="Q35" i="8"/>
  <c r="Q38" i="8"/>
  <c r="Q39" i="8"/>
  <c r="Q42" i="8"/>
  <c r="Q43" i="8"/>
  <c r="Q46" i="8"/>
  <c r="Q47" i="8"/>
  <c r="Q50" i="8"/>
  <c r="Q51" i="8"/>
  <c r="Q54" i="8"/>
  <c r="I24" i="8"/>
  <c r="Q29" i="7"/>
  <c r="Q27" i="7"/>
  <c r="Q25" i="7"/>
  <c r="I25" i="7"/>
  <c r="Q54" i="7"/>
  <c r="Q46" i="7"/>
  <c r="Q38" i="7"/>
  <c r="O24" i="7"/>
  <c r="P24" i="7" s="1"/>
  <c r="L25" i="7"/>
  <c r="M24" i="7"/>
  <c r="N24" i="7" s="1"/>
  <c r="Q52" i="7"/>
  <c r="Q24" i="7"/>
  <c r="Q26" i="7"/>
  <c r="Q28" i="7"/>
  <c r="Q30" i="7"/>
  <c r="Q36" i="7"/>
  <c r="Q44" i="7"/>
  <c r="Q53" i="7"/>
  <c r="Q51" i="7"/>
  <c r="Q49" i="7"/>
  <c r="Q47" i="7"/>
  <c r="Q45" i="7"/>
  <c r="Q43" i="7"/>
  <c r="Q41" i="7"/>
  <c r="Q39" i="7"/>
  <c r="Q37" i="7"/>
  <c r="Q35" i="7"/>
  <c r="Q33" i="7"/>
  <c r="Q31" i="7"/>
  <c r="Q34" i="7"/>
  <c r="Q42" i="7"/>
  <c r="Q50" i="7"/>
  <c r="Q32" i="7"/>
  <c r="Q40" i="7"/>
  <c r="Q48" i="7"/>
  <c r="R39" i="6"/>
  <c r="S39" i="6"/>
  <c r="T39" i="6" s="1"/>
  <c r="S42" i="6"/>
  <c r="T42" i="6" s="1"/>
  <c r="R42" i="6"/>
  <c r="Q27" i="6"/>
  <c r="Q30" i="6"/>
  <c r="Q43" i="6"/>
  <c r="Q46" i="6"/>
  <c r="Q53" i="6"/>
  <c r="Q26" i="6"/>
  <c r="Q24" i="6"/>
  <c r="Q52" i="6"/>
  <c r="Q49" i="6"/>
  <c r="Q48" i="6"/>
  <c r="Q45" i="6"/>
  <c r="Q44" i="6"/>
  <c r="Q41" i="6"/>
  <c r="Q40" i="6"/>
  <c r="Q37" i="6"/>
  <c r="Q36" i="6"/>
  <c r="Q33" i="6"/>
  <c r="Q32" i="6"/>
  <c r="Q29" i="6"/>
  <c r="Q28" i="6"/>
  <c r="Q25" i="6"/>
  <c r="I24" i="6"/>
  <c r="Q54" i="6"/>
  <c r="Q51" i="6"/>
  <c r="Q50" i="6"/>
  <c r="Q31" i="6"/>
  <c r="Q34" i="6"/>
  <c r="Q47" i="6"/>
  <c r="Q35" i="6"/>
  <c r="Q38" i="6"/>
  <c r="O25" i="6"/>
  <c r="P25" i="6" s="1"/>
  <c r="L26" i="6"/>
  <c r="M25" i="6"/>
  <c r="N25" i="6" s="1"/>
  <c r="O24" i="6"/>
  <c r="P24" i="6" s="1"/>
  <c r="Q28" i="4"/>
  <c r="S28" i="4" s="1"/>
  <c r="T28" i="4" s="1"/>
  <c r="Q50" i="3"/>
  <c r="R50" i="3" s="1"/>
  <c r="Q36" i="3"/>
  <c r="S36" i="3" s="1"/>
  <c r="T36" i="3" s="1"/>
  <c r="D24" i="4"/>
  <c r="U24" i="4" s="1"/>
  <c r="Q46" i="4"/>
  <c r="Q53" i="4"/>
  <c r="Q51" i="4"/>
  <c r="Q49" i="4"/>
  <c r="Q47" i="4"/>
  <c r="Q45" i="4"/>
  <c r="Q43" i="4"/>
  <c r="Q41" i="4"/>
  <c r="Q39" i="4"/>
  <c r="Q37" i="4"/>
  <c r="Q35" i="4"/>
  <c r="Q33" i="4"/>
  <c r="Q31" i="4"/>
  <c r="R24" i="4"/>
  <c r="I24" i="4" s="1"/>
  <c r="L25" i="4"/>
  <c r="R26" i="4"/>
  <c r="I26" i="4" s="1"/>
  <c r="Q29" i="4"/>
  <c r="Q36" i="4"/>
  <c r="Q44" i="4"/>
  <c r="Q52" i="4"/>
  <c r="Q38" i="4"/>
  <c r="Q54" i="4"/>
  <c r="H59" i="4" s="1"/>
  <c r="Q27" i="4"/>
  <c r="Q34" i="4"/>
  <c r="Q42" i="4"/>
  <c r="Q50" i="4"/>
  <c r="Q30" i="4"/>
  <c r="Q32" i="4"/>
  <c r="Q40" i="4"/>
  <c r="Q48" i="4"/>
  <c r="L26" i="3"/>
  <c r="M25" i="3"/>
  <c r="N25" i="3" s="1"/>
  <c r="O25" i="3"/>
  <c r="P25" i="3" s="1"/>
  <c r="Q26" i="3"/>
  <c r="Q28" i="3"/>
  <c r="O24" i="3"/>
  <c r="P24" i="3" s="1"/>
  <c r="S24" i="3"/>
  <c r="T24" i="3" s="1"/>
  <c r="Q25" i="3"/>
  <c r="Q27" i="3"/>
  <c r="Q29" i="3"/>
  <c r="Q32" i="3"/>
  <c r="Q46" i="3"/>
  <c r="Q54" i="3"/>
  <c r="H59" i="3" s="1"/>
  <c r="Q34" i="3"/>
  <c r="Q44" i="3"/>
  <c r="Q52" i="3"/>
  <c r="M24" i="3"/>
  <c r="N24" i="3" s="1"/>
  <c r="I25" i="3"/>
  <c r="Q30" i="3"/>
  <c r="Q42" i="3"/>
  <c r="Q53" i="3"/>
  <c r="Q51" i="3"/>
  <c r="Q49" i="3"/>
  <c r="Q47" i="3"/>
  <c r="Q45" i="3"/>
  <c r="Q43" i="3"/>
  <c r="Q41" i="3"/>
  <c r="Q39" i="3"/>
  <c r="Q37" i="3"/>
  <c r="Q35" i="3"/>
  <c r="Q33" i="3"/>
  <c r="Q31" i="3"/>
  <c r="Q38" i="3"/>
  <c r="Q40" i="3"/>
  <c r="Q48" i="3"/>
  <c r="Q25" i="1"/>
  <c r="R25" i="1" s="1"/>
  <c r="S26" i="1"/>
  <c r="T26" i="1" s="1"/>
  <c r="S24" i="1"/>
  <c r="T24" i="1" s="1"/>
  <c r="O24" i="1"/>
  <c r="P24" i="1" s="1"/>
  <c r="S25" i="1"/>
  <c r="T25" i="1" s="1"/>
  <c r="Q53" i="1"/>
  <c r="Q34" i="1"/>
  <c r="Q42" i="1"/>
  <c r="Q50" i="1"/>
  <c r="Q27" i="1"/>
  <c r="Q31" i="1"/>
  <c r="Q35" i="1"/>
  <c r="Q39" i="1"/>
  <c r="Q43" i="1"/>
  <c r="Q47" i="1"/>
  <c r="Q51" i="1"/>
  <c r="Q30" i="1"/>
  <c r="Q38" i="1"/>
  <c r="Q46" i="1"/>
  <c r="Q54" i="1"/>
  <c r="Q28" i="1"/>
  <c r="Q32" i="1"/>
  <c r="Q36" i="1"/>
  <c r="Q40" i="1"/>
  <c r="Q44" i="1"/>
  <c r="Q48" i="1"/>
  <c r="Q52" i="1"/>
  <c r="Q29" i="1"/>
  <c r="Q33" i="1"/>
  <c r="Q37" i="1"/>
  <c r="Q41" i="1"/>
  <c r="Q45" i="1"/>
  <c r="Q49" i="1"/>
  <c r="L25" i="1"/>
  <c r="L26" i="1" s="1"/>
  <c r="S33" i="11" l="1"/>
  <c r="T33" i="11" s="1"/>
  <c r="R36" i="11"/>
  <c r="T53" i="11"/>
  <c r="T37" i="11"/>
  <c r="I37" i="11" s="1"/>
  <c r="R32" i="11"/>
  <c r="R36" i="3"/>
  <c r="S50" i="3"/>
  <c r="T50" i="3" s="1"/>
  <c r="I50" i="3" s="1"/>
  <c r="H59" i="1"/>
  <c r="R49" i="14"/>
  <c r="S49" i="14"/>
  <c r="T49" i="14" s="1"/>
  <c r="R47" i="14"/>
  <c r="S47" i="14"/>
  <c r="T47" i="14" s="1"/>
  <c r="R39" i="14"/>
  <c r="S39" i="14"/>
  <c r="T39" i="14" s="1"/>
  <c r="R31" i="14"/>
  <c r="S31" i="14"/>
  <c r="T31" i="14" s="1"/>
  <c r="R53" i="14"/>
  <c r="S53" i="14"/>
  <c r="T53" i="14" s="1"/>
  <c r="M25" i="14"/>
  <c r="N25" i="14" s="1"/>
  <c r="L26" i="14"/>
  <c r="O25" i="14"/>
  <c r="P25" i="14" s="1"/>
  <c r="R45" i="14"/>
  <c r="S45" i="14"/>
  <c r="T45" i="14" s="1"/>
  <c r="S26" i="14"/>
  <c r="T26" i="14" s="1"/>
  <c r="R26" i="14"/>
  <c r="R43" i="14"/>
  <c r="S43" i="14"/>
  <c r="T43" i="14" s="1"/>
  <c r="R35" i="14"/>
  <c r="S35" i="14"/>
  <c r="T35" i="14" s="1"/>
  <c r="R27" i="14"/>
  <c r="S27" i="14"/>
  <c r="T27" i="14" s="1"/>
  <c r="R37" i="14"/>
  <c r="S37" i="14"/>
  <c r="T37" i="14" s="1"/>
  <c r="S28" i="14"/>
  <c r="T28" i="14" s="1"/>
  <c r="R28" i="14"/>
  <c r="R33" i="14"/>
  <c r="S33" i="14"/>
  <c r="T33" i="14" s="1"/>
  <c r="S44" i="14"/>
  <c r="T44" i="14" s="1"/>
  <c r="R44" i="14"/>
  <c r="S50" i="14"/>
  <c r="T50" i="14" s="1"/>
  <c r="R50" i="14"/>
  <c r="R42" i="14"/>
  <c r="S42" i="14"/>
  <c r="T42" i="14" s="1"/>
  <c r="R34" i="14"/>
  <c r="S34" i="14"/>
  <c r="T34" i="14" s="1"/>
  <c r="R51" i="14"/>
  <c r="S51" i="14"/>
  <c r="T51" i="14" s="1"/>
  <c r="S36" i="14"/>
  <c r="T36" i="14" s="1"/>
  <c r="R36" i="14"/>
  <c r="S32" i="14"/>
  <c r="T32" i="14" s="1"/>
  <c r="R32" i="14"/>
  <c r="R29" i="14"/>
  <c r="S29" i="14"/>
  <c r="T29" i="14" s="1"/>
  <c r="R40" i="14"/>
  <c r="S40" i="14"/>
  <c r="T40" i="14" s="1"/>
  <c r="S25" i="14"/>
  <c r="T25" i="14" s="1"/>
  <c r="R25" i="14"/>
  <c r="R46" i="14"/>
  <c r="S46" i="14"/>
  <c r="T46" i="14" s="1"/>
  <c r="R38" i="14"/>
  <c r="S38" i="14"/>
  <c r="T38" i="14" s="1"/>
  <c r="R30" i="14"/>
  <c r="S30" i="14"/>
  <c r="T30" i="14" s="1"/>
  <c r="S54" i="14"/>
  <c r="T54" i="14" s="1"/>
  <c r="R54" i="14"/>
  <c r="D24" i="14"/>
  <c r="U24" i="14" s="1"/>
  <c r="C24" i="14"/>
  <c r="R41" i="14"/>
  <c r="S41" i="14"/>
  <c r="T41" i="14" s="1"/>
  <c r="S52" i="14"/>
  <c r="T52" i="14" s="1"/>
  <c r="R52" i="14"/>
  <c r="R37" i="13"/>
  <c r="S37" i="13"/>
  <c r="T37" i="13" s="1"/>
  <c r="R45" i="13"/>
  <c r="S45" i="13"/>
  <c r="T45" i="13" s="1"/>
  <c r="R53" i="13"/>
  <c r="S53" i="13"/>
  <c r="T53" i="13" s="1"/>
  <c r="S36" i="13"/>
  <c r="T36" i="13" s="1"/>
  <c r="R36" i="13"/>
  <c r="L28" i="13"/>
  <c r="M27" i="13"/>
  <c r="N27" i="13" s="1"/>
  <c r="O27" i="13"/>
  <c r="P27" i="13" s="1"/>
  <c r="R29" i="13"/>
  <c r="S29" i="13"/>
  <c r="T29" i="13" s="1"/>
  <c r="S50" i="13"/>
  <c r="T50" i="13" s="1"/>
  <c r="R50" i="13"/>
  <c r="R27" i="13"/>
  <c r="S27" i="13"/>
  <c r="T27" i="13" s="1"/>
  <c r="S52" i="13"/>
  <c r="T52" i="13" s="1"/>
  <c r="R52" i="13"/>
  <c r="S33" i="13"/>
  <c r="T33" i="13" s="1"/>
  <c r="R33" i="13"/>
  <c r="R41" i="13"/>
  <c r="S41" i="13"/>
  <c r="T41" i="13" s="1"/>
  <c r="R49" i="13"/>
  <c r="S49" i="13"/>
  <c r="T49" i="13" s="1"/>
  <c r="S46" i="13"/>
  <c r="T46" i="13" s="1"/>
  <c r="R46" i="13"/>
  <c r="S40" i="13"/>
  <c r="T40" i="13" s="1"/>
  <c r="R40" i="13"/>
  <c r="S32" i="13"/>
  <c r="T32" i="13" s="1"/>
  <c r="R32" i="13"/>
  <c r="S34" i="13"/>
  <c r="T34" i="13" s="1"/>
  <c r="R34" i="13"/>
  <c r="S31" i="13"/>
  <c r="T31" i="13" s="1"/>
  <c r="R31" i="13"/>
  <c r="R39" i="13"/>
  <c r="S39" i="13"/>
  <c r="T39" i="13" s="1"/>
  <c r="R47" i="13"/>
  <c r="S47" i="13"/>
  <c r="T47" i="13" s="1"/>
  <c r="S54" i="13"/>
  <c r="T54" i="13" s="1"/>
  <c r="R54" i="13"/>
  <c r="I55" i="13" s="1"/>
  <c r="C26" i="13"/>
  <c r="D26" i="13"/>
  <c r="U26" i="13" s="1"/>
  <c r="S48" i="13"/>
  <c r="T48" i="13" s="1"/>
  <c r="R48" i="13"/>
  <c r="S42" i="13"/>
  <c r="T42" i="13" s="1"/>
  <c r="R42" i="13"/>
  <c r="R25" i="13"/>
  <c r="S25" i="13"/>
  <c r="T25" i="13" s="1"/>
  <c r="S44" i="13"/>
  <c r="T44" i="13" s="1"/>
  <c r="R44" i="13"/>
  <c r="S35" i="13"/>
  <c r="T35" i="13" s="1"/>
  <c r="R35" i="13"/>
  <c r="R43" i="13"/>
  <c r="S43" i="13"/>
  <c r="T43" i="13" s="1"/>
  <c r="R51" i="13"/>
  <c r="S51" i="13"/>
  <c r="T51" i="13" s="1"/>
  <c r="S38" i="13"/>
  <c r="T38" i="13" s="1"/>
  <c r="R38" i="13"/>
  <c r="R50" i="12"/>
  <c r="S50" i="12"/>
  <c r="T50" i="12" s="1"/>
  <c r="R47" i="12"/>
  <c r="S47" i="12"/>
  <c r="T47" i="12" s="1"/>
  <c r="R39" i="12"/>
  <c r="S39" i="12"/>
  <c r="T39" i="12" s="1"/>
  <c r="R31" i="12"/>
  <c r="S31" i="12"/>
  <c r="T31" i="12" s="1"/>
  <c r="R41" i="12"/>
  <c r="S41" i="12"/>
  <c r="T41" i="12" s="1"/>
  <c r="R54" i="12"/>
  <c r="I55" i="12" s="1"/>
  <c r="S54" i="12"/>
  <c r="T54" i="12" s="1"/>
  <c r="R49" i="12"/>
  <c r="S49" i="12"/>
  <c r="T49" i="12" s="1"/>
  <c r="R46" i="12"/>
  <c r="S46" i="12"/>
  <c r="T46" i="12" s="1"/>
  <c r="R38" i="12"/>
  <c r="S38" i="12"/>
  <c r="T38" i="12" s="1"/>
  <c r="R30" i="12"/>
  <c r="S30" i="12"/>
  <c r="T30" i="12" s="1"/>
  <c r="S40" i="12"/>
  <c r="T40" i="12" s="1"/>
  <c r="R40" i="12"/>
  <c r="S52" i="12"/>
  <c r="T52" i="12" s="1"/>
  <c r="R52" i="12"/>
  <c r="S48" i="12"/>
  <c r="T48" i="12" s="1"/>
  <c r="R48" i="12"/>
  <c r="M25" i="12"/>
  <c r="N25" i="12" s="1"/>
  <c r="O25" i="12"/>
  <c r="P25" i="12" s="1"/>
  <c r="L26" i="12"/>
  <c r="R42" i="12"/>
  <c r="S42" i="12"/>
  <c r="T42" i="12" s="1"/>
  <c r="R34" i="12"/>
  <c r="S34" i="12"/>
  <c r="T34" i="12" s="1"/>
  <c r="R53" i="12"/>
  <c r="S53" i="12"/>
  <c r="T53" i="12" s="1"/>
  <c r="S44" i="12"/>
  <c r="T44" i="12" s="1"/>
  <c r="R44" i="12"/>
  <c r="R51" i="12"/>
  <c r="S51" i="12"/>
  <c r="T51" i="12" s="1"/>
  <c r="R43" i="12"/>
  <c r="S43" i="12"/>
  <c r="T43" i="12" s="1"/>
  <c r="R35" i="12"/>
  <c r="S35" i="12"/>
  <c r="T35" i="12" s="1"/>
  <c r="R27" i="12"/>
  <c r="S27" i="12"/>
  <c r="T27" i="12" s="1"/>
  <c r="R45" i="12"/>
  <c r="S45" i="12"/>
  <c r="T45" i="12" s="1"/>
  <c r="C24" i="12"/>
  <c r="D24" i="12"/>
  <c r="U24" i="12" s="1"/>
  <c r="R56" i="11"/>
  <c r="S56" i="11"/>
  <c r="R51" i="11"/>
  <c r="T51" i="11"/>
  <c r="R43" i="11"/>
  <c r="T43" i="11"/>
  <c r="R35" i="11"/>
  <c r="S35" i="11"/>
  <c r="T35" i="11" s="1"/>
  <c r="R27" i="11"/>
  <c r="S27" i="11"/>
  <c r="T27" i="11" s="1"/>
  <c r="R29" i="11"/>
  <c r="S29" i="11"/>
  <c r="T29" i="11" s="1"/>
  <c r="T48" i="11"/>
  <c r="R48" i="11"/>
  <c r="M25" i="11"/>
  <c r="N25" i="11" s="1"/>
  <c r="O25" i="11"/>
  <c r="P25" i="11" s="1"/>
  <c r="L26" i="11"/>
  <c r="R46" i="11"/>
  <c r="T46" i="11"/>
  <c r="R30" i="11"/>
  <c r="S30" i="11"/>
  <c r="T30" i="11" s="1"/>
  <c r="T52" i="11"/>
  <c r="R52" i="11"/>
  <c r="R50" i="11"/>
  <c r="T50" i="11"/>
  <c r="R42" i="11"/>
  <c r="T42" i="11"/>
  <c r="R34" i="11"/>
  <c r="S34" i="11"/>
  <c r="T34" i="11" s="1"/>
  <c r="R49" i="11"/>
  <c r="T49" i="11"/>
  <c r="S28" i="11"/>
  <c r="T28" i="11" s="1"/>
  <c r="R28" i="11"/>
  <c r="R41" i="11"/>
  <c r="T41" i="11"/>
  <c r="D24" i="11"/>
  <c r="U24" i="11" s="1"/>
  <c r="C24" i="11"/>
  <c r="R38" i="11"/>
  <c r="T38" i="11"/>
  <c r="T44" i="11"/>
  <c r="R44" i="11"/>
  <c r="R47" i="11"/>
  <c r="T47" i="11"/>
  <c r="R39" i="11"/>
  <c r="T39" i="11"/>
  <c r="R31" i="11"/>
  <c r="S31" i="11"/>
  <c r="T31" i="11" s="1"/>
  <c r="R45" i="11"/>
  <c r="T45" i="11"/>
  <c r="S26" i="11"/>
  <c r="T26" i="11" s="1"/>
  <c r="R26" i="11"/>
  <c r="T40" i="11"/>
  <c r="R40" i="11"/>
  <c r="R31" i="10"/>
  <c r="S31" i="10"/>
  <c r="T31" i="10" s="1"/>
  <c r="S26" i="10"/>
  <c r="T26" i="10" s="1"/>
  <c r="R26" i="10"/>
  <c r="R51" i="10"/>
  <c r="S51" i="10"/>
  <c r="T51" i="10" s="1"/>
  <c r="R43" i="10"/>
  <c r="S43" i="10"/>
  <c r="T43" i="10" s="1"/>
  <c r="R35" i="10"/>
  <c r="S35" i="10"/>
  <c r="T35" i="10" s="1"/>
  <c r="R27" i="10"/>
  <c r="S27" i="10"/>
  <c r="T27" i="10" s="1"/>
  <c r="R29" i="10"/>
  <c r="S29" i="10"/>
  <c r="T29" i="10" s="1"/>
  <c r="S48" i="10"/>
  <c r="T48" i="10" s="1"/>
  <c r="R48" i="10"/>
  <c r="D24" i="10"/>
  <c r="U24" i="10" s="1"/>
  <c r="C24" i="10"/>
  <c r="R47" i="10"/>
  <c r="S47" i="10"/>
  <c r="T47" i="10" s="1"/>
  <c r="R39" i="10"/>
  <c r="S39" i="10"/>
  <c r="T39" i="10" s="1"/>
  <c r="R45" i="10"/>
  <c r="S45" i="10"/>
  <c r="T45" i="10" s="1"/>
  <c r="R41" i="10"/>
  <c r="S41" i="10"/>
  <c r="T41" i="10" s="1"/>
  <c r="R54" i="10"/>
  <c r="I55" i="10" s="1"/>
  <c r="S54" i="10"/>
  <c r="T54" i="10" s="1"/>
  <c r="R46" i="10"/>
  <c r="S46" i="10"/>
  <c r="T46" i="10" s="1"/>
  <c r="R38" i="10"/>
  <c r="S38" i="10"/>
  <c r="T38" i="10" s="1"/>
  <c r="R30" i="10"/>
  <c r="S30" i="10"/>
  <c r="T30" i="10" s="1"/>
  <c r="S44" i="10"/>
  <c r="T44" i="10" s="1"/>
  <c r="R44" i="10"/>
  <c r="S52" i="10"/>
  <c r="T52" i="10" s="1"/>
  <c r="R52" i="10"/>
  <c r="M25" i="10"/>
  <c r="N25" i="10" s="1"/>
  <c r="O25" i="10"/>
  <c r="P25" i="10" s="1"/>
  <c r="L26" i="10"/>
  <c r="R50" i="10"/>
  <c r="S50" i="10"/>
  <c r="T50" i="10" s="1"/>
  <c r="R42" i="10"/>
  <c r="S42" i="10"/>
  <c r="T42" i="10" s="1"/>
  <c r="R34" i="10"/>
  <c r="S34" i="10"/>
  <c r="T34" i="10" s="1"/>
  <c r="R49" i="10"/>
  <c r="S49" i="10"/>
  <c r="T49" i="10" s="1"/>
  <c r="S28" i="10"/>
  <c r="T28" i="10" s="1"/>
  <c r="R28" i="10"/>
  <c r="S40" i="10"/>
  <c r="T40" i="10" s="1"/>
  <c r="R40" i="10"/>
  <c r="S54" i="9"/>
  <c r="T54" i="9" s="1"/>
  <c r="R54" i="9"/>
  <c r="I55" i="9" s="1"/>
  <c r="S52" i="9"/>
  <c r="T52" i="9" s="1"/>
  <c r="R52" i="9"/>
  <c r="S42" i="9"/>
  <c r="T42" i="9" s="1"/>
  <c r="R42" i="9"/>
  <c r="R26" i="9"/>
  <c r="S26" i="9"/>
  <c r="T26" i="9" s="1"/>
  <c r="S48" i="9"/>
  <c r="T48" i="9" s="1"/>
  <c r="R48" i="9"/>
  <c r="S37" i="9"/>
  <c r="T37" i="9" s="1"/>
  <c r="R37" i="9"/>
  <c r="R45" i="9"/>
  <c r="S45" i="9"/>
  <c r="T45" i="9" s="1"/>
  <c r="R53" i="9"/>
  <c r="S53" i="9"/>
  <c r="T53" i="9" s="1"/>
  <c r="S44" i="9"/>
  <c r="T44" i="9" s="1"/>
  <c r="R44" i="9"/>
  <c r="R30" i="9"/>
  <c r="S30" i="9"/>
  <c r="T30" i="9" s="1"/>
  <c r="S33" i="9"/>
  <c r="T33" i="9" s="1"/>
  <c r="R33" i="9"/>
  <c r="R41" i="9"/>
  <c r="S41" i="9"/>
  <c r="T41" i="9" s="1"/>
  <c r="R49" i="9"/>
  <c r="S49" i="9"/>
  <c r="T49" i="9" s="1"/>
  <c r="M26" i="9"/>
  <c r="N26" i="9" s="1"/>
  <c r="O26" i="9"/>
  <c r="P26" i="9" s="1"/>
  <c r="L27" i="9"/>
  <c r="S46" i="9"/>
  <c r="T46" i="9" s="1"/>
  <c r="R46" i="9"/>
  <c r="S34" i="9"/>
  <c r="T34" i="9" s="1"/>
  <c r="R34" i="9"/>
  <c r="R24" i="9"/>
  <c r="S24" i="9"/>
  <c r="T24" i="9" s="1"/>
  <c r="S36" i="9"/>
  <c r="T36" i="9" s="1"/>
  <c r="R36" i="9"/>
  <c r="S35" i="9"/>
  <c r="T35" i="9" s="1"/>
  <c r="R35" i="9"/>
  <c r="R43" i="9"/>
  <c r="S43" i="9"/>
  <c r="T43" i="9" s="1"/>
  <c r="R51" i="9"/>
  <c r="S51" i="9"/>
  <c r="T51" i="9" s="1"/>
  <c r="D25" i="9"/>
  <c r="U25" i="9" s="1"/>
  <c r="C25" i="9"/>
  <c r="S32" i="9"/>
  <c r="T32" i="9" s="1"/>
  <c r="R32" i="9"/>
  <c r="S40" i="9"/>
  <c r="T40" i="9" s="1"/>
  <c r="R40" i="9"/>
  <c r="S50" i="9"/>
  <c r="T50" i="9" s="1"/>
  <c r="R50" i="9"/>
  <c r="R28" i="9"/>
  <c r="S28" i="9"/>
  <c r="T28" i="9" s="1"/>
  <c r="R31" i="9"/>
  <c r="S31" i="9"/>
  <c r="T31" i="9" s="1"/>
  <c r="R39" i="9"/>
  <c r="S39" i="9"/>
  <c r="T39" i="9" s="1"/>
  <c r="R47" i="9"/>
  <c r="S47" i="9"/>
  <c r="T47" i="9" s="1"/>
  <c r="S38" i="9"/>
  <c r="T38" i="9" s="1"/>
  <c r="R38" i="9"/>
  <c r="R47" i="8"/>
  <c r="S47" i="8"/>
  <c r="T47" i="8" s="1"/>
  <c r="R54" i="8"/>
  <c r="I55" i="8" s="1"/>
  <c r="S54" i="8"/>
  <c r="T54" i="8" s="1"/>
  <c r="R46" i="8"/>
  <c r="S46" i="8"/>
  <c r="T46" i="8" s="1"/>
  <c r="R38" i="8"/>
  <c r="S38" i="8"/>
  <c r="T38" i="8" s="1"/>
  <c r="R30" i="8"/>
  <c r="S30" i="8"/>
  <c r="T30" i="8" s="1"/>
  <c r="S44" i="8"/>
  <c r="T44" i="8" s="1"/>
  <c r="R44" i="8"/>
  <c r="S40" i="8"/>
  <c r="T40" i="8" s="1"/>
  <c r="R40" i="8"/>
  <c r="R53" i="8"/>
  <c r="S53" i="8"/>
  <c r="T53" i="8" s="1"/>
  <c r="R31" i="8"/>
  <c r="S31" i="8"/>
  <c r="T31" i="8" s="1"/>
  <c r="S28" i="8"/>
  <c r="T28" i="8" s="1"/>
  <c r="R28" i="8"/>
  <c r="R39" i="8"/>
  <c r="S39" i="8"/>
  <c r="T39" i="8" s="1"/>
  <c r="R48" i="8"/>
  <c r="S48" i="8"/>
  <c r="T48" i="8" s="1"/>
  <c r="R41" i="8"/>
  <c r="S41" i="8"/>
  <c r="T41" i="8" s="1"/>
  <c r="R51" i="8"/>
  <c r="S51" i="8"/>
  <c r="T51" i="8" s="1"/>
  <c r="R43" i="8"/>
  <c r="S43" i="8"/>
  <c r="T43" i="8" s="1"/>
  <c r="R35" i="8"/>
  <c r="S35" i="8"/>
  <c r="T35" i="8" s="1"/>
  <c r="R27" i="8"/>
  <c r="S27" i="8"/>
  <c r="T27" i="8" s="1"/>
  <c r="R49" i="8"/>
  <c r="S49" i="8"/>
  <c r="T49" i="8" s="1"/>
  <c r="M25" i="8"/>
  <c r="N25" i="8" s="1"/>
  <c r="O25" i="8"/>
  <c r="P25" i="8" s="1"/>
  <c r="L26" i="8"/>
  <c r="R50" i="8"/>
  <c r="S50" i="8"/>
  <c r="T50" i="8" s="1"/>
  <c r="R42" i="8"/>
  <c r="S42" i="8"/>
  <c r="T42" i="8" s="1"/>
  <c r="R34" i="8"/>
  <c r="S34" i="8"/>
  <c r="T34" i="8" s="1"/>
  <c r="R52" i="8"/>
  <c r="S52" i="8"/>
  <c r="T52" i="8" s="1"/>
  <c r="S26" i="8"/>
  <c r="T26" i="8" s="1"/>
  <c r="R26" i="8"/>
  <c r="R45" i="8"/>
  <c r="S45" i="8"/>
  <c r="T45" i="8" s="1"/>
  <c r="D24" i="8"/>
  <c r="U24" i="8" s="1"/>
  <c r="C24" i="8"/>
  <c r="S42" i="7"/>
  <c r="T42" i="7" s="1"/>
  <c r="R42" i="7"/>
  <c r="R43" i="7"/>
  <c r="S43" i="7"/>
  <c r="T43" i="7" s="1"/>
  <c r="S30" i="7"/>
  <c r="T30" i="7" s="1"/>
  <c r="R30" i="7"/>
  <c r="S52" i="7"/>
  <c r="T52" i="7" s="1"/>
  <c r="R52" i="7"/>
  <c r="S38" i="7"/>
  <c r="T38" i="7" s="1"/>
  <c r="R38" i="7"/>
  <c r="S25" i="7"/>
  <c r="T25" i="7" s="1"/>
  <c r="R25" i="7"/>
  <c r="S40" i="7"/>
  <c r="T40" i="7" s="1"/>
  <c r="R40" i="7"/>
  <c r="S34" i="7"/>
  <c r="T34" i="7" s="1"/>
  <c r="R34" i="7"/>
  <c r="R37" i="7"/>
  <c r="S37" i="7"/>
  <c r="T37" i="7" s="1"/>
  <c r="R45" i="7"/>
  <c r="S45" i="7"/>
  <c r="T45" i="7" s="1"/>
  <c r="S28" i="7"/>
  <c r="T28" i="7" s="1"/>
  <c r="R28" i="7"/>
  <c r="S46" i="7"/>
  <c r="T46" i="7" s="1"/>
  <c r="R46" i="7"/>
  <c r="S27" i="7"/>
  <c r="T27" i="7" s="1"/>
  <c r="R27" i="7"/>
  <c r="S32" i="7"/>
  <c r="T32" i="7" s="1"/>
  <c r="R32" i="7"/>
  <c r="S31" i="7"/>
  <c r="T31" i="7" s="1"/>
  <c r="R31" i="7"/>
  <c r="R39" i="7"/>
  <c r="S39" i="7"/>
  <c r="T39" i="7" s="1"/>
  <c r="R47" i="7"/>
  <c r="S47" i="7"/>
  <c r="T47" i="7" s="1"/>
  <c r="S44" i="7"/>
  <c r="T44" i="7" s="1"/>
  <c r="R44" i="7"/>
  <c r="S26" i="7"/>
  <c r="T26" i="7" s="1"/>
  <c r="R26" i="7"/>
  <c r="M25" i="7"/>
  <c r="N25" i="7" s="1"/>
  <c r="O25" i="7"/>
  <c r="P25" i="7" s="1"/>
  <c r="L26" i="7"/>
  <c r="S54" i="7"/>
  <c r="T54" i="7" s="1"/>
  <c r="R54" i="7"/>
  <c r="S29" i="7"/>
  <c r="T29" i="7" s="1"/>
  <c r="R29" i="7"/>
  <c r="S50" i="7"/>
  <c r="T50" i="7" s="1"/>
  <c r="R50" i="7"/>
  <c r="S33" i="7"/>
  <c r="T33" i="7" s="1"/>
  <c r="R33" i="7"/>
  <c r="R41" i="7"/>
  <c r="S41" i="7"/>
  <c r="T41" i="7" s="1"/>
  <c r="R49" i="7"/>
  <c r="S49" i="7"/>
  <c r="T49" i="7" s="1"/>
  <c r="S36" i="7"/>
  <c r="T36" i="7" s="1"/>
  <c r="R36" i="7"/>
  <c r="S24" i="7"/>
  <c r="T24" i="7" s="1"/>
  <c r="R24" i="7"/>
  <c r="D24" i="7"/>
  <c r="U24" i="7" s="1"/>
  <c r="C24" i="7"/>
  <c r="R35" i="7"/>
  <c r="S35" i="7"/>
  <c r="T35" i="7" s="1"/>
  <c r="S48" i="7"/>
  <c r="T48" i="7" s="1"/>
  <c r="R48" i="7"/>
  <c r="R51" i="7"/>
  <c r="S51" i="7"/>
  <c r="T51" i="7" s="1"/>
  <c r="R53" i="7"/>
  <c r="S53" i="7"/>
  <c r="T53" i="7" s="1"/>
  <c r="S38" i="6"/>
  <c r="T38" i="6" s="1"/>
  <c r="R38" i="6"/>
  <c r="R31" i="6"/>
  <c r="S31" i="6"/>
  <c r="T31" i="6" s="1"/>
  <c r="R32" i="6"/>
  <c r="S32" i="6"/>
  <c r="T32" i="6" s="1"/>
  <c r="R40" i="6"/>
  <c r="S40" i="6"/>
  <c r="T40" i="6" s="1"/>
  <c r="R48" i="6"/>
  <c r="S48" i="6"/>
  <c r="T48" i="6" s="1"/>
  <c r="S26" i="6"/>
  <c r="T26" i="6" s="1"/>
  <c r="R26" i="6"/>
  <c r="S30" i="6"/>
  <c r="T30" i="6" s="1"/>
  <c r="R30" i="6"/>
  <c r="M26" i="6"/>
  <c r="N26" i="6" s="1"/>
  <c r="O26" i="6"/>
  <c r="P26" i="6" s="1"/>
  <c r="L27" i="6"/>
  <c r="R47" i="6"/>
  <c r="S47" i="6"/>
  <c r="T47" i="6" s="1"/>
  <c r="R51" i="6"/>
  <c r="S51" i="6"/>
  <c r="T51" i="6" s="1"/>
  <c r="R28" i="6"/>
  <c r="S28" i="6"/>
  <c r="T28" i="6" s="1"/>
  <c r="R36" i="6"/>
  <c r="S36" i="6"/>
  <c r="T36" i="6" s="1"/>
  <c r="R44" i="6"/>
  <c r="S44" i="6"/>
  <c r="T44" i="6" s="1"/>
  <c r="R52" i="6"/>
  <c r="S52" i="6"/>
  <c r="T52" i="6" s="1"/>
  <c r="S46" i="6"/>
  <c r="T46" i="6" s="1"/>
  <c r="R46" i="6"/>
  <c r="D25" i="6"/>
  <c r="U25" i="6" s="1"/>
  <c r="C25" i="6"/>
  <c r="S34" i="6"/>
  <c r="T34" i="6" s="1"/>
  <c r="R34" i="6"/>
  <c r="S54" i="6"/>
  <c r="T54" i="6" s="1"/>
  <c r="R54" i="6"/>
  <c r="R29" i="6"/>
  <c r="S29" i="6"/>
  <c r="T29" i="6" s="1"/>
  <c r="R37" i="6"/>
  <c r="S37" i="6"/>
  <c r="T37" i="6" s="1"/>
  <c r="R45" i="6"/>
  <c r="S45" i="6"/>
  <c r="T45" i="6" s="1"/>
  <c r="S24" i="6"/>
  <c r="T24" i="6" s="1"/>
  <c r="R24" i="6"/>
  <c r="R43" i="6"/>
  <c r="S43" i="6"/>
  <c r="T43" i="6" s="1"/>
  <c r="D24" i="6"/>
  <c r="U24" i="6" s="1"/>
  <c r="C24" i="6"/>
  <c r="R35" i="6"/>
  <c r="S35" i="6"/>
  <c r="T35" i="6" s="1"/>
  <c r="S50" i="6"/>
  <c r="T50" i="6" s="1"/>
  <c r="R50" i="6"/>
  <c r="S25" i="6"/>
  <c r="T25" i="6" s="1"/>
  <c r="R25" i="6"/>
  <c r="R33" i="6"/>
  <c r="S33" i="6"/>
  <c r="T33" i="6" s="1"/>
  <c r="R41" i="6"/>
  <c r="S41" i="6"/>
  <c r="T41" i="6" s="1"/>
  <c r="R49" i="6"/>
  <c r="S49" i="6"/>
  <c r="T49" i="6" s="1"/>
  <c r="R53" i="6"/>
  <c r="S53" i="6"/>
  <c r="T53" i="6" s="1"/>
  <c r="R27" i="6"/>
  <c r="S27" i="6"/>
  <c r="T27" i="6" s="1"/>
  <c r="R28" i="4"/>
  <c r="I28" i="4" s="1"/>
  <c r="S42" i="4"/>
  <c r="T42" i="4" s="1"/>
  <c r="R42" i="4"/>
  <c r="R29" i="4"/>
  <c r="S29" i="4"/>
  <c r="T29" i="4" s="1"/>
  <c r="R53" i="4"/>
  <c r="S53" i="4"/>
  <c r="T53" i="4" s="1"/>
  <c r="S32" i="4"/>
  <c r="T32" i="4" s="1"/>
  <c r="R32" i="4"/>
  <c r="S34" i="4"/>
  <c r="T34" i="4" s="1"/>
  <c r="R34" i="4"/>
  <c r="S52" i="4"/>
  <c r="T52" i="4" s="1"/>
  <c r="R52" i="4"/>
  <c r="R31" i="4"/>
  <c r="S31" i="4"/>
  <c r="T31" i="4" s="1"/>
  <c r="R39" i="4"/>
  <c r="S39" i="4"/>
  <c r="T39" i="4" s="1"/>
  <c r="R47" i="4"/>
  <c r="S47" i="4"/>
  <c r="T47" i="4" s="1"/>
  <c r="S46" i="4"/>
  <c r="T46" i="4" s="1"/>
  <c r="R46" i="4"/>
  <c r="S40" i="4"/>
  <c r="T40" i="4" s="1"/>
  <c r="R40" i="4"/>
  <c r="R45" i="4"/>
  <c r="S45" i="4"/>
  <c r="T45" i="4" s="1"/>
  <c r="R30" i="4"/>
  <c r="S30" i="4"/>
  <c r="T30" i="4" s="1"/>
  <c r="R27" i="4"/>
  <c r="S27" i="4"/>
  <c r="T27" i="4" s="1"/>
  <c r="S44" i="4"/>
  <c r="T44" i="4" s="1"/>
  <c r="R44" i="4"/>
  <c r="R33" i="4"/>
  <c r="S33" i="4"/>
  <c r="T33" i="4" s="1"/>
  <c r="R41" i="4"/>
  <c r="S41" i="4"/>
  <c r="T41" i="4" s="1"/>
  <c r="R49" i="4"/>
  <c r="S49" i="4"/>
  <c r="T49" i="4" s="1"/>
  <c r="S38" i="4"/>
  <c r="T38" i="4" s="1"/>
  <c r="R38" i="4"/>
  <c r="R37" i="4"/>
  <c r="S37" i="4"/>
  <c r="T37" i="4" s="1"/>
  <c r="S48" i="4"/>
  <c r="T48" i="4" s="1"/>
  <c r="R48" i="4"/>
  <c r="S50" i="4"/>
  <c r="T50" i="4" s="1"/>
  <c r="R50" i="4"/>
  <c r="S54" i="4"/>
  <c r="T54" i="4" s="1"/>
  <c r="R54" i="4"/>
  <c r="S36" i="4"/>
  <c r="T36" i="4" s="1"/>
  <c r="R36" i="4"/>
  <c r="L26" i="4"/>
  <c r="O25" i="4"/>
  <c r="P25" i="4" s="1"/>
  <c r="M25" i="4"/>
  <c r="N25" i="4" s="1"/>
  <c r="R35" i="4"/>
  <c r="S35" i="4"/>
  <c r="T35" i="4" s="1"/>
  <c r="R43" i="4"/>
  <c r="S43" i="4"/>
  <c r="T43" i="4" s="1"/>
  <c r="R51" i="4"/>
  <c r="S51" i="4"/>
  <c r="T51" i="4" s="1"/>
  <c r="R33" i="3"/>
  <c r="S33" i="3"/>
  <c r="T33" i="3" s="1"/>
  <c r="R49" i="3"/>
  <c r="S49" i="3"/>
  <c r="T49" i="3" s="1"/>
  <c r="R30" i="3"/>
  <c r="S30" i="3"/>
  <c r="T30" i="3" s="1"/>
  <c r="S44" i="3"/>
  <c r="T44" i="3" s="1"/>
  <c r="R44" i="3"/>
  <c r="S32" i="3"/>
  <c r="T32" i="3" s="1"/>
  <c r="R32" i="3"/>
  <c r="S40" i="3"/>
  <c r="T40" i="3" s="1"/>
  <c r="R40" i="3"/>
  <c r="S35" i="3"/>
  <c r="T35" i="3" s="1"/>
  <c r="R35" i="3"/>
  <c r="R43" i="3"/>
  <c r="S43" i="3"/>
  <c r="T43" i="3" s="1"/>
  <c r="R51" i="3"/>
  <c r="S51" i="3"/>
  <c r="T51" i="3" s="1"/>
  <c r="S34" i="3"/>
  <c r="T34" i="3" s="1"/>
  <c r="R34" i="3"/>
  <c r="R29" i="3"/>
  <c r="S29" i="3"/>
  <c r="T29" i="3" s="1"/>
  <c r="C24" i="3"/>
  <c r="D24" i="3"/>
  <c r="U24" i="3" s="1"/>
  <c r="S38" i="3"/>
  <c r="T38" i="3" s="1"/>
  <c r="R38" i="3"/>
  <c r="S37" i="3"/>
  <c r="T37" i="3" s="1"/>
  <c r="R37" i="3"/>
  <c r="R45" i="3"/>
  <c r="S45" i="3"/>
  <c r="T45" i="3" s="1"/>
  <c r="R53" i="3"/>
  <c r="S53" i="3"/>
  <c r="T53" i="3" s="1"/>
  <c r="S54" i="3"/>
  <c r="T54" i="3" s="1"/>
  <c r="R54" i="3"/>
  <c r="R27" i="3"/>
  <c r="S27" i="3"/>
  <c r="T27" i="3" s="1"/>
  <c r="R28" i="3"/>
  <c r="S28" i="3"/>
  <c r="T28" i="3" s="1"/>
  <c r="L27" i="3"/>
  <c r="M26" i="3"/>
  <c r="N26" i="3" s="1"/>
  <c r="O26" i="3"/>
  <c r="P26" i="3" s="1"/>
  <c r="S31" i="3"/>
  <c r="T31" i="3" s="1"/>
  <c r="R31" i="3"/>
  <c r="R39" i="3"/>
  <c r="S39" i="3"/>
  <c r="T39" i="3" s="1"/>
  <c r="R47" i="3"/>
  <c r="S47" i="3"/>
  <c r="T47" i="3" s="1"/>
  <c r="S42" i="3"/>
  <c r="T42" i="3" s="1"/>
  <c r="R42" i="3"/>
  <c r="S52" i="3"/>
  <c r="T52" i="3" s="1"/>
  <c r="R52" i="3"/>
  <c r="S46" i="3"/>
  <c r="T46" i="3" s="1"/>
  <c r="R46" i="3"/>
  <c r="R25" i="3"/>
  <c r="S25" i="3"/>
  <c r="T25" i="3" s="1"/>
  <c r="R26" i="3"/>
  <c r="S26" i="3"/>
  <c r="T26" i="3" s="1"/>
  <c r="C25" i="3"/>
  <c r="D25" i="3"/>
  <c r="U25" i="3" s="1"/>
  <c r="R41" i="3"/>
  <c r="S41" i="3"/>
  <c r="T41" i="3" s="1"/>
  <c r="S48" i="3"/>
  <c r="T48" i="3" s="1"/>
  <c r="R48" i="3"/>
  <c r="O26" i="1"/>
  <c r="P26" i="1" s="1"/>
  <c r="M26" i="1"/>
  <c r="N26" i="1" s="1"/>
  <c r="C24" i="1"/>
  <c r="D24" i="1"/>
  <c r="U24" i="1" s="1"/>
  <c r="S29" i="1"/>
  <c r="T29" i="1" s="1"/>
  <c r="R29" i="1"/>
  <c r="S40" i="1"/>
  <c r="T40" i="1" s="1"/>
  <c r="R40" i="1"/>
  <c r="S51" i="1"/>
  <c r="T51" i="1" s="1"/>
  <c r="R51" i="1"/>
  <c r="R35" i="1"/>
  <c r="S35" i="1"/>
  <c r="T35" i="1" s="1"/>
  <c r="S42" i="1"/>
  <c r="T42" i="1" s="1"/>
  <c r="R42" i="1"/>
  <c r="S49" i="1"/>
  <c r="T49" i="1" s="1"/>
  <c r="R49" i="1"/>
  <c r="S33" i="1"/>
  <c r="T33" i="1" s="1"/>
  <c r="R33" i="1"/>
  <c r="R44" i="1"/>
  <c r="S44" i="1"/>
  <c r="T44" i="1" s="1"/>
  <c r="S28" i="1"/>
  <c r="T28" i="1" s="1"/>
  <c r="R28" i="1"/>
  <c r="S30" i="1"/>
  <c r="T30" i="1" s="1"/>
  <c r="R30" i="1"/>
  <c r="R39" i="1"/>
  <c r="S39" i="1"/>
  <c r="T39" i="1" s="1"/>
  <c r="S50" i="1"/>
  <c r="T50" i="1" s="1"/>
  <c r="R50" i="1"/>
  <c r="S45" i="1"/>
  <c r="T45" i="1" s="1"/>
  <c r="R45" i="1"/>
  <c r="S54" i="1"/>
  <c r="T54" i="1" s="1"/>
  <c r="R54" i="1"/>
  <c r="S41" i="1"/>
  <c r="T41" i="1" s="1"/>
  <c r="R41" i="1"/>
  <c r="S52" i="1"/>
  <c r="T52" i="1" s="1"/>
  <c r="R52" i="1"/>
  <c r="S36" i="1"/>
  <c r="T36" i="1" s="1"/>
  <c r="R36" i="1"/>
  <c r="S46" i="1"/>
  <c r="T46" i="1" s="1"/>
  <c r="R46" i="1"/>
  <c r="I46" i="1" s="1"/>
  <c r="R47" i="1"/>
  <c r="S47" i="1"/>
  <c r="T47" i="1" s="1"/>
  <c r="R31" i="1"/>
  <c r="S31" i="1"/>
  <c r="T31" i="1" s="1"/>
  <c r="S34" i="1"/>
  <c r="T34" i="1" s="1"/>
  <c r="R34" i="1"/>
  <c r="S37" i="1"/>
  <c r="T37" i="1" s="1"/>
  <c r="R37" i="1"/>
  <c r="R48" i="1"/>
  <c r="S48" i="1"/>
  <c r="T48" i="1" s="1"/>
  <c r="S32" i="1"/>
  <c r="T32" i="1" s="1"/>
  <c r="R32" i="1"/>
  <c r="S38" i="1"/>
  <c r="T38" i="1" s="1"/>
  <c r="R38" i="1"/>
  <c r="R43" i="1"/>
  <c r="S43" i="1"/>
  <c r="T43" i="1" s="1"/>
  <c r="R27" i="1"/>
  <c r="S27" i="1"/>
  <c r="T27" i="1" s="1"/>
  <c r="R53" i="1"/>
  <c r="S53" i="1"/>
  <c r="T53" i="1" s="1"/>
  <c r="O25" i="1"/>
  <c r="P25" i="1" s="1"/>
  <c r="M25" i="1"/>
  <c r="N25" i="1" s="1"/>
  <c r="I55" i="4" l="1"/>
  <c r="I45" i="3"/>
  <c r="I52" i="3"/>
  <c r="I48" i="3"/>
  <c r="I41" i="3"/>
  <c r="I38" i="3"/>
  <c r="H57" i="3"/>
  <c r="H61" i="3" s="1"/>
  <c r="H57" i="4" s="1"/>
  <c r="H61" i="4" s="1"/>
  <c r="H57" i="7" s="1"/>
  <c r="H61" i="7" s="1"/>
  <c r="H57" i="13" s="1"/>
  <c r="H61" i="13" s="1"/>
  <c r="H57" i="8" s="1"/>
  <c r="H61" i="8" s="1"/>
  <c r="H57" i="9" s="1"/>
  <c r="H61" i="9" s="1"/>
  <c r="H57" i="12" s="1"/>
  <c r="H61" i="1"/>
  <c r="I27" i="3"/>
  <c r="I46" i="3"/>
  <c r="I33" i="3"/>
  <c r="O26" i="14"/>
  <c r="P26" i="14" s="1"/>
  <c r="L27" i="14"/>
  <c r="M26" i="14"/>
  <c r="N26" i="14" s="1"/>
  <c r="I55" i="14"/>
  <c r="D25" i="14"/>
  <c r="U25" i="14" s="1"/>
  <c r="C25" i="14"/>
  <c r="D27" i="13"/>
  <c r="U27" i="13" s="1"/>
  <c r="C27" i="13"/>
  <c r="O28" i="13"/>
  <c r="P28" i="13" s="1"/>
  <c r="L29" i="13"/>
  <c r="M28" i="13"/>
  <c r="N28" i="13" s="1"/>
  <c r="O26" i="12"/>
  <c r="P26" i="12" s="1"/>
  <c r="L27" i="12"/>
  <c r="M26" i="12"/>
  <c r="N26" i="12" s="1"/>
  <c r="D25" i="12"/>
  <c r="U25" i="12" s="1"/>
  <c r="C25" i="12"/>
  <c r="O26" i="11"/>
  <c r="P26" i="11" s="1"/>
  <c r="I26" i="11" s="1"/>
  <c r="L27" i="11"/>
  <c r="M26" i="11"/>
  <c r="N26" i="11" s="1"/>
  <c r="I57" i="11"/>
  <c r="D61" i="11" s="1"/>
  <c r="D25" i="11"/>
  <c r="U25" i="11" s="1"/>
  <c r="C25" i="11"/>
  <c r="O26" i="10"/>
  <c r="P26" i="10" s="1"/>
  <c r="L27" i="10"/>
  <c r="M26" i="10"/>
  <c r="N26" i="10" s="1"/>
  <c r="D25" i="10"/>
  <c r="U25" i="10" s="1"/>
  <c r="C25" i="10"/>
  <c r="O27" i="9"/>
  <c r="P27" i="9" s="1"/>
  <c r="L28" i="9"/>
  <c r="M27" i="9"/>
  <c r="N27" i="9" s="1"/>
  <c r="D26" i="9"/>
  <c r="U26" i="9" s="1"/>
  <c r="C26" i="9"/>
  <c r="O26" i="8"/>
  <c r="P26" i="8" s="1"/>
  <c r="L27" i="8"/>
  <c r="M26" i="8"/>
  <c r="N26" i="8" s="1"/>
  <c r="D25" i="8"/>
  <c r="U25" i="8" s="1"/>
  <c r="C25" i="8"/>
  <c r="O26" i="7"/>
  <c r="P26" i="7" s="1"/>
  <c r="L27" i="7"/>
  <c r="M26" i="7"/>
  <c r="N26" i="7" s="1"/>
  <c r="I55" i="7"/>
  <c r="D25" i="7"/>
  <c r="U25" i="7" s="1"/>
  <c r="C25" i="7"/>
  <c r="D26" i="6"/>
  <c r="U26" i="6" s="1"/>
  <c r="C26" i="6"/>
  <c r="I55" i="6"/>
  <c r="L28" i="6"/>
  <c r="O27" i="6"/>
  <c r="P27" i="6" s="1"/>
  <c r="M27" i="6"/>
  <c r="N27" i="6" s="1"/>
  <c r="I55" i="3"/>
  <c r="D59" i="3" s="1"/>
  <c r="D25" i="4"/>
  <c r="U25" i="4" s="1"/>
  <c r="C25" i="4"/>
  <c r="O26" i="4"/>
  <c r="P26" i="4" s="1"/>
  <c r="M26" i="4"/>
  <c r="N26" i="4" s="1"/>
  <c r="L27" i="4"/>
  <c r="C26" i="3"/>
  <c r="D26" i="3"/>
  <c r="U26" i="3" s="1"/>
  <c r="O27" i="3"/>
  <c r="P27" i="3" s="1"/>
  <c r="L28" i="3"/>
  <c r="M27" i="3"/>
  <c r="N27" i="3" s="1"/>
  <c r="I28" i="1"/>
  <c r="I55" i="1"/>
  <c r="D59" i="1" s="1"/>
  <c r="D26" i="1"/>
  <c r="U26" i="1" s="1"/>
  <c r="C26" i="1"/>
  <c r="C25" i="1"/>
  <c r="D25" i="1"/>
  <c r="U25" i="1" s="1"/>
  <c r="L27" i="1"/>
  <c r="L28" i="14" l="1"/>
  <c r="M27" i="14"/>
  <c r="N27" i="14" s="1"/>
  <c r="O27" i="14"/>
  <c r="P27" i="14" s="1"/>
  <c r="C26" i="14"/>
  <c r="D26" i="14"/>
  <c r="U26" i="14" s="1"/>
  <c r="C28" i="13"/>
  <c r="D28" i="13"/>
  <c r="U28" i="13" s="1"/>
  <c r="L30" i="13"/>
  <c r="M29" i="13"/>
  <c r="N29" i="13" s="1"/>
  <c r="O29" i="13"/>
  <c r="P29" i="13" s="1"/>
  <c r="L28" i="12"/>
  <c r="M27" i="12"/>
  <c r="N27" i="12" s="1"/>
  <c r="O27" i="12"/>
  <c r="P27" i="12" s="1"/>
  <c r="D26" i="12"/>
  <c r="U26" i="12" s="1"/>
  <c r="C26" i="12"/>
  <c r="L28" i="11"/>
  <c r="M27" i="11"/>
  <c r="N27" i="11" s="1"/>
  <c r="O27" i="11"/>
  <c r="P27" i="11" s="1"/>
  <c r="I27" i="11" s="1"/>
  <c r="D26" i="11"/>
  <c r="U26" i="11" s="1"/>
  <c r="C26" i="11"/>
  <c r="L28" i="10"/>
  <c r="M27" i="10"/>
  <c r="N27" i="10" s="1"/>
  <c r="O27" i="10"/>
  <c r="P27" i="10" s="1"/>
  <c r="D26" i="10"/>
  <c r="U26" i="10" s="1"/>
  <c r="C26" i="10"/>
  <c r="M28" i="9"/>
  <c r="N28" i="9" s="1"/>
  <c r="O28" i="9"/>
  <c r="P28" i="9" s="1"/>
  <c r="L29" i="9"/>
  <c r="D27" i="9"/>
  <c r="U27" i="9" s="1"/>
  <c r="C27" i="9"/>
  <c r="L28" i="8"/>
  <c r="M27" i="8"/>
  <c r="N27" i="8" s="1"/>
  <c r="O27" i="8"/>
  <c r="P27" i="8" s="1"/>
  <c r="D26" i="8"/>
  <c r="U26" i="8" s="1"/>
  <c r="C26" i="8"/>
  <c r="M27" i="7"/>
  <c r="N27" i="7" s="1"/>
  <c r="O27" i="7"/>
  <c r="P27" i="7" s="1"/>
  <c r="L28" i="7"/>
  <c r="D26" i="7"/>
  <c r="U26" i="7" s="1"/>
  <c r="C26" i="7"/>
  <c r="D27" i="6"/>
  <c r="U27" i="6" s="1"/>
  <c r="C27" i="6"/>
  <c r="M28" i="6"/>
  <c r="N28" i="6" s="1"/>
  <c r="L29" i="6"/>
  <c r="O28" i="6"/>
  <c r="P28" i="6" s="1"/>
  <c r="C26" i="4"/>
  <c r="D26" i="4"/>
  <c r="U26" i="4" s="1"/>
  <c r="L28" i="4"/>
  <c r="O27" i="4"/>
  <c r="P27" i="4" s="1"/>
  <c r="M27" i="4"/>
  <c r="N27" i="4" s="1"/>
  <c r="L29" i="3"/>
  <c r="M28" i="3"/>
  <c r="N28" i="3" s="1"/>
  <c r="O28" i="3"/>
  <c r="P28" i="3" s="1"/>
  <c r="C27" i="3"/>
  <c r="D27" i="3"/>
  <c r="U27" i="3" s="1"/>
  <c r="L28" i="1"/>
  <c r="O27" i="1"/>
  <c r="P27" i="1" s="1"/>
  <c r="I27" i="1" s="1"/>
  <c r="M27" i="1"/>
  <c r="N27" i="1" s="1"/>
  <c r="D27" i="14" l="1"/>
  <c r="U27" i="14" s="1"/>
  <c r="C27" i="14"/>
  <c r="O28" i="14"/>
  <c r="P28" i="14" s="1"/>
  <c r="L29" i="14"/>
  <c r="M28" i="14"/>
  <c r="N28" i="14" s="1"/>
  <c r="O30" i="13"/>
  <c r="P30" i="13" s="1"/>
  <c r="L31" i="13"/>
  <c r="M30" i="13"/>
  <c r="N30" i="13" s="1"/>
  <c r="D29" i="13"/>
  <c r="U29" i="13" s="1"/>
  <c r="C29" i="13"/>
  <c r="D27" i="12"/>
  <c r="U27" i="12" s="1"/>
  <c r="C27" i="12"/>
  <c r="O28" i="12"/>
  <c r="P28" i="12" s="1"/>
  <c r="M28" i="12"/>
  <c r="N28" i="12" s="1"/>
  <c r="L29" i="12"/>
  <c r="D27" i="11"/>
  <c r="U27" i="11" s="1"/>
  <c r="C27" i="11"/>
  <c r="O28" i="11"/>
  <c r="P28" i="11" s="1"/>
  <c r="M28" i="11"/>
  <c r="N28" i="11" s="1"/>
  <c r="L29" i="11"/>
  <c r="D27" i="10"/>
  <c r="U27" i="10" s="1"/>
  <c r="C27" i="10"/>
  <c r="O28" i="10"/>
  <c r="P28" i="10" s="1"/>
  <c r="M28" i="10"/>
  <c r="N28" i="10" s="1"/>
  <c r="L29" i="10"/>
  <c r="D28" i="9"/>
  <c r="U28" i="9" s="1"/>
  <c r="C28" i="9"/>
  <c r="O29" i="9"/>
  <c r="P29" i="9" s="1"/>
  <c r="L30" i="9"/>
  <c r="M29" i="9"/>
  <c r="N29" i="9" s="1"/>
  <c r="O28" i="8"/>
  <c r="P28" i="8" s="1"/>
  <c r="M28" i="8"/>
  <c r="N28" i="8" s="1"/>
  <c r="L29" i="8"/>
  <c r="D27" i="8"/>
  <c r="U27" i="8" s="1"/>
  <c r="C27" i="8"/>
  <c r="O28" i="7"/>
  <c r="P28" i="7" s="1"/>
  <c r="L29" i="7"/>
  <c r="M28" i="7"/>
  <c r="N28" i="7" s="1"/>
  <c r="D27" i="7"/>
  <c r="U27" i="7" s="1"/>
  <c r="C27" i="7"/>
  <c r="C28" i="6"/>
  <c r="D28" i="6"/>
  <c r="U28" i="6" s="1"/>
  <c r="L30" i="6"/>
  <c r="M29" i="6"/>
  <c r="N29" i="6" s="1"/>
  <c r="O29" i="6"/>
  <c r="P29" i="6" s="1"/>
  <c r="D27" i="4"/>
  <c r="U27" i="4" s="1"/>
  <c r="C27" i="4"/>
  <c r="M28" i="4"/>
  <c r="N28" i="4" s="1"/>
  <c r="O28" i="4"/>
  <c r="P28" i="4" s="1"/>
  <c r="L29" i="4"/>
  <c r="C28" i="3"/>
  <c r="D28" i="3"/>
  <c r="U28" i="3" s="1"/>
  <c r="O29" i="3"/>
  <c r="P29" i="3" s="1"/>
  <c r="L30" i="3"/>
  <c r="M29" i="3"/>
  <c r="N29" i="3" s="1"/>
  <c r="C27" i="1"/>
  <c r="D27" i="1"/>
  <c r="U27" i="1" s="1"/>
  <c r="L29" i="1"/>
  <c r="M28" i="1"/>
  <c r="N28" i="1" s="1"/>
  <c r="O28" i="1"/>
  <c r="P28" i="1" s="1"/>
  <c r="C28" i="14" l="1"/>
  <c r="D28" i="14"/>
  <c r="U28" i="14" s="1"/>
  <c r="L30" i="14"/>
  <c r="O29" i="14"/>
  <c r="P29" i="14" s="1"/>
  <c r="M29" i="14"/>
  <c r="N29" i="14" s="1"/>
  <c r="M31" i="13"/>
  <c r="N31" i="13" s="1"/>
  <c r="L32" i="13"/>
  <c r="O31" i="13"/>
  <c r="P31" i="13" s="1"/>
  <c r="C30" i="13"/>
  <c r="D30" i="13"/>
  <c r="U30" i="13" s="1"/>
  <c r="C28" i="12"/>
  <c r="D28" i="12"/>
  <c r="U28" i="12" s="1"/>
  <c r="L30" i="12"/>
  <c r="O29" i="12"/>
  <c r="P29" i="12" s="1"/>
  <c r="M29" i="12"/>
  <c r="N29" i="12" s="1"/>
  <c r="L30" i="11"/>
  <c r="O29" i="11"/>
  <c r="P29" i="11" s="1"/>
  <c r="M29" i="11"/>
  <c r="N29" i="11" s="1"/>
  <c r="C28" i="11"/>
  <c r="D28" i="11"/>
  <c r="U28" i="11" s="1"/>
  <c r="C28" i="10"/>
  <c r="D28" i="10"/>
  <c r="U28" i="10" s="1"/>
  <c r="L30" i="10"/>
  <c r="O29" i="10"/>
  <c r="P29" i="10" s="1"/>
  <c r="M29" i="10"/>
  <c r="N29" i="10" s="1"/>
  <c r="L31" i="9"/>
  <c r="M30" i="9"/>
  <c r="N30" i="9" s="1"/>
  <c r="O30" i="9"/>
  <c r="P30" i="9" s="1"/>
  <c r="D29" i="9"/>
  <c r="U29" i="9" s="1"/>
  <c r="C29" i="9"/>
  <c r="L30" i="8"/>
  <c r="O29" i="8"/>
  <c r="P29" i="8" s="1"/>
  <c r="M29" i="8"/>
  <c r="N29" i="8" s="1"/>
  <c r="C28" i="8"/>
  <c r="D28" i="8"/>
  <c r="U28" i="8" s="1"/>
  <c r="M29" i="7"/>
  <c r="N29" i="7" s="1"/>
  <c r="O29" i="7"/>
  <c r="P29" i="7" s="1"/>
  <c r="L30" i="7"/>
  <c r="D28" i="7"/>
  <c r="U28" i="7" s="1"/>
  <c r="C28" i="7"/>
  <c r="O30" i="6"/>
  <c r="P30" i="6" s="1"/>
  <c r="M30" i="6"/>
  <c r="N30" i="6" s="1"/>
  <c r="L31" i="6"/>
  <c r="D29" i="6"/>
  <c r="U29" i="6" s="1"/>
  <c r="C29" i="6"/>
  <c r="C28" i="4"/>
  <c r="D28" i="4"/>
  <c r="U28" i="4" s="1"/>
  <c r="L30" i="4"/>
  <c r="O29" i="4"/>
  <c r="P29" i="4" s="1"/>
  <c r="M29" i="4"/>
  <c r="N29" i="4" s="1"/>
  <c r="C29" i="3"/>
  <c r="D29" i="3"/>
  <c r="U29" i="3" s="1"/>
  <c r="L31" i="3"/>
  <c r="M30" i="3"/>
  <c r="N30" i="3" s="1"/>
  <c r="O30" i="3"/>
  <c r="P30" i="3" s="1"/>
  <c r="D28" i="1"/>
  <c r="U28" i="1" s="1"/>
  <c r="C28" i="1"/>
  <c r="L30" i="1"/>
  <c r="M29" i="1"/>
  <c r="N29" i="1" s="1"/>
  <c r="O29" i="1"/>
  <c r="P29" i="1" s="1"/>
  <c r="C29" i="14" l="1"/>
  <c r="D29" i="14"/>
  <c r="U29" i="14" s="1"/>
  <c r="M30" i="14"/>
  <c r="N30" i="14" s="1"/>
  <c r="L31" i="14"/>
  <c r="O30" i="14"/>
  <c r="P30" i="14" s="1"/>
  <c r="D31" i="13"/>
  <c r="U31" i="13" s="1"/>
  <c r="C31" i="13"/>
  <c r="O32" i="13"/>
  <c r="P32" i="13" s="1"/>
  <c r="M32" i="13"/>
  <c r="N32" i="13" s="1"/>
  <c r="L33" i="13"/>
  <c r="D29" i="12"/>
  <c r="U29" i="12" s="1"/>
  <c r="C29" i="12"/>
  <c r="M30" i="12"/>
  <c r="N30" i="12" s="1"/>
  <c r="L31" i="12"/>
  <c r="O30" i="12"/>
  <c r="P30" i="12" s="1"/>
  <c r="D29" i="11"/>
  <c r="U29" i="11" s="1"/>
  <c r="C29" i="11"/>
  <c r="M30" i="11"/>
  <c r="N30" i="11" s="1"/>
  <c r="L31" i="11"/>
  <c r="O30" i="11"/>
  <c r="P30" i="11" s="1"/>
  <c r="I30" i="11" s="1"/>
  <c r="D29" i="10"/>
  <c r="U29" i="10" s="1"/>
  <c r="C29" i="10"/>
  <c r="M30" i="10"/>
  <c r="N30" i="10" s="1"/>
  <c r="L31" i="10"/>
  <c r="O30" i="10"/>
  <c r="P30" i="10" s="1"/>
  <c r="D30" i="9"/>
  <c r="U30" i="9" s="1"/>
  <c r="C30" i="9"/>
  <c r="M31" i="9"/>
  <c r="N31" i="9" s="1"/>
  <c r="L32" i="9"/>
  <c r="O31" i="9"/>
  <c r="P31" i="9" s="1"/>
  <c r="D29" i="8"/>
  <c r="U29" i="8" s="1"/>
  <c r="C29" i="8"/>
  <c r="M30" i="8"/>
  <c r="N30" i="8" s="1"/>
  <c r="L31" i="8"/>
  <c r="O30" i="8"/>
  <c r="P30" i="8" s="1"/>
  <c r="O30" i="7"/>
  <c r="P30" i="7" s="1"/>
  <c r="L31" i="7"/>
  <c r="M30" i="7"/>
  <c r="N30" i="7" s="1"/>
  <c r="D29" i="7"/>
  <c r="U29" i="7" s="1"/>
  <c r="C29" i="7"/>
  <c r="L32" i="6"/>
  <c r="O31" i="6"/>
  <c r="P31" i="6" s="1"/>
  <c r="M31" i="6"/>
  <c r="N31" i="6" s="1"/>
  <c r="C30" i="6"/>
  <c r="D30" i="6"/>
  <c r="U30" i="6" s="1"/>
  <c r="D29" i="4"/>
  <c r="U29" i="4" s="1"/>
  <c r="C29" i="4"/>
  <c r="L31" i="4"/>
  <c r="O30" i="4"/>
  <c r="P30" i="4" s="1"/>
  <c r="M30" i="4"/>
  <c r="N30" i="4" s="1"/>
  <c r="M31" i="3"/>
  <c r="N31" i="3" s="1"/>
  <c r="L32" i="3"/>
  <c r="O31" i="3"/>
  <c r="P31" i="3" s="1"/>
  <c r="D30" i="3"/>
  <c r="U30" i="3" s="1"/>
  <c r="C30" i="3"/>
  <c r="C29" i="1"/>
  <c r="L31" i="1"/>
  <c r="O30" i="1"/>
  <c r="P30" i="1" s="1"/>
  <c r="M30" i="1"/>
  <c r="N30" i="1" s="1"/>
  <c r="D29" i="1"/>
  <c r="U29" i="1" s="1"/>
  <c r="L32" i="14" l="1"/>
  <c r="M31" i="14"/>
  <c r="N31" i="14" s="1"/>
  <c r="O31" i="14"/>
  <c r="P31" i="14" s="1"/>
  <c r="C30" i="14"/>
  <c r="D30" i="14"/>
  <c r="U30" i="14" s="1"/>
  <c r="C32" i="13"/>
  <c r="D32" i="13"/>
  <c r="U32" i="13" s="1"/>
  <c r="M33" i="13"/>
  <c r="N33" i="13" s="1"/>
  <c r="L34" i="13"/>
  <c r="O33" i="13"/>
  <c r="P33" i="13" s="1"/>
  <c r="L32" i="12"/>
  <c r="M31" i="12"/>
  <c r="N31" i="12" s="1"/>
  <c r="O31" i="12"/>
  <c r="P31" i="12" s="1"/>
  <c r="C30" i="12"/>
  <c r="D30" i="12"/>
  <c r="U30" i="12" s="1"/>
  <c r="L32" i="11"/>
  <c r="M31" i="11"/>
  <c r="N31" i="11" s="1"/>
  <c r="O31" i="11"/>
  <c r="P31" i="11" s="1"/>
  <c r="C30" i="11"/>
  <c r="D30" i="11"/>
  <c r="U30" i="11" s="1"/>
  <c r="L32" i="10"/>
  <c r="M31" i="10"/>
  <c r="N31" i="10" s="1"/>
  <c r="O31" i="10"/>
  <c r="P31" i="10" s="1"/>
  <c r="C30" i="10"/>
  <c r="D30" i="10"/>
  <c r="U30" i="10" s="1"/>
  <c r="O32" i="9"/>
  <c r="P32" i="9" s="1"/>
  <c r="M32" i="9"/>
  <c r="N32" i="9" s="1"/>
  <c r="L33" i="9"/>
  <c r="D31" i="9"/>
  <c r="U31" i="9" s="1"/>
  <c r="C31" i="9"/>
  <c r="L32" i="8"/>
  <c r="M31" i="8"/>
  <c r="N31" i="8" s="1"/>
  <c r="O31" i="8"/>
  <c r="P31" i="8" s="1"/>
  <c r="C30" i="8"/>
  <c r="D30" i="8"/>
  <c r="U30" i="8" s="1"/>
  <c r="M31" i="7"/>
  <c r="N31" i="7" s="1"/>
  <c r="L32" i="7"/>
  <c r="O31" i="7"/>
  <c r="P31" i="7" s="1"/>
  <c r="D30" i="7"/>
  <c r="U30" i="7" s="1"/>
  <c r="C30" i="7"/>
  <c r="D31" i="6"/>
  <c r="U31" i="6" s="1"/>
  <c r="C31" i="6"/>
  <c r="M32" i="6"/>
  <c r="N32" i="6" s="1"/>
  <c r="L33" i="6"/>
  <c r="O32" i="6"/>
  <c r="P32" i="6" s="1"/>
  <c r="C30" i="4"/>
  <c r="D30" i="4"/>
  <c r="U30" i="4" s="1"/>
  <c r="L32" i="4"/>
  <c r="M31" i="4"/>
  <c r="N31" i="4" s="1"/>
  <c r="O31" i="4"/>
  <c r="P31" i="4" s="1"/>
  <c r="D31" i="3"/>
  <c r="U31" i="3" s="1"/>
  <c r="C31" i="3"/>
  <c r="O32" i="3"/>
  <c r="P32" i="3" s="1"/>
  <c r="L33" i="3"/>
  <c r="M32" i="3"/>
  <c r="N32" i="3" s="1"/>
  <c r="C30" i="1"/>
  <c r="D30" i="1"/>
  <c r="U30" i="1" s="1"/>
  <c r="L32" i="1"/>
  <c r="O31" i="1"/>
  <c r="P31" i="1" s="1"/>
  <c r="M31" i="1"/>
  <c r="N31" i="1" s="1"/>
  <c r="D31" i="14" l="1"/>
  <c r="U31" i="14" s="1"/>
  <c r="C31" i="14"/>
  <c r="O32" i="14"/>
  <c r="P32" i="14" s="1"/>
  <c r="M32" i="14"/>
  <c r="N32" i="14" s="1"/>
  <c r="L33" i="14"/>
  <c r="O34" i="13"/>
  <c r="P34" i="13" s="1"/>
  <c r="L35" i="13"/>
  <c r="M34" i="13"/>
  <c r="N34" i="13" s="1"/>
  <c r="D33" i="13"/>
  <c r="U33" i="13" s="1"/>
  <c r="C33" i="13"/>
  <c r="D31" i="12"/>
  <c r="U31" i="12" s="1"/>
  <c r="C31" i="12"/>
  <c r="O32" i="12"/>
  <c r="P32" i="12" s="1"/>
  <c r="L33" i="12"/>
  <c r="M32" i="12"/>
  <c r="N32" i="12" s="1"/>
  <c r="D31" i="11"/>
  <c r="U31" i="11" s="1"/>
  <c r="C31" i="11"/>
  <c r="O32" i="11"/>
  <c r="P32" i="11" s="1"/>
  <c r="M32" i="11"/>
  <c r="N32" i="11" s="1"/>
  <c r="L33" i="11"/>
  <c r="D31" i="10"/>
  <c r="U31" i="10" s="1"/>
  <c r="C31" i="10"/>
  <c r="O32" i="10"/>
  <c r="P32" i="10" s="1"/>
  <c r="M32" i="10"/>
  <c r="N32" i="10" s="1"/>
  <c r="L33" i="10"/>
  <c r="M33" i="9"/>
  <c r="N33" i="9" s="1"/>
  <c r="L34" i="9"/>
  <c r="O33" i="9"/>
  <c r="P33" i="9" s="1"/>
  <c r="D32" i="9"/>
  <c r="U32" i="9" s="1"/>
  <c r="C32" i="9"/>
  <c r="O32" i="8"/>
  <c r="P32" i="8" s="1"/>
  <c r="M32" i="8"/>
  <c r="N32" i="8" s="1"/>
  <c r="L33" i="8"/>
  <c r="D31" i="8"/>
  <c r="U31" i="8" s="1"/>
  <c r="C31" i="8"/>
  <c r="D31" i="7"/>
  <c r="U31" i="7" s="1"/>
  <c r="C31" i="7"/>
  <c r="O32" i="7"/>
  <c r="P32" i="7" s="1"/>
  <c r="L33" i="7"/>
  <c r="M32" i="7"/>
  <c r="N32" i="7" s="1"/>
  <c r="C32" i="6"/>
  <c r="D32" i="6"/>
  <c r="U32" i="6" s="1"/>
  <c r="L34" i="6"/>
  <c r="M33" i="6"/>
  <c r="N33" i="6" s="1"/>
  <c r="O33" i="6"/>
  <c r="P33" i="6" s="1"/>
  <c r="O32" i="4"/>
  <c r="P32" i="4" s="1"/>
  <c r="L33" i="4"/>
  <c r="M32" i="4"/>
  <c r="N32" i="4" s="1"/>
  <c r="D31" i="4"/>
  <c r="U31" i="4" s="1"/>
  <c r="C31" i="4"/>
  <c r="C32" i="3"/>
  <c r="D32" i="3"/>
  <c r="U32" i="3" s="1"/>
  <c r="M33" i="3"/>
  <c r="N33" i="3" s="1"/>
  <c r="L34" i="3"/>
  <c r="O33" i="3"/>
  <c r="P33" i="3" s="1"/>
  <c r="L33" i="1"/>
  <c r="M32" i="1"/>
  <c r="N32" i="1" s="1"/>
  <c r="O32" i="1"/>
  <c r="P32" i="1" s="1"/>
  <c r="D31" i="1"/>
  <c r="U31" i="1" s="1"/>
  <c r="C31" i="1"/>
  <c r="L34" i="14" l="1"/>
  <c r="O33" i="14"/>
  <c r="P33" i="14" s="1"/>
  <c r="M33" i="14"/>
  <c r="N33" i="14" s="1"/>
  <c r="C32" i="14"/>
  <c r="D32" i="14"/>
  <c r="U32" i="14" s="1"/>
  <c r="M35" i="13"/>
  <c r="N35" i="13" s="1"/>
  <c r="L36" i="13"/>
  <c r="O35" i="13"/>
  <c r="P35" i="13" s="1"/>
  <c r="D34" i="13"/>
  <c r="U34" i="13" s="1"/>
  <c r="C34" i="13"/>
  <c r="L34" i="12"/>
  <c r="O33" i="12"/>
  <c r="P33" i="12" s="1"/>
  <c r="M33" i="12"/>
  <c r="N33" i="12" s="1"/>
  <c r="C32" i="12"/>
  <c r="D32" i="12"/>
  <c r="U32" i="12" s="1"/>
  <c r="C32" i="11"/>
  <c r="D32" i="11"/>
  <c r="U32" i="11" s="1"/>
  <c r="L34" i="11"/>
  <c r="O33" i="11"/>
  <c r="P33" i="11" s="1"/>
  <c r="I33" i="11" s="1"/>
  <c r="M33" i="11"/>
  <c r="N33" i="11" s="1"/>
  <c r="C32" i="10"/>
  <c r="D32" i="10"/>
  <c r="U32" i="10" s="1"/>
  <c r="L34" i="10"/>
  <c r="O33" i="10"/>
  <c r="P33" i="10" s="1"/>
  <c r="M33" i="10"/>
  <c r="N33" i="10" s="1"/>
  <c r="D33" i="9"/>
  <c r="U33" i="9" s="1"/>
  <c r="C33" i="9"/>
  <c r="O34" i="9"/>
  <c r="P34" i="9" s="1"/>
  <c r="M34" i="9"/>
  <c r="N34" i="9" s="1"/>
  <c r="L35" i="9"/>
  <c r="L34" i="8"/>
  <c r="O33" i="8"/>
  <c r="P33" i="8" s="1"/>
  <c r="M33" i="8"/>
  <c r="N33" i="8" s="1"/>
  <c r="C32" i="8"/>
  <c r="D32" i="8"/>
  <c r="U32" i="8" s="1"/>
  <c r="D32" i="7"/>
  <c r="U32" i="7" s="1"/>
  <c r="C32" i="7"/>
  <c r="L34" i="7"/>
  <c r="M33" i="7"/>
  <c r="N33" i="7" s="1"/>
  <c r="O33" i="7"/>
  <c r="P33" i="7" s="1"/>
  <c r="D33" i="6"/>
  <c r="U33" i="6" s="1"/>
  <c r="C33" i="6"/>
  <c r="O34" i="6"/>
  <c r="P34" i="6" s="1"/>
  <c r="M34" i="6"/>
  <c r="N34" i="6" s="1"/>
  <c r="L35" i="6"/>
  <c r="L34" i="4"/>
  <c r="M33" i="4"/>
  <c r="N33" i="4" s="1"/>
  <c r="O33" i="4"/>
  <c r="P33" i="4" s="1"/>
  <c r="C32" i="4"/>
  <c r="D32" i="4"/>
  <c r="U32" i="4" s="1"/>
  <c r="D33" i="3"/>
  <c r="U33" i="3" s="1"/>
  <c r="C33" i="3"/>
  <c r="O34" i="3"/>
  <c r="P34" i="3" s="1"/>
  <c r="M34" i="3"/>
  <c r="N34" i="3" s="1"/>
  <c r="L35" i="3"/>
  <c r="D32" i="1"/>
  <c r="U32" i="1" s="1"/>
  <c r="C32" i="1"/>
  <c r="L34" i="1"/>
  <c r="O33" i="1"/>
  <c r="P33" i="1" s="1"/>
  <c r="I33" i="1" s="1"/>
  <c r="M33" i="1"/>
  <c r="N33" i="1" s="1"/>
  <c r="D33" i="14" l="1"/>
  <c r="U33" i="14" s="1"/>
  <c r="C33" i="14"/>
  <c r="M34" i="14"/>
  <c r="N34" i="14" s="1"/>
  <c r="L35" i="14"/>
  <c r="O34" i="14"/>
  <c r="P34" i="14" s="1"/>
  <c r="D35" i="13"/>
  <c r="U35" i="13" s="1"/>
  <c r="C35" i="13"/>
  <c r="O36" i="13"/>
  <c r="P36" i="13" s="1"/>
  <c r="L37" i="13"/>
  <c r="M36" i="13"/>
  <c r="N36" i="13" s="1"/>
  <c r="C33" i="12"/>
  <c r="D33" i="12"/>
  <c r="U33" i="12" s="1"/>
  <c r="M34" i="12"/>
  <c r="N34" i="12" s="1"/>
  <c r="L35" i="12"/>
  <c r="O34" i="12"/>
  <c r="P34" i="12" s="1"/>
  <c r="M34" i="11"/>
  <c r="N34" i="11" s="1"/>
  <c r="L35" i="11"/>
  <c r="O34" i="11"/>
  <c r="P34" i="11" s="1"/>
  <c r="I34" i="11" s="1"/>
  <c r="D33" i="11"/>
  <c r="U33" i="11" s="1"/>
  <c r="C33" i="11"/>
  <c r="D33" i="10"/>
  <c r="U33" i="10" s="1"/>
  <c r="C33" i="10"/>
  <c r="M34" i="10"/>
  <c r="N34" i="10" s="1"/>
  <c r="L35" i="10"/>
  <c r="O34" i="10"/>
  <c r="P34" i="10" s="1"/>
  <c r="C34" i="9"/>
  <c r="D34" i="9"/>
  <c r="U34" i="9" s="1"/>
  <c r="M35" i="9"/>
  <c r="N35" i="9" s="1"/>
  <c r="L36" i="9"/>
  <c r="O35" i="9"/>
  <c r="P35" i="9" s="1"/>
  <c r="M34" i="8"/>
  <c r="N34" i="8" s="1"/>
  <c r="L35" i="8"/>
  <c r="O34" i="8"/>
  <c r="P34" i="8" s="1"/>
  <c r="D33" i="8"/>
  <c r="U33" i="8" s="1"/>
  <c r="C33" i="8"/>
  <c r="O34" i="7"/>
  <c r="P34" i="7" s="1"/>
  <c r="L35" i="7"/>
  <c r="M34" i="7"/>
  <c r="N34" i="7" s="1"/>
  <c r="D33" i="7"/>
  <c r="U33" i="7" s="1"/>
  <c r="C33" i="7"/>
  <c r="L36" i="6"/>
  <c r="O35" i="6"/>
  <c r="P35" i="6" s="1"/>
  <c r="M35" i="6"/>
  <c r="N35" i="6" s="1"/>
  <c r="C34" i="6"/>
  <c r="D34" i="6"/>
  <c r="U34" i="6" s="1"/>
  <c r="D33" i="4"/>
  <c r="U33" i="4" s="1"/>
  <c r="C33" i="4"/>
  <c r="O34" i="4"/>
  <c r="P34" i="4" s="1"/>
  <c r="L35" i="4"/>
  <c r="M34" i="4"/>
  <c r="N34" i="4" s="1"/>
  <c r="D34" i="3"/>
  <c r="U34" i="3" s="1"/>
  <c r="C34" i="3"/>
  <c r="M35" i="3"/>
  <c r="N35" i="3" s="1"/>
  <c r="L36" i="3"/>
  <c r="O35" i="3"/>
  <c r="P35" i="3" s="1"/>
  <c r="L35" i="1"/>
  <c r="O34" i="1"/>
  <c r="P34" i="1" s="1"/>
  <c r="M34" i="1"/>
  <c r="N34" i="1" s="1"/>
  <c r="D33" i="1"/>
  <c r="U33" i="1" s="1"/>
  <c r="C33" i="1"/>
  <c r="L36" i="14" l="1"/>
  <c r="M35" i="14"/>
  <c r="N35" i="14" s="1"/>
  <c r="O35" i="14"/>
  <c r="P35" i="14" s="1"/>
  <c r="C34" i="14"/>
  <c r="D34" i="14"/>
  <c r="U34" i="14" s="1"/>
  <c r="L38" i="13"/>
  <c r="M37" i="13"/>
  <c r="N37" i="13" s="1"/>
  <c r="O37" i="13"/>
  <c r="P37" i="13" s="1"/>
  <c r="D36" i="13"/>
  <c r="U36" i="13" s="1"/>
  <c r="C36" i="13"/>
  <c r="L36" i="12"/>
  <c r="M35" i="12"/>
  <c r="N35" i="12" s="1"/>
  <c r="O35" i="12"/>
  <c r="P35" i="12" s="1"/>
  <c r="C34" i="12"/>
  <c r="D34" i="12"/>
  <c r="U34" i="12" s="1"/>
  <c r="C34" i="11"/>
  <c r="D34" i="11"/>
  <c r="U34" i="11" s="1"/>
  <c r="L36" i="11"/>
  <c r="M35" i="11"/>
  <c r="N35" i="11" s="1"/>
  <c r="O35" i="11"/>
  <c r="P35" i="11" s="1"/>
  <c r="L36" i="10"/>
  <c r="M35" i="10"/>
  <c r="N35" i="10" s="1"/>
  <c r="O35" i="10"/>
  <c r="P35" i="10" s="1"/>
  <c r="C34" i="10"/>
  <c r="D34" i="10"/>
  <c r="U34" i="10" s="1"/>
  <c r="O36" i="9"/>
  <c r="P36" i="9" s="1"/>
  <c r="L37" i="9"/>
  <c r="M36" i="9"/>
  <c r="N36" i="9" s="1"/>
  <c r="D35" i="9"/>
  <c r="U35" i="9" s="1"/>
  <c r="C35" i="9"/>
  <c r="C34" i="8"/>
  <c r="D34" i="8"/>
  <c r="U34" i="8" s="1"/>
  <c r="L36" i="8"/>
  <c r="M35" i="8"/>
  <c r="N35" i="8" s="1"/>
  <c r="O35" i="8"/>
  <c r="P35" i="8" s="1"/>
  <c r="L36" i="7"/>
  <c r="M35" i="7"/>
  <c r="N35" i="7" s="1"/>
  <c r="O35" i="7"/>
  <c r="P35" i="7" s="1"/>
  <c r="D34" i="7"/>
  <c r="U34" i="7" s="1"/>
  <c r="C34" i="7"/>
  <c r="D35" i="6"/>
  <c r="U35" i="6" s="1"/>
  <c r="C35" i="6"/>
  <c r="M36" i="6"/>
  <c r="N36" i="6" s="1"/>
  <c r="L37" i="6"/>
  <c r="O36" i="6"/>
  <c r="P36" i="6" s="1"/>
  <c r="C34" i="4"/>
  <c r="D34" i="4"/>
  <c r="U34" i="4" s="1"/>
  <c r="L36" i="4"/>
  <c r="M35" i="4"/>
  <c r="N35" i="4" s="1"/>
  <c r="O35" i="4"/>
  <c r="P35" i="4" s="1"/>
  <c r="D35" i="3"/>
  <c r="U35" i="3" s="1"/>
  <c r="C35" i="3"/>
  <c r="O36" i="3"/>
  <c r="P36" i="3" s="1"/>
  <c r="M36" i="3"/>
  <c r="N36" i="3" s="1"/>
  <c r="L37" i="3"/>
  <c r="D34" i="1"/>
  <c r="U34" i="1" s="1"/>
  <c r="C34" i="1"/>
  <c r="L36" i="1"/>
  <c r="O35" i="1"/>
  <c r="P35" i="1" s="1"/>
  <c r="M35" i="1"/>
  <c r="N35" i="1" s="1"/>
  <c r="D35" i="14" l="1"/>
  <c r="U35" i="14" s="1"/>
  <c r="C35" i="14"/>
  <c r="O36" i="14"/>
  <c r="P36" i="14" s="1"/>
  <c r="M36" i="14"/>
  <c r="N36" i="14" s="1"/>
  <c r="L37" i="14"/>
  <c r="D37" i="13"/>
  <c r="U37" i="13" s="1"/>
  <c r="C37" i="13"/>
  <c r="O38" i="13"/>
  <c r="P38" i="13" s="1"/>
  <c r="L39" i="13"/>
  <c r="M38" i="13"/>
  <c r="N38" i="13" s="1"/>
  <c r="D35" i="12"/>
  <c r="U35" i="12" s="1"/>
  <c r="C35" i="12"/>
  <c r="O36" i="12"/>
  <c r="P36" i="12" s="1"/>
  <c r="M36" i="12"/>
  <c r="N36" i="12" s="1"/>
  <c r="L37" i="12"/>
  <c r="O36" i="11"/>
  <c r="P36" i="11" s="1"/>
  <c r="L37" i="11"/>
  <c r="M36" i="11"/>
  <c r="N36" i="11" s="1"/>
  <c r="D35" i="11"/>
  <c r="U35" i="11" s="1"/>
  <c r="C35" i="11"/>
  <c r="D35" i="10"/>
  <c r="U35" i="10" s="1"/>
  <c r="C35" i="10"/>
  <c r="O36" i="10"/>
  <c r="P36" i="10" s="1"/>
  <c r="L37" i="10"/>
  <c r="M36" i="10"/>
  <c r="N36" i="10" s="1"/>
  <c r="M37" i="9"/>
  <c r="N37" i="9" s="1"/>
  <c r="L38" i="9"/>
  <c r="O37" i="9"/>
  <c r="P37" i="9" s="1"/>
  <c r="D36" i="9"/>
  <c r="U36" i="9" s="1"/>
  <c r="C36" i="9"/>
  <c r="O36" i="8"/>
  <c r="P36" i="8" s="1"/>
  <c r="M36" i="8"/>
  <c r="N36" i="8" s="1"/>
  <c r="L37" i="8"/>
  <c r="D35" i="8"/>
  <c r="U35" i="8" s="1"/>
  <c r="C35" i="8"/>
  <c r="D35" i="7"/>
  <c r="U35" i="7" s="1"/>
  <c r="C35" i="7"/>
  <c r="O36" i="7"/>
  <c r="P36" i="7" s="1"/>
  <c r="L37" i="7"/>
  <c r="M36" i="7"/>
  <c r="N36" i="7" s="1"/>
  <c r="C36" i="6"/>
  <c r="D36" i="6"/>
  <c r="U36" i="6" s="1"/>
  <c r="L38" i="6"/>
  <c r="M37" i="6"/>
  <c r="N37" i="6" s="1"/>
  <c r="O37" i="6"/>
  <c r="P37" i="6" s="1"/>
  <c r="O36" i="4"/>
  <c r="P36" i="4" s="1"/>
  <c r="L37" i="4"/>
  <c r="M36" i="4"/>
  <c r="N36" i="4" s="1"/>
  <c r="D35" i="4"/>
  <c r="U35" i="4" s="1"/>
  <c r="C35" i="4"/>
  <c r="C36" i="3"/>
  <c r="D36" i="3"/>
  <c r="U36" i="3" s="1"/>
  <c r="M37" i="3"/>
  <c r="N37" i="3" s="1"/>
  <c r="L38" i="3"/>
  <c r="O37" i="3"/>
  <c r="P37" i="3" s="1"/>
  <c r="D35" i="1"/>
  <c r="U35" i="1" s="1"/>
  <c r="C35" i="1"/>
  <c r="L37" i="1"/>
  <c r="M36" i="1"/>
  <c r="N36" i="1" s="1"/>
  <c r="O36" i="1"/>
  <c r="P36" i="1" s="1"/>
  <c r="C36" i="14" l="1"/>
  <c r="D36" i="14"/>
  <c r="U36" i="14" s="1"/>
  <c r="L38" i="14"/>
  <c r="O37" i="14"/>
  <c r="P37" i="14" s="1"/>
  <c r="M37" i="14"/>
  <c r="N37" i="14" s="1"/>
  <c r="C38" i="13"/>
  <c r="D38" i="13"/>
  <c r="U38" i="13" s="1"/>
  <c r="L40" i="13"/>
  <c r="M39" i="13"/>
  <c r="N39" i="13" s="1"/>
  <c r="O39" i="13"/>
  <c r="P39" i="13" s="1"/>
  <c r="L38" i="12"/>
  <c r="O37" i="12"/>
  <c r="P37" i="12" s="1"/>
  <c r="M37" i="12"/>
  <c r="N37" i="12" s="1"/>
  <c r="C36" i="12"/>
  <c r="D36" i="12"/>
  <c r="U36" i="12" s="1"/>
  <c r="L38" i="11"/>
  <c r="O37" i="11"/>
  <c r="P37" i="11" s="1"/>
  <c r="M37" i="11"/>
  <c r="N37" i="11" s="1"/>
  <c r="C36" i="11"/>
  <c r="D36" i="11"/>
  <c r="U36" i="11" s="1"/>
  <c r="L38" i="10"/>
  <c r="O37" i="10"/>
  <c r="P37" i="10" s="1"/>
  <c r="M37" i="10"/>
  <c r="N37" i="10" s="1"/>
  <c r="C36" i="10"/>
  <c r="D36" i="10"/>
  <c r="U36" i="10" s="1"/>
  <c r="D37" i="9"/>
  <c r="U37" i="9" s="1"/>
  <c r="C37" i="9"/>
  <c r="O38" i="9"/>
  <c r="P38" i="9" s="1"/>
  <c r="L39" i="9"/>
  <c r="M38" i="9"/>
  <c r="N38" i="9" s="1"/>
  <c r="C36" i="8"/>
  <c r="D36" i="8"/>
  <c r="U36" i="8" s="1"/>
  <c r="L38" i="8"/>
  <c r="O37" i="8"/>
  <c r="P37" i="8" s="1"/>
  <c r="M37" i="8"/>
  <c r="N37" i="8" s="1"/>
  <c r="C36" i="7"/>
  <c r="D36" i="7"/>
  <c r="U36" i="7" s="1"/>
  <c r="L38" i="7"/>
  <c r="M37" i="7"/>
  <c r="N37" i="7" s="1"/>
  <c r="O37" i="7"/>
  <c r="P37" i="7" s="1"/>
  <c r="O38" i="6"/>
  <c r="P38" i="6" s="1"/>
  <c r="M38" i="6"/>
  <c r="N38" i="6" s="1"/>
  <c r="L39" i="6"/>
  <c r="D37" i="6"/>
  <c r="U37" i="6" s="1"/>
  <c r="C37" i="6"/>
  <c r="L38" i="4"/>
  <c r="M37" i="4"/>
  <c r="N37" i="4" s="1"/>
  <c r="O37" i="4"/>
  <c r="P37" i="4" s="1"/>
  <c r="C36" i="4"/>
  <c r="D36" i="4"/>
  <c r="U36" i="4" s="1"/>
  <c r="D37" i="3"/>
  <c r="U37" i="3" s="1"/>
  <c r="C37" i="3"/>
  <c r="O38" i="3"/>
  <c r="P38" i="3" s="1"/>
  <c r="L39" i="3"/>
  <c r="M38" i="3"/>
  <c r="N38" i="3" s="1"/>
  <c r="L38" i="1"/>
  <c r="M37" i="1"/>
  <c r="N37" i="1" s="1"/>
  <c r="O37" i="1"/>
  <c r="P37" i="1" s="1"/>
  <c r="D36" i="1"/>
  <c r="U36" i="1" s="1"/>
  <c r="C36" i="1"/>
  <c r="M38" i="14" l="1"/>
  <c r="N38" i="14" s="1"/>
  <c r="L39" i="14"/>
  <c r="O38" i="14"/>
  <c r="P38" i="14" s="1"/>
  <c r="C37" i="14"/>
  <c r="D37" i="14"/>
  <c r="U37" i="14" s="1"/>
  <c r="O40" i="13"/>
  <c r="P40" i="13" s="1"/>
  <c r="L41" i="13"/>
  <c r="M40" i="13"/>
  <c r="N40" i="13" s="1"/>
  <c r="D39" i="13"/>
  <c r="U39" i="13" s="1"/>
  <c r="C39" i="13"/>
  <c r="D37" i="12"/>
  <c r="U37" i="12" s="1"/>
  <c r="C37" i="12"/>
  <c r="M38" i="12"/>
  <c r="N38" i="12" s="1"/>
  <c r="L39" i="12"/>
  <c r="O38" i="12"/>
  <c r="P38" i="12" s="1"/>
  <c r="C37" i="11"/>
  <c r="D37" i="11"/>
  <c r="U37" i="11" s="1"/>
  <c r="M38" i="11"/>
  <c r="N38" i="11" s="1"/>
  <c r="L39" i="11"/>
  <c r="O38" i="11"/>
  <c r="P38" i="11" s="1"/>
  <c r="C37" i="10"/>
  <c r="D37" i="10"/>
  <c r="U37" i="10" s="1"/>
  <c r="M38" i="10"/>
  <c r="N38" i="10" s="1"/>
  <c r="L39" i="10"/>
  <c r="O38" i="10"/>
  <c r="P38" i="10" s="1"/>
  <c r="M39" i="9"/>
  <c r="N39" i="9" s="1"/>
  <c r="L40" i="9"/>
  <c r="O39" i="9"/>
  <c r="P39" i="9" s="1"/>
  <c r="D38" i="9"/>
  <c r="U38" i="9" s="1"/>
  <c r="C38" i="9"/>
  <c r="D37" i="8"/>
  <c r="U37" i="8" s="1"/>
  <c r="C37" i="8"/>
  <c r="M38" i="8"/>
  <c r="N38" i="8" s="1"/>
  <c r="L39" i="8"/>
  <c r="O38" i="8"/>
  <c r="P38" i="8" s="1"/>
  <c r="O38" i="7"/>
  <c r="P38" i="7" s="1"/>
  <c r="L39" i="7"/>
  <c r="M38" i="7"/>
  <c r="N38" i="7" s="1"/>
  <c r="D37" i="7"/>
  <c r="U37" i="7" s="1"/>
  <c r="C37" i="7"/>
  <c r="C38" i="6"/>
  <c r="D38" i="6"/>
  <c r="U38" i="6" s="1"/>
  <c r="L40" i="6"/>
  <c r="O39" i="6"/>
  <c r="P39" i="6" s="1"/>
  <c r="M39" i="6"/>
  <c r="N39" i="6" s="1"/>
  <c r="D37" i="4"/>
  <c r="U37" i="4" s="1"/>
  <c r="C37" i="4"/>
  <c r="O38" i="4"/>
  <c r="P38" i="4" s="1"/>
  <c r="L39" i="4"/>
  <c r="M38" i="4"/>
  <c r="N38" i="4" s="1"/>
  <c r="L40" i="3"/>
  <c r="M39" i="3"/>
  <c r="N39" i="3" s="1"/>
  <c r="O39" i="3"/>
  <c r="P39" i="3" s="1"/>
  <c r="D38" i="3"/>
  <c r="U38" i="3" s="1"/>
  <c r="C38" i="3"/>
  <c r="D37" i="1"/>
  <c r="U37" i="1" s="1"/>
  <c r="C37" i="1"/>
  <c r="L39" i="1"/>
  <c r="O38" i="1"/>
  <c r="P38" i="1" s="1"/>
  <c r="M38" i="1"/>
  <c r="N38" i="1" s="1"/>
  <c r="C38" i="14" l="1"/>
  <c r="D38" i="14"/>
  <c r="U38" i="14" s="1"/>
  <c r="L40" i="14"/>
  <c r="M39" i="14"/>
  <c r="N39" i="14" s="1"/>
  <c r="O39" i="14"/>
  <c r="P39" i="14" s="1"/>
  <c r="L42" i="13"/>
  <c r="M41" i="13"/>
  <c r="N41" i="13" s="1"/>
  <c r="O41" i="13"/>
  <c r="P41" i="13" s="1"/>
  <c r="C40" i="13"/>
  <c r="D40" i="13"/>
  <c r="U40" i="13" s="1"/>
  <c r="C38" i="12"/>
  <c r="D38" i="12"/>
  <c r="U38" i="12" s="1"/>
  <c r="L40" i="12"/>
  <c r="M39" i="12"/>
  <c r="N39" i="12" s="1"/>
  <c r="O39" i="12"/>
  <c r="P39" i="12" s="1"/>
  <c r="L40" i="11"/>
  <c r="M39" i="11"/>
  <c r="N39" i="11" s="1"/>
  <c r="O39" i="11"/>
  <c r="P39" i="11" s="1"/>
  <c r="C38" i="11"/>
  <c r="D38" i="11"/>
  <c r="U38" i="11" s="1"/>
  <c r="L40" i="10"/>
  <c r="M39" i="10"/>
  <c r="N39" i="10" s="1"/>
  <c r="O39" i="10"/>
  <c r="P39" i="10" s="1"/>
  <c r="C38" i="10"/>
  <c r="D38" i="10"/>
  <c r="U38" i="10" s="1"/>
  <c r="O40" i="9"/>
  <c r="P40" i="9" s="1"/>
  <c r="M40" i="9"/>
  <c r="N40" i="9" s="1"/>
  <c r="L41" i="9"/>
  <c r="D39" i="9"/>
  <c r="U39" i="9" s="1"/>
  <c r="C39" i="9"/>
  <c r="L40" i="8"/>
  <c r="M39" i="8"/>
  <c r="N39" i="8" s="1"/>
  <c r="O39" i="8"/>
  <c r="P39" i="8" s="1"/>
  <c r="C38" i="8"/>
  <c r="D38" i="8"/>
  <c r="U38" i="8" s="1"/>
  <c r="L40" i="7"/>
  <c r="M39" i="7"/>
  <c r="N39" i="7" s="1"/>
  <c r="O39" i="7"/>
  <c r="P39" i="7" s="1"/>
  <c r="C38" i="7"/>
  <c r="D38" i="7"/>
  <c r="U38" i="7" s="1"/>
  <c r="D39" i="6"/>
  <c r="U39" i="6" s="1"/>
  <c r="C39" i="6"/>
  <c r="M40" i="6"/>
  <c r="N40" i="6" s="1"/>
  <c r="L41" i="6"/>
  <c r="O40" i="6"/>
  <c r="P40" i="6" s="1"/>
  <c r="C38" i="4"/>
  <c r="D38" i="4"/>
  <c r="U38" i="4" s="1"/>
  <c r="L40" i="4"/>
  <c r="M39" i="4"/>
  <c r="N39" i="4" s="1"/>
  <c r="O39" i="4"/>
  <c r="P39" i="4" s="1"/>
  <c r="D39" i="3"/>
  <c r="U39" i="3" s="1"/>
  <c r="C39" i="3"/>
  <c r="O40" i="3"/>
  <c r="P40" i="3" s="1"/>
  <c r="L41" i="3"/>
  <c r="M40" i="3"/>
  <c r="N40" i="3" s="1"/>
  <c r="D38" i="1"/>
  <c r="U38" i="1" s="1"/>
  <c r="C38" i="1"/>
  <c r="L40" i="1"/>
  <c r="O39" i="1"/>
  <c r="P39" i="1" s="1"/>
  <c r="M39" i="1"/>
  <c r="N39" i="1" s="1"/>
  <c r="O40" i="14" l="1"/>
  <c r="P40" i="14" s="1"/>
  <c r="M40" i="14"/>
  <c r="N40" i="14" s="1"/>
  <c r="L41" i="14"/>
  <c r="D39" i="14"/>
  <c r="U39" i="14" s="1"/>
  <c r="C39" i="14"/>
  <c r="D41" i="13"/>
  <c r="U41" i="13" s="1"/>
  <c r="C41" i="13"/>
  <c r="O42" i="13"/>
  <c r="P42" i="13" s="1"/>
  <c r="L43" i="13"/>
  <c r="M42" i="13"/>
  <c r="N42" i="13" s="1"/>
  <c r="O40" i="12"/>
  <c r="P40" i="12" s="1"/>
  <c r="M40" i="12"/>
  <c r="N40" i="12" s="1"/>
  <c r="L41" i="12"/>
  <c r="D39" i="12"/>
  <c r="U39" i="12" s="1"/>
  <c r="C39" i="12"/>
  <c r="D39" i="11"/>
  <c r="U39" i="11" s="1"/>
  <c r="C39" i="11"/>
  <c r="O40" i="11"/>
  <c r="P40" i="11" s="1"/>
  <c r="I40" i="11" s="1"/>
  <c r="M40" i="11"/>
  <c r="N40" i="11" s="1"/>
  <c r="L41" i="11"/>
  <c r="D39" i="10"/>
  <c r="U39" i="10" s="1"/>
  <c r="C39" i="10"/>
  <c r="O40" i="10"/>
  <c r="P40" i="10" s="1"/>
  <c r="M40" i="10"/>
  <c r="N40" i="10" s="1"/>
  <c r="L41" i="10"/>
  <c r="L42" i="9"/>
  <c r="M41" i="9"/>
  <c r="N41" i="9" s="1"/>
  <c r="O41" i="9"/>
  <c r="P41" i="9" s="1"/>
  <c r="D40" i="9"/>
  <c r="U40" i="9" s="1"/>
  <c r="C40" i="9"/>
  <c r="D39" i="8"/>
  <c r="U39" i="8" s="1"/>
  <c r="C39" i="8"/>
  <c r="O40" i="8"/>
  <c r="P40" i="8" s="1"/>
  <c r="L41" i="8"/>
  <c r="M40" i="8"/>
  <c r="N40" i="8" s="1"/>
  <c r="D39" i="7"/>
  <c r="U39" i="7" s="1"/>
  <c r="C39" i="7"/>
  <c r="O40" i="7"/>
  <c r="P40" i="7" s="1"/>
  <c r="L41" i="7"/>
  <c r="M40" i="7"/>
  <c r="N40" i="7" s="1"/>
  <c r="L42" i="6"/>
  <c r="M41" i="6"/>
  <c r="N41" i="6" s="1"/>
  <c r="O41" i="6"/>
  <c r="P41" i="6" s="1"/>
  <c r="C40" i="6"/>
  <c r="D40" i="6"/>
  <c r="U40" i="6" s="1"/>
  <c r="O40" i="4"/>
  <c r="P40" i="4" s="1"/>
  <c r="L41" i="4"/>
  <c r="M40" i="4"/>
  <c r="N40" i="4" s="1"/>
  <c r="D39" i="4"/>
  <c r="U39" i="4" s="1"/>
  <c r="C39" i="4"/>
  <c r="C40" i="3"/>
  <c r="D40" i="3"/>
  <c r="U40" i="3" s="1"/>
  <c r="L42" i="3"/>
  <c r="M41" i="3"/>
  <c r="N41" i="3" s="1"/>
  <c r="O41" i="3"/>
  <c r="P41" i="3" s="1"/>
  <c r="D39" i="1"/>
  <c r="U39" i="1" s="1"/>
  <c r="C39" i="1"/>
  <c r="L41" i="1"/>
  <c r="M40" i="1"/>
  <c r="N40" i="1" s="1"/>
  <c r="O40" i="1"/>
  <c r="P40" i="1" s="1"/>
  <c r="L42" i="14" l="1"/>
  <c r="M41" i="14"/>
  <c r="N41" i="14" s="1"/>
  <c r="O41" i="14"/>
  <c r="P41" i="14" s="1"/>
  <c r="C40" i="14"/>
  <c r="D40" i="14"/>
  <c r="U40" i="14" s="1"/>
  <c r="C42" i="13"/>
  <c r="D42" i="13"/>
  <c r="U42" i="13" s="1"/>
  <c r="L44" i="13"/>
  <c r="M43" i="13"/>
  <c r="N43" i="13" s="1"/>
  <c r="O43" i="13"/>
  <c r="P43" i="13" s="1"/>
  <c r="L42" i="12"/>
  <c r="O41" i="12"/>
  <c r="P41" i="12" s="1"/>
  <c r="M41" i="12"/>
  <c r="N41" i="12" s="1"/>
  <c r="C40" i="12"/>
  <c r="D40" i="12"/>
  <c r="U40" i="12" s="1"/>
  <c r="C40" i="11"/>
  <c r="D40" i="11"/>
  <c r="U40" i="11" s="1"/>
  <c r="L42" i="11"/>
  <c r="O41" i="11"/>
  <c r="P41" i="11" s="1"/>
  <c r="I41" i="11" s="1"/>
  <c r="M41" i="11"/>
  <c r="N41" i="11" s="1"/>
  <c r="C40" i="10"/>
  <c r="D40" i="10"/>
  <c r="U40" i="10" s="1"/>
  <c r="L42" i="10"/>
  <c r="O41" i="10"/>
  <c r="P41" i="10" s="1"/>
  <c r="M41" i="10"/>
  <c r="N41" i="10" s="1"/>
  <c r="D41" i="9"/>
  <c r="U41" i="9" s="1"/>
  <c r="C41" i="9"/>
  <c r="O42" i="9"/>
  <c r="P42" i="9" s="1"/>
  <c r="L43" i="9"/>
  <c r="M42" i="9"/>
  <c r="N42" i="9" s="1"/>
  <c r="L42" i="8"/>
  <c r="O41" i="8"/>
  <c r="P41" i="8" s="1"/>
  <c r="M41" i="8"/>
  <c r="N41" i="8" s="1"/>
  <c r="C40" i="8"/>
  <c r="D40" i="8"/>
  <c r="U40" i="8" s="1"/>
  <c r="C40" i="7"/>
  <c r="D40" i="7"/>
  <c r="U40" i="7" s="1"/>
  <c r="L42" i="7"/>
  <c r="M41" i="7"/>
  <c r="N41" i="7" s="1"/>
  <c r="O41" i="7"/>
  <c r="P41" i="7" s="1"/>
  <c r="D41" i="6"/>
  <c r="U41" i="6" s="1"/>
  <c r="C41" i="6"/>
  <c r="O42" i="6"/>
  <c r="P42" i="6" s="1"/>
  <c r="M42" i="6"/>
  <c r="N42" i="6" s="1"/>
  <c r="L43" i="6"/>
  <c r="L42" i="4"/>
  <c r="M41" i="4"/>
  <c r="N41" i="4" s="1"/>
  <c r="O41" i="4"/>
  <c r="P41" i="4" s="1"/>
  <c r="C40" i="4"/>
  <c r="D40" i="4"/>
  <c r="U40" i="4" s="1"/>
  <c r="O42" i="3"/>
  <c r="P42" i="3" s="1"/>
  <c r="L43" i="3"/>
  <c r="M42" i="3"/>
  <c r="N42" i="3" s="1"/>
  <c r="D41" i="3"/>
  <c r="U41" i="3" s="1"/>
  <c r="C41" i="3"/>
  <c r="L42" i="1"/>
  <c r="O41" i="1"/>
  <c r="P41" i="1" s="1"/>
  <c r="I41" i="1" s="1"/>
  <c r="M41" i="1"/>
  <c r="N41" i="1" s="1"/>
  <c r="D40" i="1"/>
  <c r="U40" i="1" s="1"/>
  <c r="C40" i="1"/>
  <c r="D41" i="14" l="1"/>
  <c r="U41" i="14" s="1"/>
  <c r="C41" i="14"/>
  <c r="M42" i="14"/>
  <c r="N42" i="14" s="1"/>
  <c r="O42" i="14"/>
  <c r="P42" i="14" s="1"/>
  <c r="L43" i="14"/>
  <c r="O44" i="13"/>
  <c r="P44" i="13" s="1"/>
  <c r="L45" i="13"/>
  <c r="M44" i="13"/>
  <c r="N44" i="13" s="1"/>
  <c r="D43" i="13"/>
  <c r="U43" i="13" s="1"/>
  <c r="C43" i="13"/>
  <c r="D41" i="12"/>
  <c r="U41" i="12" s="1"/>
  <c r="C41" i="12"/>
  <c r="M42" i="12"/>
  <c r="N42" i="12" s="1"/>
  <c r="L43" i="12"/>
  <c r="O42" i="12"/>
  <c r="P42" i="12" s="1"/>
  <c r="D41" i="11"/>
  <c r="U41" i="11" s="1"/>
  <c r="C41" i="11"/>
  <c r="M42" i="11"/>
  <c r="N42" i="11" s="1"/>
  <c r="L43" i="11"/>
  <c r="O42" i="11"/>
  <c r="P42" i="11" s="1"/>
  <c r="C41" i="10"/>
  <c r="D41" i="10"/>
  <c r="U41" i="10" s="1"/>
  <c r="M42" i="10"/>
  <c r="N42" i="10" s="1"/>
  <c r="L43" i="10"/>
  <c r="O42" i="10"/>
  <c r="P42" i="10" s="1"/>
  <c r="L44" i="9"/>
  <c r="M43" i="9"/>
  <c r="N43" i="9" s="1"/>
  <c r="O43" i="9"/>
  <c r="P43" i="9" s="1"/>
  <c r="C42" i="9"/>
  <c r="D42" i="9"/>
  <c r="U42" i="9" s="1"/>
  <c r="C41" i="8"/>
  <c r="D41" i="8"/>
  <c r="U41" i="8" s="1"/>
  <c r="M42" i="8"/>
  <c r="N42" i="8" s="1"/>
  <c r="L43" i="8"/>
  <c r="O42" i="8"/>
  <c r="P42" i="8" s="1"/>
  <c r="O42" i="7"/>
  <c r="P42" i="7" s="1"/>
  <c r="L43" i="7"/>
  <c r="M42" i="7"/>
  <c r="N42" i="7" s="1"/>
  <c r="D41" i="7"/>
  <c r="U41" i="7" s="1"/>
  <c r="C41" i="7"/>
  <c r="C42" i="6"/>
  <c r="D42" i="6"/>
  <c r="U42" i="6" s="1"/>
  <c r="L44" i="6"/>
  <c r="O43" i="6"/>
  <c r="P43" i="6" s="1"/>
  <c r="M43" i="6"/>
  <c r="N43" i="6" s="1"/>
  <c r="D41" i="4"/>
  <c r="U41" i="4" s="1"/>
  <c r="C41" i="4"/>
  <c r="O42" i="4"/>
  <c r="P42" i="4" s="1"/>
  <c r="L43" i="4"/>
  <c r="M42" i="4"/>
  <c r="N42" i="4" s="1"/>
  <c r="L44" i="3"/>
  <c r="M43" i="3"/>
  <c r="N43" i="3" s="1"/>
  <c r="O43" i="3"/>
  <c r="P43" i="3" s="1"/>
  <c r="C42" i="3"/>
  <c r="D42" i="3"/>
  <c r="U42" i="3" s="1"/>
  <c r="D41" i="1"/>
  <c r="U41" i="1" s="1"/>
  <c r="C41" i="1"/>
  <c r="L43" i="1"/>
  <c r="O42" i="1"/>
  <c r="P42" i="1" s="1"/>
  <c r="M42" i="1"/>
  <c r="N42" i="1" s="1"/>
  <c r="C42" i="14" l="1"/>
  <c r="D42" i="14"/>
  <c r="U42" i="14" s="1"/>
  <c r="L44" i="14"/>
  <c r="M43" i="14"/>
  <c r="N43" i="14" s="1"/>
  <c r="O43" i="14"/>
  <c r="P43" i="14" s="1"/>
  <c r="L46" i="13"/>
  <c r="M45" i="13"/>
  <c r="N45" i="13" s="1"/>
  <c r="O45" i="13"/>
  <c r="P45" i="13" s="1"/>
  <c r="C44" i="13"/>
  <c r="D44" i="13"/>
  <c r="U44" i="13" s="1"/>
  <c r="L44" i="12"/>
  <c r="M43" i="12"/>
  <c r="N43" i="12" s="1"/>
  <c r="O43" i="12"/>
  <c r="P43" i="12" s="1"/>
  <c r="C42" i="12"/>
  <c r="D42" i="12"/>
  <c r="U42" i="12" s="1"/>
  <c r="L44" i="11"/>
  <c r="M43" i="11"/>
  <c r="N43" i="11" s="1"/>
  <c r="O43" i="11"/>
  <c r="P43" i="11" s="1"/>
  <c r="C42" i="11"/>
  <c r="D42" i="11"/>
  <c r="U42" i="11" s="1"/>
  <c r="L44" i="10"/>
  <c r="M43" i="10"/>
  <c r="N43" i="10" s="1"/>
  <c r="O43" i="10"/>
  <c r="P43" i="10" s="1"/>
  <c r="C42" i="10"/>
  <c r="D42" i="10"/>
  <c r="U42" i="10" s="1"/>
  <c r="D43" i="9"/>
  <c r="U43" i="9" s="1"/>
  <c r="C43" i="9"/>
  <c r="O44" i="9"/>
  <c r="P44" i="9" s="1"/>
  <c r="L45" i="9"/>
  <c r="M44" i="9"/>
  <c r="N44" i="9" s="1"/>
  <c r="C42" i="8"/>
  <c r="D42" i="8"/>
  <c r="U42" i="8" s="1"/>
  <c r="L44" i="8"/>
  <c r="M43" i="8"/>
  <c r="N43" i="8" s="1"/>
  <c r="O43" i="8"/>
  <c r="P43" i="8" s="1"/>
  <c r="L44" i="7"/>
  <c r="M43" i="7"/>
  <c r="N43" i="7" s="1"/>
  <c r="O43" i="7"/>
  <c r="P43" i="7" s="1"/>
  <c r="C42" i="7"/>
  <c r="D42" i="7"/>
  <c r="U42" i="7" s="1"/>
  <c r="D43" i="6"/>
  <c r="U43" i="6" s="1"/>
  <c r="C43" i="6"/>
  <c r="M44" i="6"/>
  <c r="N44" i="6" s="1"/>
  <c r="L45" i="6"/>
  <c r="O44" i="6"/>
  <c r="P44" i="6" s="1"/>
  <c r="L44" i="4"/>
  <c r="M43" i="4"/>
  <c r="N43" i="4" s="1"/>
  <c r="O43" i="4"/>
  <c r="P43" i="4" s="1"/>
  <c r="C42" i="4"/>
  <c r="D42" i="4"/>
  <c r="U42" i="4" s="1"/>
  <c r="D43" i="3"/>
  <c r="U43" i="3" s="1"/>
  <c r="C43" i="3"/>
  <c r="O44" i="3"/>
  <c r="P44" i="3" s="1"/>
  <c r="L45" i="3"/>
  <c r="M44" i="3"/>
  <c r="N44" i="3" s="1"/>
  <c r="D42" i="1"/>
  <c r="U42" i="1" s="1"/>
  <c r="C42" i="1"/>
  <c r="L44" i="1"/>
  <c r="O43" i="1"/>
  <c r="P43" i="1" s="1"/>
  <c r="M43" i="1"/>
  <c r="N43" i="1" s="1"/>
  <c r="O44" i="14" l="1"/>
  <c r="P44" i="14" s="1"/>
  <c r="M44" i="14"/>
  <c r="N44" i="14" s="1"/>
  <c r="L45" i="14"/>
  <c r="D43" i="14"/>
  <c r="U43" i="14" s="1"/>
  <c r="C43" i="14"/>
  <c r="D45" i="13"/>
  <c r="U45" i="13" s="1"/>
  <c r="C45" i="13"/>
  <c r="O46" i="13"/>
  <c r="P46" i="13" s="1"/>
  <c r="L47" i="13"/>
  <c r="M46" i="13"/>
  <c r="N46" i="13" s="1"/>
  <c r="D43" i="12"/>
  <c r="U43" i="12" s="1"/>
  <c r="C43" i="12"/>
  <c r="O44" i="12"/>
  <c r="P44" i="12" s="1"/>
  <c r="M44" i="12"/>
  <c r="N44" i="12" s="1"/>
  <c r="L45" i="12"/>
  <c r="D43" i="11"/>
  <c r="U43" i="11" s="1"/>
  <c r="C43" i="11"/>
  <c r="O44" i="11"/>
  <c r="P44" i="11" s="1"/>
  <c r="I44" i="11" s="1"/>
  <c r="M44" i="11"/>
  <c r="N44" i="11" s="1"/>
  <c r="L45" i="11"/>
  <c r="D43" i="10"/>
  <c r="U43" i="10" s="1"/>
  <c r="C43" i="10"/>
  <c r="O44" i="10"/>
  <c r="P44" i="10" s="1"/>
  <c r="M44" i="10"/>
  <c r="N44" i="10" s="1"/>
  <c r="L45" i="10"/>
  <c r="C44" i="9"/>
  <c r="D44" i="9"/>
  <c r="U44" i="9" s="1"/>
  <c r="L46" i="9"/>
  <c r="M45" i="9"/>
  <c r="N45" i="9" s="1"/>
  <c r="O45" i="9"/>
  <c r="P45" i="9" s="1"/>
  <c r="O44" i="8"/>
  <c r="P44" i="8" s="1"/>
  <c r="M44" i="8"/>
  <c r="N44" i="8" s="1"/>
  <c r="L45" i="8"/>
  <c r="D43" i="8"/>
  <c r="U43" i="8" s="1"/>
  <c r="C43" i="8"/>
  <c r="D43" i="7"/>
  <c r="U43" i="7" s="1"/>
  <c r="C43" i="7"/>
  <c r="O44" i="7"/>
  <c r="P44" i="7" s="1"/>
  <c r="L45" i="7"/>
  <c r="M44" i="7"/>
  <c r="N44" i="7" s="1"/>
  <c r="L46" i="6"/>
  <c r="M45" i="6"/>
  <c r="N45" i="6" s="1"/>
  <c r="O45" i="6"/>
  <c r="P45" i="6" s="1"/>
  <c r="C44" i="6"/>
  <c r="D44" i="6"/>
  <c r="U44" i="6" s="1"/>
  <c r="D43" i="4"/>
  <c r="U43" i="4" s="1"/>
  <c r="C43" i="4"/>
  <c r="O44" i="4"/>
  <c r="P44" i="4" s="1"/>
  <c r="L45" i="4"/>
  <c r="M44" i="4"/>
  <c r="N44" i="4" s="1"/>
  <c r="C44" i="3"/>
  <c r="D44" i="3"/>
  <c r="U44" i="3" s="1"/>
  <c r="L46" i="3"/>
  <c r="M45" i="3"/>
  <c r="N45" i="3" s="1"/>
  <c r="O45" i="3"/>
  <c r="P45" i="3" s="1"/>
  <c r="D43" i="1"/>
  <c r="U43" i="1" s="1"/>
  <c r="C43" i="1"/>
  <c r="L45" i="1"/>
  <c r="M44" i="1"/>
  <c r="N44" i="1" s="1"/>
  <c r="O44" i="1"/>
  <c r="P44" i="1" s="1"/>
  <c r="I44" i="1" s="1"/>
  <c r="L46" i="14" l="1"/>
  <c r="O45" i="14"/>
  <c r="P45" i="14" s="1"/>
  <c r="M45" i="14"/>
  <c r="N45" i="14" s="1"/>
  <c r="C44" i="14"/>
  <c r="D44" i="14"/>
  <c r="U44" i="14" s="1"/>
  <c r="L48" i="13"/>
  <c r="M47" i="13"/>
  <c r="N47" i="13" s="1"/>
  <c r="O47" i="13"/>
  <c r="P47" i="13" s="1"/>
  <c r="C46" i="13"/>
  <c r="D46" i="13"/>
  <c r="U46" i="13" s="1"/>
  <c r="C44" i="12"/>
  <c r="D44" i="12"/>
  <c r="U44" i="12" s="1"/>
  <c r="L46" i="12"/>
  <c r="O45" i="12"/>
  <c r="P45" i="12" s="1"/>
  <c r="M45" i="12"/>
  <c r="N45" i="12" s="1"/>
  <c r="C44" i="11"/>
  <c r="D44" i="11"/>
  <c r="U44" i="11" s="1"/>
  <c r="L46" i="11"/>
  <c r="O45" i="11"/>
  <c r="P45" i="11" s="1"/>
  <c r="M45" i="11"/>
  <c r="N45" i="11" s="1"/>
  <c r="C44" i="10"/>
  <c r="D44" i="10"/>
  <c r="U44" i="10" s="1"/>
  <c r="L46" i="10"/>
  <c r="O45" i="10"/>
  <c r="P45" i="10" s="1"/>
  <c r="M45" i="10"/>
  <c r="N45" i="10" s="1"/>
  <c r="O46" i="9"/>
  <c r="P46" i="9" s="1"/>
  <c r="L47" i="9"/>
  <c r="M46" i="9"/>
  <c r="N46" i="9" s="1"/>
  <c r="D45" i="9"/>
  <c r="U45" i="9" s="1"/>
  <c r="C45" i="9"/>
  <c r="L46" i="8"/>
  <c r="M45" i="8"/>
  <c r="N45" i="8" s="1"/>
  <c r="O45" i="8"/>
  <c r="P45" i="8" s="1"/>
  <c r="C44" i="8"/>
  <c r="D44" i="8"/>
  <c r="U44" i="8" s="1"/>
  <c r="C44" i="7"/>
  <c r="D44" i="7"/>
  <c r="U44" i="7" s="1"/>
  <c r="L46" i="7"/>
  <c r="M45" i="7"/>
  <c r="N45" i="7" s="1"/>
  <c r="O45" i="7"/>
  <c r="P45" i="7" s="1"/>
  <c r="D45" i="6"/>
  <c r="U45" i="6" s="1"/>
  <c r="C45" i="6"/>
  <c r="O46" i="6"/>
  <c r="P46" i="6" s="1"/>
  <c r="M46" i="6"/>
  <c r="N46" i="6" s="1"/>
  <c r="L47" i="6"/>
  <c r="L46" i="4"/>
  <c r="M45" i="4"/>
  <c r="N45" i="4" s="1"/>
  <c r="O45" i="4"/>
  <c r="P45" i="4" s="1"/>
  <c r="C44" i="4"/>
  <c r="D44" i="4"/>
  <c r="U44" i="4" s="1"/>
  <c r="O46" i="3"/>
  <c r="P46" i="3" s="1"/>
  <c r="L47" i="3"/>
  <c r="M46" i="3"/>
  <c r="N46" i="3" s="1"/>
  <c r="D45" i="3"/>
  <c r="U45" i="3" s="1"/>
  <c r="C45" i="3"/>
  <c r="L46" i="1"/>
  <c r="M45" i="1"/>
  <c r="N45" i="1" s="1"/>
  <c r="O45" i="1"/>
  <c r="P45" i="1" s="1"/>
  <c r="D44" i="1"/>
  <c r="U44" i="1" s="1"/>
  <c r="C44" i="1"/>
  <c r="D45" i="14" l="1"/>
  <c r="U45" i="14" s="1"/>
  <c r="C45" i="14"/>
  <c r="M46" i="14"/>
  <c r="N46" i="14" s="1"/>
  <c r="L47" i="14"/>
  <c r="O46" i="14"/>
  <c r="P46" i="14" s="1"/>
  <c r="D47" i="13"/>
  <c r="U47" i="13" s="1"/>
  <c r="C47" i="13"/>
  <c r="O48" i="13"/>
  <c r="P48" i="13" s="1"/>
  <c r="L49" i="13"/>
  <c r="M48" i="13"/>
  <c r="N48" i="13" s="1"/>
  <c r="D45" i="12"/>
  <c r="U45" i="12" s="1"/>
  <c r="C45" i="12"/>
  <c r="M46" i="12"/>
  <c r="N46" i="12" s="1"/>
  <c r="L47" i="12"/>
  <c r="O46" i="12"/>
  <c r="P46" i="12" s="1"/>
  <c r="D45" i="11"/>
  <c r="U45" i="11" s="1"/>
  <c r="C45" i="11"/>
  <c r="M46" i="11"/>
  <c r="N46" i="11" s="1"/>
  <c r="L47" i="11"/>
  <c r="O46" i="11"/>
  <c r="P46" i="11" s="1"/>
  <c r="D45" i="10"/>
  <c r="U45" i="10" s="1"/>
  <c r="C45" i="10"/>
  <c r="M46" i="10"/>
  <c r="N46" i="10" s="1"/>
  <c r="L47" i="10"/>
  <c r="O46" i="10"/>
  <c r="P46" i="10" s="1"/>
  <c r="L48" i="9"/>
  <c r="M47" i="9"/>
  <c r="N47" i="9" s="1"/>
  <c r="O47" i="9"/>
  <c r="P47" i="9" s="1"/>
  <c r="C46" i="9"/>
  <c r="D46" i="9"/>
  <c r="U46" i="9" s="1"/>
  <c r="D45" i="8"/>
  <c r="U45" i="8" s="1"/>
  <c r="C45" i="8"/>
  <c r="M46" i="8"/>
  <c r="N46" i="8" s="1"/>
  <c r="L47" i="8"/>
  <c r="O46" i="8"/>
  <c r="P46" i="8" s="1"/>
  <c r="O46" i="7"/>
  <c r="P46" i="7" s="1"/>
  <c r="L47" i="7"/>
  <c r="M46" i="7"/>
  <c r="N46" i="7" s="1"/>
  <c r="D45" i="7"/>
  <c r="U45" i="7" s="1"/>
  <c r="C45" i="7"/>
  <c r="C46" i="6"/>
  <c r="D46" i="6"/>
  <c r="U46" i="6" s="1"/>
  <c r="L48" i="6"/>
  <c r="O47" i="6"/>
  <c r="P47" i="6" s="1"/>
  <c r="M47" i="6"/>
  <c r="N47" i="6" s="1"/>
  <c r="D45" i="4"/>
  <c r="U45" i="4" s="1"/>
  <c r="C45" i="4"/>
  <c r="O46" i="4"/>
  <c r="P46" i="4" s="1"/>
  <c r="L47" i="4"/>
  <c r="M46" i="4"/>
  <c r="N46" i="4" s="1"/>
  <c r="L48" i="3"/>
  <c r="M47" i="3"/>
  <c r="N47" i="3" s="1"/>
  <c r="O47" i="3"/>
  <c r="P47" i="3" s="1"/>
  <c r="C46" i="3"/>
  <c r="D46" i="3"/>
  <c r="U46" i="3" s="1"/>
  <c r="D45" i="1"/>
  <c r="U45" i="1" s="1"/>
  <c r="C45" i="1"/>
  <c r="L47" i="1"/>
  <c r="O46" i="1"/>
  <c r="P46" i="1" s="1"/>
  <c r="M46" i="1"/>
  <c r="N46" i="1" s="1"/>
  <c r="L48" i="14" l="1"/>
  <c r="M47" i="14"/>
  <c r="N47" i="14" s="1"/>
  <c r="O47" i="14"/>
  <c r="P47" i="14" s="1"/>
  <c r="C46" i="14"/>
  <c r="D46" i="14"/>
  <c r="U46" i="14" s="1"/>
  <c r="L50" i="13"/>
  <c r="M49" i="13"/>
  <c r="N49" i="13" s="1"/>
  <c r="O49" i="13"/>
  <c r="P49" i="13" s="1"/>
  <c r="C48" i="13"/>
  <c r="D48" i="13"/>
  <c r="U48" i="13" s="1"/>
  <c r="L48" i="12"/>
  <c r="M47" i="12"/>
  <c r="N47" i="12" s="1"/>
  <c r="O47" i="12"/>
  <c r="P47" i="12" s="1"/>
  <c r="C46" i="12"/>
  <c r="D46" i="12"/>
  <c r="U46" i="12" s="1"/>
  <c r="L48" i="11"/>
  <c r="M47" i="11"/>
  <c r="N47" i="11" s="1"/>
  <c r="O47" i="11"/>
  <c r="P47" i="11" s="1"/>
  <c r="I47" i="11" s="1"/>
  <c r="C46" i="11"/>
  <c r="D46" i="11"/>
  <c r="U46" i="11" s="1"/>
  <c r="L48" i="10"/>
  <c r="M47" i="10"/>
  <c r="N47" i="10" s="1"/>
  <c r="O47" i="10"/>
  <c r="P47" i="10" s="1"/>
  <c r="C46" i="10"/>
  <c r="D46" i="10"/>
  <c r="U46" i="10" s="1"/>
  <c r="D47" i="9"/>
  <c r="U47" i="9" s="1"/>
  <c r="C47" i="9"/>
  <c r="O48" i="9"/>
  <c r="P48" i="9" s="1"/>
  <c r="M48" i="9"/>
  <c r="N48" i="9" s="1"/>
  <c r="L49" i="9"/>
  <c r="L48" i="8"/>
  <c r="M47" i="8"/>
  <c r="N47" i="8" s="1"/>
  <c r="O47" i="8"/>
  <c r="P47" i="8" s="1"/>
  <c r="C46" i="8"/>
  <c r="D46" i="8"/>
  <c r="U46" i="8" s="1"/>
  <c r="L48" i="7"/>
  <c r="M47" i="7"/>
  <c r="N47" i="7" s="1"/>
  <c r="O47" i="7"/>
  <c r="P47" i="7" s="1"/>
  <c r="C46" i="7"/>
  <c r="D46" i="7"/>
  <c r="U46" i="7" s="1"/>
  <c r="D47" i="6"/>
  <c r="U47" i="6" s="1"/>
  <c r="C47" i="6"/>
  <c r="M48" i="6"/>
  <c r="N48" i="6" s="1"/>
  <c r="L49" i="6"/>
  <c r="O48" i="6"/>
  <c r="P48" i="6" s="1"/>
  <c r="C46" i="4"/>
  <c r="D46" i="4"/>
  <c r="U46" i="4" s="1"/>
  <c r="L48" i="4"/>
  <c r="M47" i="4"/>
  <c r="N47" i="4" s="1"/>
  <c r="O47" i="4"/>
  <c r="P47" i="4" s="1"/>
  <c r="D47" i="3"/>
  <c r="U47" i="3" s="1"/>
  <c r="C47" i="3"/>
  <c r="O48" i="3"/>
  <c r="P48" i="3" s="1"/>
  <c r="L49" i="3"/>
  <c r="M48" i="3"/>
  <c r="N48" i="3" s="1"/>
  <c r="D46" i="1"/>
  <c r="U46" i="1" s="1"/>
  <c r="C46" i="1"/>
  <c r="L48" i="1"/>
  <c r="O47" i="1"/>
  <c r="P47" i="1" s="1"/>
  <c r="M47" i="1"/>
  <c r="N47" i="1" s="1"/>
  <c r="D47" i="14" l="1"/>
  <c r="U47" i="14" s="1"/>
  <c r="C47" i="14"/>
  <c r="O48" i="14"/>
  <c r="P48" i="14" s="1"/>
  <c r="M48" i="14"/>
  <c r="N48" i="14" s="1"/>
  <c r="L49" i="14"/>
  <c r="D49" i="13"/>
  <c r="U49" i="13" s="1"/>
  <c r="C49" i="13"/>
  <c r="O50" i="13"/>
  <c r="P50" i="13" s="1"/>
  <c r="L51" i="13"/>
  <c r="M50" i="13"/>
  <c r="N50" i="13" s="1"/>
  <c r="D47" i="12"/>
  <c r="U47" i="12" s="1"/>
  <c r="C47" i="12"/>
  <c r="O48" i="12"/>
  <c r="P48" i="12" s="1"/>
  <c r="L49" i="12"/>
  <c r="M48" i="12"/>
  <c r="N48" i="12" s="1"/>
  <c r="D47" i="11"/>
  <c r="U47" i="11" s="1"/>
  <c r="C47" i="11"/>
  <c r="O48" i="11"/>
  <c r="P48" i="11" s="1"/>
  <c r="I48" i="11" s="1"/>
  <c r="M48" i="11"/>
  <c r="N48" i="11" s="1"/>
  <c r="L49" i="11"/>
  <c r="D47" i="10"/>
  <c r="U47" i="10" s="1"/>
  <c r="C47" i="10"/>
  <c r="O48" i="10"/>
  <c r="P48" i="10" s="1"/>
  <c r="M48" i="10"/>
  <c r="N48" i="10" s="1"/>
  <c r="L49" i="10"/>
  <c r="C48" i="9"/>
  <c r="D48" i="9"/>
  <c r="U48" i="9" s="1"/>
  <c r="L50" i="9"/>
  <c r="M49" i="9"/>
  <c r="N49" i="9" s="1"/>
  <c r="O49" i="9"/>
  <c r="P49" i="9" s="1"/>
  <c r="D47" i="8"/>
  <c r="U47" i="8" s="1"/>
  <c r="C47" i="8"/>
  <c r="O48" i="8"/>
  <c r="P48" i="8" s="1"/>
  <c r="M48" i="8"/>
  <c r="N48" i="8" s="1"/>
  <c r="L49" i="8"/>
  <c r="D47" i="7"/>
  <c r="U47" i="7" s="1"/>
  <c r="C47" i="7"/>
  <c r="O48" i="7"/>
  <c r="P48" i="7" s="1"/>
  <c r="L49" i="7"/>
  <c r="M48" i="7"/>
  <c r="N48" i="7" s="1"/>
  <c r="L50" i="6"/>
  <c r="M49" i="6"/>
  <c r="N49" i="6" s="1"/>
  <c r="O49" i="6"/>
  <c r="P49" i="6" s="1"/>
  <c r="C48" i="6"/>
  <c r="D48" i="6"/>
  <c r="U48" i="6" s="1"/>
  <c r="O48" i="4"/>
  <c r="P48" i="4" s="1"/>
  <c r="L49" i="4"/>
  <c r="M48" i="4"/>
  <c r="N48" i="4" s="1"/>
  <c r="D47" i="4"/>
  <c r="U47" i="4" s="1"/>
  <c r="C47" i="4"/>
  <c r="C48" i="3"/>
  <c r="D48" i="3"/>
  <c r="U48" i="3" s="1"/>
  <c r="L50" i="3"/>
  <c r="M49" i="3"/>
  <c r="N49" i="3" s="1"/>
  <c r="O49" i="3"/>
  <c r="P49" i="3" s="1"/>
  <c r="D47" i="1"/>
  <c r="U47" i="1" s="1"/>
  <c r="C47" i="1"/>
  <c r="L49" i="1"/>
  <c r="M48" i="1"/>
  <c r="N48" i="1" s="1"/>
  <c r="O48" i="1"/>
  <c r="P48" i="1" s="1"/>
  <c r="I48" i="1" s="1"/>
  <c r="C48" i="14" l="1"/>
  <c r="D48" i="14"/>
  <c r="U48" i="14" s="1"/>
  <c r="L50" i="14"/>
  <c r="M49" i="14"/>
  <c r="N49" i="14" s="1"/>
  <c r="O49" i="14"/>
  <c r="P49" i="14" s="1"/>
  <c r="L52" i="13"/>
  <c r="M51" i="13"/>
  <c r="N51" i="13" s="1"/>
  <c r="O51" i="13"/>
  <c r="P51" i="13" s="1"/>
  <c r="C50" i="13"/>
  <c r="D50" i="13"/>
  <c r="U50" i="13" s="1"/>
  <c r="C48" i="12"/>
  <c r="D48" i="12"/>
  <c r="U48" i="12" s="1"/>
  <c r="L50" i="12"/>
  <c r="O49" i="12"/>
  <c r="P49" i="12" s="1"/>
  <c r="M49" i="12"/>
  <c r="N49" i="12" s="1"/>
  <c r="C48" i="11"/>
  <c r="D48" i="11"/>
  <c r="U48" i="11" s="1"/>
  <c r="L50" i="11"/>
  <c r="O49" i="11"/>
  <c r="P49" i="11" s="1"/>
  <c r="M49" i="11"/>
  <c r="N49" i="11" s="1"/>
  <c r="C48" i="10"/>
  <c r="D48" i="10"/>
  <c r="U48" i="10" s="1"/>
  <c r="L50" i="10"/>
  <c r="O49" i="10"/>
  <c r="P49" i="10" s="1"/>
  <c r="M49" i="10"/>
  <c r="N49" i="10" s="1"/>
  <c r="O50" i="9"/>
  <c r="P50" i="9" s="1"/>
  <c r="L51" i="9"/>
  <c r="M50" i="9"/>
  <c r="N50" i="9" s="1"/>
  <c r="D49" i="9"/>
  <c r="U49" i="9" s="1"/>
  <c r="C49" i="9"/>
  <c r="L50" i="8"/>
  <c r="M49" i="8"/>
  <c r="N49" i="8" s="1"/>
  <c r="O49" i="8"/>
  <c r="P49" i="8" s="1"/>
  <c r="C48" i="8"/>
  <c r="D48" i="8"/>
  <c r="U48" i="8" s="1"/>
  <c r="C48" i="7"/>
  <c r="D48" i="7"/>
  <c r="U48" i="7" s="1"/>
  <c r="L50" i="7"/>
  <c r="M49" i="7"/>
  <c r="N49" i="7" s="1"/>
  <c r="O49" i="7"/>
  <c r="P49" i="7" s="1"/>
  <c r="D49" i="6"/>
  <c r="U49" i="6" s="1"/>
  <c r="C49" i="6"/>
  <c r="O50" i="6"/>
  <c r="P50" i="6" s="1"/>
  <c r="M50" i="6"/>
  <c r="N50" i="6" s="1"/>
  <c r="L51" i="6"/>
  <c r="L50" i="4"/>
  <c r="M49" i="4"/>
  <c r="N49" i="4" s="1"/>
  <c r="O49" i="4"/>
  <c r="P49" i="4" s="1"/>
  <c r="C48" i="4"/>
  <c r="D48" i="4"/>
  <c r="U48" i="4" s="1"/>
  <c r="O50" i="3"/>
  <c r="P50" i="3" s="1"/>
  <c r="L51" i="3"/>
  <c r="M50" i="3"/>
  <c r="N50" i="3" s="1"/>
  <c r="D49" i="3"/>
  <c r="U49" i="3" s="1"/>
  <c r="C49" i="3"/>
  <c r="L50" i="1"/>
  <c r="O49" i="1"/>
  <c r="P49" i="1" s="1"/>
  <c r="M49" i="1"/>
  <c r="N49" i="1" s="1"/>
  <c r="D48" i="1"/>
  <c r="U48" i="1" s="1"/>
  <c r="C48" i="1"/>
  <c r="M50" i="14" l="1"/>
  <c r="N50" i="14" s="1"/>
  <c r="O50" i="14"/>
  <c r="P50" i="14" s="1"/>
  <c r="L51" i="14"/>
  <c r="D49" i="14"/>
  <c r="U49" i="14" s="1"/>
  <c r="C49" i="14"/>
  <c r="D51" i="13"/>
  <c r="U51" i="13" s="1"/>
  <c r="C51" i="13"/>
  <c r="O52" i="13"/>
  <c r="P52" i="13" s="1"/>
  <c r="L53" i="13"/>
  <c r="M52" i="13"/>
  <c r="N52" i="13" s="1"/>
  <c r="C49" i="12"/>
  <c r="D49" i="12"/>
  <c r="U49" i="12" s="1"/>
  <c r="M50" i="12"/>
  <c r="N50" i="12" s="1"/>
  <c r="L51" i="12"/>
  <c r="O50" i="12"/>
  <c r="P50" i="12" s="1"/>
  <c r="M50" i="11"/>
  <c r="N50" i="11" s="1"/>
  <c r="L51" i="11"/>
  <c r="O50" i="11"/>
  <c r="P50" i="11" s="1"/>
  <c r="D49" i="11"/>
  <c r="U49" i="11" s="1"/>
  <c r="C49" i="11"/>
  <c r="D49" i="10"/>
  <c r="U49" i="10" s="1"/>
  <c r="C49" i="10"/>
  <c r="M50" i="10"/>
  <c r="N50" i="10" s="1"/>
  <c r="L51" i="10"/>
  <c r="O50" i="10"/>
  <c r="P50" i="10" s="1"/>
  <c r="L52" i="9"/>
  <c r="M51" i="9"/>
  <c r="N51" i="9" s="1"/>
  <c r="O51" i="9"/>
  <c r="P51" i="9" s="1"/>
  <c r="C50" i="9"/>
  <c r="D50" i="9"/>
  <c r="U50" i="9" s="1"/>
  <c r="D49" i="8"/>
  <c r="U49" i="8" s="1"/>
  <c r="C49" i="8"/>
  <c r="M50" i="8"/>
  <c r="N50" i="8" s="1"/>
  <c r="O50" i="8"/>
  <c r="P50" i="8" s="1"/>
  <c r="L51" i="8"/>
  <c r="O50" i="7"/>
  <c r="P50" i="7" s="1"/>
  <c r="L51" i="7"/>
  <c r="M50" i="7"/>
  <c r="N50" i="7" s="1"/>
  <c r="D49" i="7"/>
  <c r="U49" i="7" s="1"/>
  <c r="C49" i="7"/>
  <c r="C50" i="6"/>
  <c r="D50" i="6"/>
  <c r="U50" i="6" s="1"/>
  <c r="L52" i="6"/>
  <c r="O51" i="6"/>
  <c r="P51" i="6" s="1"/>
  <c r="M51" i="6"/>
  <c r="N51" i="6" s="1"/>
  <c r="D49" i="4"/>
  <c r="U49" i="4" s="1"/>
  <c r="C49" i="4"/>
  <c r="O50" i="4"/>
  <c r="P50" i="4" s="1"/>
  <c r="L51" i="4"/>
  <c r="M50" i="4"/>
  <c r="N50" i="4" s="1"/>
  <c r="L52" i="3"/>
  <c r="M51" i="3"/>
  <c r="N51" i="3" s="1"/>
  <c r="O51" i="3"/>
  <c r="P51" i="3" s="1"/>
  <c r="C50" i="3"/>
  <c r="D50" i="3"/>
  <c r="U50" i="3" s="1"/>
  <c r="D49" i="1"/>
  <c r="U49" i="1" s="1"/>
  <c r="C49" i="1"/>
  <c r="L51" i="1"/>
  <c r="O50" i="1"/>
  <c r="P50" i="1" s="1"/>
  <c r="M50" i="1"/>
  <c r="N50" i="1" s="1"/>
  <c r="L52" i="14" l="1"/>
  <c r="M51" i="14"/>
  <c r="N51" i="14" s="1"/>
  <c r="O51" i="14"/>
  <c r="P51" i="14" s="1"/>
  <c r="C50" i="14"/>
  <c r="D50" i="14"/>
  <c r="U50" i="14" s="1"/>
  <c r="C52" i="13"/>
  <c r="D52" i="13"/>
  <c r="U52" i="13" s="1"/>
  <c r="L54" i="13"/>
  <c r="M53" i="13"/>
  <c r="N53" i="13" s="1"/>
  <c r="O53" i="13"/>
  <c r="P53" i="13" s="1"/>
  <c r="L52" i="12"/>
  <c r="M51" i="12"/>
  <c r="N51" i="12" s="1"/>
  <c r="O51" i="12"/>
  <c r="P51" i="12" s="1"/>
  <c r="C50" i="12"/>
  <c r="D50" i="12"/>
  <c r="U50" i="12" s="1"/>
  <c r="C50" i="11"/>
  <c r="D50" i="11"/>
  <c r="U50" i="11" s="1"/>
  <c r="L52" i="11"/>
  <c r="M51" i="11"/>
  <c r="N51" i="11" s="1"/>
  <c r="O51" i="11"/>
  <c r="P51" i="11" s="1"/>
  <c r="I51" i="11" s="1"/>
  <c r="C50" i="10"/>
  <c r="D50" i="10"/>
  <c r="U50" i="10" s="1"/>
  <c r="L52" i="10"/>
  <c r="M51" i="10"/>
  <c r="N51" i="10" s="1"/>
  <c r="O51" i="10"/>
  <c r="P51" i="10" s="1"/>
  <c r="D51" i="9"/>
  <c r="U51" i="9" s="1"/>
  <c r="C51" i="9"/>
  <c r="O52" i="9"/>
  <c r="P52" i="9" s="1"/>
  <c r="L53" i="9"/>
  <c r="M52" i="9"/>
  <c r="N52" i="9" s="1"/>
  <c r="C50" i="8"/>
  <c r="D50" i="8"/>
  <c r="U50" i="8" s="1"/>
  <c r="L52" i="8"/>
  <c r="M51" i="8"/>
  <c r="N51" i="8" s="1"/>
  <c r="O51" i="8"/>
  <c r="P51" i="8" s="1"/>
  <c r="L52" i="7"/>
  <c r="M51" i="7"/>
  <c r="N51" i="7" s="1"/>
  <c r="O51" i="7"/>
  <c r="P51" i="7" s="1"/>
  <c r="C50" i="7"/>
  <c r="D50" i="7"/>
  <c r="U50" i="7" s="1"/>
  <c r="M52" i="6"/>
  <c r="N52" i="6" s="1"/>
  <c r="L53" i="6"/>
  <c r="O52" i="6"/>
  <c r="P52" i="6" s="1"/>
  <c r="D51" i="6"/>
  <c r="U51" i="6" s="1"/>
  <c r="C51" i="6"/>
  <c r="C50" i="4"/>
  <c r="D50" i="4"/>
  <c r="U50" i="4" s="1"/>
  <c r="L52" i="4"/>
  <c r="M51" i="4"/>
  <c r="N51" i="4" s="1"/>
  <c r="O51" i="4"/>
  <c r="P51" i="4" s="1"/>
  <c r="D51" i="3"/>
  <c r="U51" i="3" s="1"/>
  <c r="C51" i="3"/>
  <c r="O52" i="3"/>
  <c r="P52" i="3" s="1"/>
  <c r="L53" i="3"/>
  <c r="M52" i="3"/>
  <c r="N52" i="3" s="1"/>
  <c r="D50" i="1"/>
  <c r="U50" i="1" s="1"/>
  <c r="C50" i="1"/>
  <c r="L52" i="1"/>
  <c r="O51" i="1"/>
  <c r="P51" i="1" s="1"/>
  <c r="I51" i="1" s="1"/>
  <c r="M51" i="1"/>
  <c r="N51" i="1" s="1"/>
  <c r="D51" i="14" l="1"/>
  <c r="U51" i="14" s="1"/>
  <c r="C51" i="14"/>
  <c r="O52" i="14"/>
  <c r="P52" i="14" s="1"/>
  <c r="L53" i="14"/>
  <c r="M52" i="14"/>
  <c r="N52" i="14" s="1"/>
  <c r="O54" i="13"/>
  <c r="P54" i="13" s="1"/>
  <c r="M54" i="13"/>
  <c r="N54" i="13" s="1"/>
  <c r="D53" i="13"/>
  <c r="U53" i="13" s="1"/>
  <c r="C53" i="13"/>
  <c r="D51" i="12"/>
  <c r="U51" i="12" s="1"/>
  <c r="C51" i="12"/>
  <c r="O52" i="12"/>
  <c r="P52" i="12" s="1"/>
  <c r="L53" i="12"/>
  <c r="M52" i="12"/>
  <c r="N52" i="12" s="1"/>
  <c r="O52" i="11"/>
  <c r="P52" i="11" s="1"/>
  <c r="M52" i="11"/>
  <c r="N52" i="11" s="1"/>
  <c r="L53" i="11"/>
  <c r="D51" i="11"/>
  <c r="U51" i="11" s="1"/>
  <c r="C51" i="11"/>
  <c r="O52" i="10"/>
  <c r="P52" i="10" s="1"/>
  <c r="M52" i="10"/>
  <c r="N52" i="10" s="1"/>
  <c r="L53" i="10"/>
  <c r="D51" i="10"/>
  <c r="U51" i="10" s="1"/>
  <c r="C51" i="10"/>
  <c r="L54" i="9"/>
  <c r="M53" i="9"/>
  <c r="N53" i="9" s="1"/>
  <c r="O53" i="9"/>
  <c r="P53" i="9" s="1"/>
  <c r="C52" i="9"/>
  <c r="D52" i="9"/>
  <c r="U52" i="9" s="1"/>
  <c r="O52" i="8"/>
  <c r="P52" i="8" s="1"/>
  <c r="M52" i="8"/>
  <c r="N52" i="8" s="1"/>
  <c r="L53" i="8"/>
  <c r="D51" i="8"/>
  <c r="U51" i="8" s="1"/>
  <c r="C51" i="8"/>
  <c r="D51" i="7"/>
  <c r="U51" i="7" s="1"/>
  <c r="C51" i="7"/>
  <c r="O52" i="7"/>
  <c r="P52" i="7" s="1"/>
  <c r="L53" i="7"/>
  <c r="M52" i="7"/>
  <c r="N52" i="7" s="1"/>
  <c r="C52" i="6"/>
  <c r="D52" i="6"/>
  <c r="U52" i="6" s="1"/>
  <c r="L54" i="6"/>
  <c r="M53" i="6"/>
  <c r="N53" i="6" s="1"/>
  <c r="O53" i="6"/>
  <c r="P53" i="6" s="1"/>
  <c r="O52" i="4"/>
  <c r="P52" i="4" s="1"/>
  <c r="L53" i="4"/>
  <c r="M52" i="4"/>
  <c r="N52" i="4" s="1"/>
  <c r="D51" i="4"/>
  <c r="U51" i="4" s="1"/>
  <c r="C51" i="4"/>
  <c r="C52" i="3"/>
  <c r="D52" i="3"/>
  <c r="U52" i="3" s="1"/>
  <c r="L54" i="3"/>
  <c r="M53" i="3"/>
  <c r="N53" i="3" s="1"/>
  <c r="O53" i="3"/>
  <c r="P53" i="3" s="1"/>
  <c r="D51" i="1"/>
  <c r="U51" i="1" s="1"/>
  <c r="C51" i="1"/>
  <c r="L53" i="1"/>
  <c r="M52" i="1"/>
  <c r="N52" i="1" s="1"/>
  <c r="O52" i="1"/>
  <c r="P52" i="1" s="1"/>
  <c r="I52" i="1" s="1"/>
  <c r="C52" i="14" l="1"/>
  <c r="D52" i="14"/>
  <c r="U52" i="14" s="1"/>
  <c r="L54" i="14"/>
  <c r="M53" i="14"/>
  <c r="N53" i="14" s="1"/>
  <c r="O53" i="14"/>
  <c r="P53" i="14" s="1"/>
  <c r="C54" i="13"/>
  <c r="D54" i="13"/>
  <c r="U54" i="13" s="1"/>
  <c r="L54" i="12"/>
  <c r="O53" i="12"/>
  <c r="P53" i="12" s="1"/>
  <c r="M53" i="12"/>
  <c r="N53" i="12" s="1"/>
  <c r="C52" i="12"/>
  <c r="D52" i="12"/>
  <c r="U52" i="12" s="1"/>
  <c r="O53" i="11"/>
  <c r="P53" i="11" s="1"/>
  <c r="M53" i="11"/>
  <c r="N53" i="11" s="1"/>
  <c r="C52" i="11"/>
  <c r="D52" i="11"/>
  <c r="U52" i="11" s="1"/>
  <c r="C52" i="10"/>
  <c r="D52" i="10"/>
  <c r="U52" i="10" s="1"/>
  <c r="L54" i="10"/>
  <c r="O53" i="10"/>
  <c r="P53" i="10" s="1"/>
  <c r="M53" i="10"/>
  <c r="N53" i="10" s="1"/>
  <c r="D53" i="9"/>
  <c r="U53" i="9" s="1"/>
  <c r="C53" i="9"/>
  <c r="O54" i="9"/>
  <c r="P54" i="9" s="1"/>
  <c r="M54" i="9"/>
  <c r="N54" i="9" s="1"/>
  <c r="L54" i="8"/>
  <c r="M53" i="8"/>
  <c r="N53" i="8" s="1"/>
  <c r="O53" i="8"/>
  <c r="P53" i="8" s="1"/>
  <c r="C52" i="8"/>
  <c r="D52" i="8"/>
  <c r="U52" i="8" s="1"/>
  <c r="C52" i="7"/>
  <c r="D52" i="7"/>
  <c r="U52" i="7" s="1"/>
  <c r="L54" i="7"/>
  <c r="M53" i="7"/>
  <c r="N53" i="7" s="1"/>
  <c r="O53" i="7"/>
  <c r="P53" i="7" s="1"/>
  <c r="O54" i="6"/>
  <c r="P54" i="6" s="1"/>
  <c r="M54" i="6"/>
  <c r="N54" i="6" s="1"/>
  <c r="D53" i="6"/>
  <c r="U53" i="6" s="1"/>
  <c r="C53" i="6"/>
  <c r="L54" i="4"/>
  <c r="M53" i="4"/>
  <c r="N53" i="4" s="1"/>
  <c r="O53" i="4"/>
  <c r="P53" i="4" s="1"/>
  <c r="C52" i="4"/>
  <c r="D52" i="4"/>
  <c r="U52" i="4" s="1"/>
  <c r="O54" i="3"/>
  <c r="P54" i="3" s="1"/>
  <c r="M54" i="3"/>
  <c r="N54" i="3" s="1"/>
  <c r="D53" i="3"/>
  <c r="U53" i="3" s="1"/>
  <c r="C53" i="3"/>
  <c r="C52" i="1"/>
  <c r="D52" i="1"/>
  <c r="U52" i="1" s="1"/>
  <c r="L54" i="1"/>
  <c r="M53" i="1"/>
  <c r="N53" i="1" s="1"/>
  <c r="O53" i="1"/>
  <c r="P53" i="1" s="1"/>
  <c r="D53" i="14" l="1"/>
  <c r="U53" i="14" s="1"/>
  <c r="C53" i="14"/>
  <c r="O54" i="14"/>
  <c r="P54" i="14" s="1"/>
  <c r="M54" i="14"/>
  <c r="N54" i="14" s="1"/>
  <c r="D53" i="12"/>
  <c r="U53" i="12" s="1"/>
  <c r="C53" i="12"/>
  <c r="M54" i="12"/>
  <c r="N54" i="12" s="1"/>
  <c r="O54" i="12"/>
  <c r="P54" i="12" s="1"/>
  <c r="D53" i="11"/>
  <c r="U53" i="11" s="1"/>
  <c r="C53" i="11"/>
  <c r="M56" i="11"/>
  <c r="N56" i="11" s="1"/>
  <c r="O56" i="11"/>
  <c r="P56" i="11" s="1"/>
  <c r="D53" i="10"/>
  <c r="U53" i="10" s="1"/>
  <c r="C53" i="10"/>
  <c r="M54" i="10"/>
  <c r="N54" i="10" s="1"/>
  <c r="O54" i="10"/>
  <c r="P54" i="10" s="1"/>
  <c r="C54" i="9"/>
  <c r="D54" i="9"/>
  <c r="U54" i="9" s="1"/>
  <c r="D53" i="8"/>
  <c r="U53" i="8" s="1"/>
  <c r="C53" i="8"/>
  <c r="M54" i="8"/>
  <c r="N54" i="8" s="1"/>
  <c r="O54" i="8"/>
  <c r="P54" i="8" s="1"/>
  <c r="O54" i="7"/>
  <c r="P54" i="7" s="1"/>
  <c r="M54" i="7"/>
  <c r="N54" i="7" s="1"/>
  <c r="D53" i="7"/>
  <c r="U53" i="7" s="1"/>
  <c r="C53" i="7"/>
  <c r="C54" i="6"/>
  <c r="D54" i="6"/>
  <c r="U54" i="6" s="1"/>
  <c r="D53" i="4"/>
  <c r="U53" i="4" s="1"/>
  <c r="C53" i="4"/>
  <c r="O54" i="4"/>
  <c r="P54" i="4" s="1"/>
  <c r="M54" i="4"/>
  <c r="N54" i="4" s="1"/>
  <c r="C54" i="3"/>
  <c r="D54" i="3"/>
  <c r="U54" i="3" s="1"/>
  <c r="C53" i="1"/>
  <c r="D53" i="1"/>
  <c r="U53" i="1" s="1"/>
  <c r="O54" i="1"/>
  <c r="P54" i="1" s="1"/>
  <c r="M54" i="1"/>
  <c r="N54" i="1" s="1"/>
  <c r="C54" i="14" l="1"/>
  <c r="D54" i="14"/>
  <c r="U54" i="14" s="1"/>
  <c r="C54" i="12"/>
  <c r="D54" i="12"/>
  <c r="U54" i="12" s="1"/>
  <c r="C56" i="11"/>
  <c r="D56" i="11"/>
  <c r="U56" i="11" s="1"/>
  <c r="C54" i="10"/>
  <c r="D54" i="10"/>
  <c r="U54" i="10" s="1"/>
  <c r="C54" i="8"/>
  <c r="D54" i="8"/>
  <c r="U54" i="8" s="1"/>
  <c r="C54" i="7"/>
  <c r="D54" i="7"/>
  <c r="U54" i="7" s="1"/>
  <c r="C54" i="4"/>
  <c r="D54" i="4"/>
  <c r="U54" i="4" s="1"/>
  <c r="D54" i="1"/>
  <c r="U54" i="1" s="1"/>
  <c r="C54" i="1"/>
  <c r="H61" i="12"/>
  <c r="H57" i="10" s="1"/>
  <c r="H61" i="10" s="1"/>
  <c r="H57" i="6" s="1"/>
  <c r="H61" i="6" s="1"/>
  <c r="H57" i="14" s="1"/>
  <c r="H61" i="14" s="1"/>
</calcChain>
</file>

<file path=xl/sharedStrings.xml><?xml version="1.0" encoding="utf-8"?>
<sst xmlns="http://schemas.openxmlformats.org/spreadsheetml/2006/main" count="481" uniqueCount="72">
  <si>
    <t>Mois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</si>
  <si>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</si>
  <si>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</si>
  <si>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</si>
  <si>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</si>
  <si>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</si>
  <si>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</si>
  <si>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</si>
  <si>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</si>
  <si>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</si>
  <si>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</si>
  <si>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</si>
  <si>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</si>
  <si>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Annee</t>
  </si>
  <si>
    <t xml:space="preserve">Mois de </t>
  </si>
  <si>
    <t>Personnes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</si>
  <si>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</si>
  <si>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</si>
  <si>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</si>
  <si>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</si>
  <si>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</si>
  <si>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</si>
  <si>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</si>
  <si>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</si>
  <si>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Jour semaine</t>
  </si>
  <si>
    <t>Fin</t>
  </si>
  <si>
    <t>Heure</t>
  </si>
  <si>
    <t>heure</t>
  </si>
  <si>
    <t>Decimal</t>
  </si>
  <si>
    <t>Minute</t>
  </si>
  <si>
    <t>MinuteTxt</t>
  </si>
  <si>
    <t>Pair</t>
  </si>
  <si>
    <t>Activité</t>
  </si>
  <si>
    <t>Début</t>
  </si>
  <si>
    <t>Horaires</t>
  </si>
  <si>
    <t>78160 Marly Le Roi</t>
  </si>
  <si>
    <t>Tél.: 06 70 65 88 84</t>
  </si>
  <si>
    <t>N° S.S:</t>
  </si>
  <si>
    <t>Total:</t>
  </si>
  <si>
    <t>Nombre 
heure</t>
  </si>
  <si>
    <t>Total 
horaire</t>
  </si>
  <si>
    <t>Valérie FAGES née Le Pennec</t>
  </si>
  <si>
    <t>Née</t>
  </si>
  <si>
    <t>10 juillet 1965 à Mont de Marsan</t>
  </si>
  <si>
    <t>2650740192040 - 35</t>
  </si>
  <si>
    <t>Le Roux</t>
  </si>
  <si>
    <t>Driot</t>
  </si>
  <si>
    <t>Barrois</t>
  </si>
  <si>
    <t>Nicole</t>
  </si>
  <si>
    <t>Récapitulatif mensuel:</t>
  </si>
  <si>
    <t>Heure de présence auprès de Madame</t>
  </si>
  <si>
    <t>35 Av de St Germain – Bâtiment B</t>
  </si>
  <si>
    <t>Rappel mois précédents :</t>
  </si>
  <si>
    <t>Total général</t>
  </si>
  <si>
    <t>heures à</t>
  </si>
  <si>
    <t>Total mensuel horaire:</t>
  </si>
  <si>
    <t>Payé</t>
  </si>
  <si>
    <t>Oui</t>
  </si>
  <si>
    <t>Non</t>
  </si>
  <si>
    <t>FORFAIT 24:00  PAR MOIS</t>
  </si>
  <si>
    <t>Martiny</t>
  </si>
  <si>
    <t>Vieira</t>
  </si>
  <si>
    <t>xxxxxx</t>
  </si>
  <si>
    <t>St Jalm</t>
  </si>
  <si>
    <t>Heure de présence auprès de Monsieur</t>
  </si>
  <si>
    <t>cuisine</t>
  </si>
  <si>
    <t>Après prélèvement à la source restant net dû:</t>
  </si>
  <si>
    <t>CSG</t>
  </si>
  <si>
    <t>Coût des prestations du mois</t>
  </si>
  <si>
    <t>Net à déclarer</t>
  </si>
  <si>
    <t>Prélèvement à la source des impôts sur le revenu</t>
  </si>
  <si>
    <t>Dépassement forfaitaire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</si>
</sst>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b/>
      <sz val="12"/>
      <color rgb="FFC00000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b/>
      <sz val="12"/>
      <color theme="0" tint="-0.14999847407452621"/>
      <name val="Book Antiqua"/>
      <family val="1"/>
    </font>
    <font>
      <b/>
      <sz val="14"/>
      <color theme="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4" xfId="0" applyFont="1" applyBorder="1" applyAlignment="1">
      <alignment horizontal="center"/>
    </xf>
    <xf numFmtId="2" fontId="2" fillId="0" borderId="0" xfId="0" applyNumberFormat="1" applyFont="1" applyAlignment="1"/>
    <xf numFmtId="14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quotePrefix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14" fontId="2" fillId="0" borderId="0" xfId="0" applyNumberFormat="1" applyFont="1" applyFill="1"/>
    <xf numFmtId="2" fontId="2" fillId="0" borderId="0" xfId="0" applyNumberFormat="1" applyFont="1" applyFill="1" applyBorder="1"/>
    <xf numFmtId="2" fontId="2" fillId="0" borderId="0" xfId="0" applyNumberFormat="1" applyFont="1" applyFill="1"/>
    <xf numFmtId="0" fontId="2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3" xfId="0" applyNumberFormat="1" applyFont="1" applyFill="1" applyBorder="1"/>
    <xf numFmtId="0" fontId="2" fillId="0" borderId="0" xfId="0" applyFont="1" applyBorder="1" applyAlignment="1">
      <alignment vertic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2" xfId="0" applyFont="1" applyFill="1" applyBorder="1" applyAlignment="1">
      <alignment horizontal="left"/>
    </xf>
    <xf numFmtId="164" fontId="2" fillId="0" borderId="8" xfId="0" applyNumberFormat="1" applyFont="1" applyFill="1" applyBorder="1"/>
    <xf numFmtId="0" fontId="3" fillId="5" borderId="0" xfId="0" applyFont="1" applyFill="1"/>
    <xf numFmtId="0" fontId="2" fillId="5" borderId="0" xfId="0" applyFont="1" applyFill="1" applyBorder="1"/>
    <xf numFmtId="165" fontId="3" fillId="5" borderId="0" xfId="0" applyNumberFormat="1" applyFont="1" applyFill="1"/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3" fillId="3" borderId="0" xfId="0" applyFont="1" applyFill="1"/>
    <xf numFmtId="0" fontId="2" fillId="3" borderId="0" xfId="0" applyFont="1" applyFill="1" applyBorder="1"/>
    <xf numFmtId="165" fontId="3" fillId="3" borderId="0" xfId="0" applyNumberFormat="1" applyFont="1" applyFill="1"/>
    <xf numFmtId="0" fontId="2" fillId="0" borderId="3" xfId="0" applyFont="1" applyBorder="1"/>
    <xf numFmtId="164" fontId="2" fillId="0" borderId="3" xfId="0" applyNumberFormat="1" applyFont="1" applyBorder="1"/>
    <xf numFmtId="20" fontId="2" fillId="0" borderId="0" xfId="0" applyNumberFormat="1" applyFont="1"/>
    <xf numFmtId="164" fontId="2" fillId="7" borderId="0" xfId="0" applyNumberFormat="1" applyFont="1" applyFill="1"/>
    <xf numFmtId="164" fontId="2" fillId="7" borderId="0" xfId="0" applyNumberFormat="1" applyFont="1" applyFill="1" applyBorder="1"/>
    <xf numFmtId="0" fontId="2" fillId="7" borderId="0" xfId="0" applyFont="1" applyFill="1"/>
    <xf numFmtId="165" fontId="2" fillId="7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5" fillId="8" borderId="0" xfId="0" applyFont="1" applyFill="1"/>
    <xf numFmtId="0" fontId="2" fillId="8" borderId="0" xfId="0" applyFont="1" applyFill="1"/>
    <xf numFmtId="165" fontId="2" fillId="8" borderId="0" xfId="0" applyNumberFormat="1" applyFont="1" applyFill="1"/>
    <xf numFmtId="165" fontId="5" fillId="8" borderId="0" xfId="0" applyNumberFormat="1" applyFont="1" applyFill="1"/>
    <xf numFmtId="165" fontId="2" fillId="0" borderId="0" xfId="0" applyNumberFormat="1" applyFont="1" applyFill="1"/>
    <xf numFmtId="10" fontId="2" fillId="0" borderId="0" xfId="0" applyNumberFormat="1" applyFont="1"/>
    <xf numFmtId="9" fontId="2" fillId="8" borderId="0" xfId="0" applyNumberFormat="1" applyFont="1" applyFill="1"/>
    <xf numFmtId="10" fontId="2" fillId="0" borderId="9" xfId="0" applyNumberFormat="1" applyFont="1" applyBorder="1"/>
    <xf numFmtId="165" fontId="2" fillId="0" borderId="9" xfId="0" applyNumberFormat="1" applyFont="1" applyBorder="1"/>
  </cellXfs>
  <cellStyles count="1">
    <cellStyle name="Normal" xfId="0" builtinId="0"/>
  </cellStyles>
  <dxfs count="68"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lightUp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B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E62525-CEBD-4302-90C0-6680A0CF9A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656917" y="1365250"/>
          <a:ext cx="2942167" cy="19482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61F149-6AF2-43B4-B464-E101345B12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DD8A6F-74AD-4936-8E60-DC059C0B8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8018B0-424C-47A2-A29F-3663AB5624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BB9BA-4D17-423F-9C02-E8D46EFAB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5E74C2-D688-469B-BE70-97D1239C9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1C597E-77C7-40EC-B1DE-62B5C1D5E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096B60-0CC6-4491-8D5E-71490A1C5F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FE395E-5F43-4D3C-A529-B6B7310F6C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70A29F-8FEF-4B3E-969C-343EC38D8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33F37D-27F9-468B-A1ED-36C0DBCF2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751417</xdr:colOff>
      <xdr:row>7</xdr:row>
      <xdr:rowOff>21167</xdr:rowOff>
    </xdr:from>
    <xdr:to>
      <xdr:col>8</xdr:col>
      <xdr:colOff>1185334</xdr:colOff>
      <xdr:row>16</xdr:row>
      <xdr:rowOff>64465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29B52-3D49-42DE-AD97-FC9DEDA26D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65" t="28303" r="26697" b="28290"/>
        <a:stretch/>
      </xdr:blipFill>
      <xdr:spPr>
        <a:xfrm>
          <a:off x="6523567" y="1354667"/>
          <a:ext cx="2938992" cy="192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leu chaud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5BB1-B79C-441A-85FC-355954B542A0}">
  <sheetPr>
    <pageSetUpPr fitToPage="1"/>
  </sheetPr>
  <dimension ref="A1:W62"/>
  <sheetViews>
    <sheetView zoomScale="90" zoomScaleNormal="90" workbookViewId="0">
      <selection activeCell="C1" sqref="C1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10.42578125" style="6" customWidth="1"/>
    <col min="5" max="5" width="36.85546875" style="3" customWidth="1"/>
    <col min="6" max="6" width="23.140625" style="3" customWidth="1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6.7109375" style="3" customWidth="1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44"/>
      <c r="F24" s="45"/>
      <c r="G24" s="45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25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44"/>
      <c r="F25" s="45"/>
      <c r="G25" s="45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44"/>
      <c r="F26" s="45"/>
      <c r="G26" s="45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ref="S26:S54" si="11">INT((Q26*24-INT(Q26*24))*60)</f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44"/>
      <c r="F27" s="45"/>
      <c r="G27" s="45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2">INT(Q27*24)</f>
        <v>0</v>
      </c>
      <c r="S27" s="18">
        <f t="shared" si="11"/>
        <v>0</v>
      </c>
      <c r="T27" s="18" t="str">
        <f t="shared" ref="T27:T54" si="13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44"/>
      <c r="F28" s="45"/>
      <c r="G28" s="45"/>
      <c r="H28" s="24" t="str">
        <f>IF(ISBLANK(G28),"",G28-F28)</f>
        <v/>
      </c>
      <c r="I28" s="26" t="str">
        <f t="shared" si="6"/>
        <v/>
      </c>
      <c r="L28" s="19">
        <f t="shared" ref="L28:L54" si="14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2"/>
        <v>0</v>
      </c>
      <c r="S28" s="18">
        <f t="shared" si="11"/>
        <v>0</v>
      </c>
      <c r="T28" s="18" t="str">
        <f t="shared" si="13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44"/>
      <c r="F29" s="45"/>
      <c r="G29" s="45"/>
      <c r="H29" s="24" t="str">
        <f t="shared" si="5"/>
        <v/>
      </c>
      <c r="I29" s="26" t="str">
        <f t="shared" si="6"/>
        <v/>
      </c>
      <c r="L29" s="19">
        <f t="shared" si="14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2"/>
        <v>0</v>
      </c>
      <c r="S29" s="18">
        <f t="shared" si="11"/>
        <v>0</v>
      </c>
      <c r="T29" s="18" t="str">
        <f t="shared" si="13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44"/>
      <c r="F30" s="45"/>
      <c r="G30" s="45"/>
      <c r="H30" s="24" t="str">
        <f t="shared" si="5"/>
        <v/>
      </c>
      <c r="I30" s="26" t="str">
        <f t="shared" si="6"/>
        <v/>
      </c>
      <c r="L30" s="19">
        <f t="shared" si="14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2"/>
        <v>0</v>
      </c>
      <c r="S30" s="18">
        <f t="shared" si="11"/>
        <v>0</v>
      </c>
      <c r="T30" s="18" t="str">
        <f t="shared" si="13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44"/>
      <c r="F31" s="45"/>
      <c r="G31" s="45"/>
      <c r="H31" s="24" t="str">
        <f t="shared" si="5"/>
        <v/>
      </c>
      <c r="I31" s="26" t="str">
        <f t="shared" si="6"/>
        <v/>
      </c>
      <c r="L31" s="19">
        <f t="shared" si="14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2"/>
        <v>0</v>
      </c>
      <c r="S31" s="18">
        <f t="shared" si="11"/>
        <v>0</v>
      </c>
      <c r="T31" s="18" t="str">
        <f t="shared" si="13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44"/>
      <c r="F32" s="45"/>
      <c r="G32" s="45"/>
      <c r="H32" s="24" t="str">
        <f t="shared" si="5"/>
        <v/>
      </c>
      <c r="I32" s="26" t="str">
        <f t="shared" si="6"/>
        <v/>
      </c>
      <c r="L32" s="19">
        <f t="shared" si="14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2"/>
        <v>0</v>
      </c>
      <c r="S32" s="18">
        <f t="shared" si="11"/>
        <v>0</v>
      </c>
      <c r="T32" s="18" t="str">
        <f t="shared" si="13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44"/>
      <c r="F33" s="45"/>
      <c r="G33" s="45"/>
      <c r="H33" s="24" t="str">
        <f t="shared" si="5"/>
        <v/>
      </c>
      <c r="I33" s="26" t="str">
        <f t="shared" si="6"/>
        <v/>
      </c>
      <c r="L33" s="19">
        <f t="shared" si="14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2"/>
        <v>0</v>
      </c>
      <c r="S33" s="18">
        <f t="shared" si="11"/>
        <v>0</v>
      </c>
      <c r="T33" s="18" t="str">
        <f t="shared" si="13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44"/>
      <c r="F34" s="45"/>
      <c r="G34" s="45"/>
      <c r="H34" s="24" t="str">
        <f t="shared" si="5"/>
        <v/>
      </c>
      <c r="I34" s="26" t="str">
        <f t="shared" si="6"/>
        <v/>
      </c>
      <c r="L34" s="19">
        <f t="shared" si="14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2"/>
        <v>0</v>
      </c>
      <c r="S34" s="18">
        <f t="shared" si="11"/>
        <v>0</v>
      </c>
      <c r="T34" s="18" t="str">
        <f t="shared" si="13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44"/>
      <c r="F35" s="45"/>
      <c r="G35" s="45"/>
      <c r="H35" s="24" t="str">
        <f t="shared" si="5"/>
        <v/>
      </c>
      <c r="I35" s="26" t="str">
        <f t="shared" si="6"/>
        <v/>
      </c>
      <c r="L35" s="19">
        <f t="shared" si="14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2"/>
        <v>0</v>
      </c>
      <c r="S35" s="18">
        <f t="shared" si="11"/>
        <v>0</v>
      </c>
      <c r="T35" s="18" t="str">
        <f t="shared" si="13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44"/>
      <c r="F36" s="45"/>
      <c r="G36" s="45"/>
      <c r="H36" s="24" t="str">
        <f t="shared" si="5"/>
        <v/>
      </c>
      <c r="I36" s="26" t="str">
        <f t="shared" si="6"/>
        <v/>
      </c>
      <c r="L36" s="19">
        <f t="shared" si="14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2"/>
        <v>0</v>
      </c>
      <c r="S36" s="18">
        <f t="shared" si="11"/>
        <v>0</v>
      </c>
      <c r="T36" s="18" t="str">
        <f t="shared" si="13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44"/>
      <c r="F37" s="45"/>
      <c r="G37" s="45"/>
      <c r="H37" s="24" t="str">
        <f t="shared" si="5"/>
        <v/>
      </c>
      <c r="I37" s="26" t="str">
        <f t="shared" si="6"/>
        <v/>
      </c>
      <c r="L37" s="19">
        <f t="shared" si="14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2"/>
        <v>0</v>
      </c>
      <c r="S37" s="18">
        <f t="shared" si="11"/>
        <v>0</v>
      </c>
      <c r="T37" s="18" t="str">
        <f t="shared" si="13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44"/>
      <c r="F38" s="45"/>
      <c r="G38" s="45"/>
      <c r="H38" s="24" t="str">
        <f t="shared" si="5"/>
        <v/>
      </c>
      <c r="I38" s="26" t="str">
        <f t="shared" si="6"/>
        <v/>
      </c>
      <c r="L38" s="19">
        <f t="shared" si="14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2"/>
        <v>0</v>
      </c>
      <c r="S38" s="18">
        <f t="shared" si="11"/>
        <v>0</v>
      </c>
      <c r="T38" s="18" t="str">
        <f t="shared" si="13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44"/>
      <c r="F39" s="45"/>
      <c r="G39" s="45"/>
      <c r="H39" s="24" t="str">
        <f t="shared" si="5"/>
        <v/>
      </c>
      <c r="I39" s="26" t="str">
        <f t="shared" si="6"/>
        <v/>
      </c>
      <c r="L39" s="19">
        <f t="shared" si="14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2"/>
        <v>0</v>
      </c>
      <c r="S39" s="18">
        <f t="shared" si="11"/>
        <v>0</v>
      </c>
      <c r="T39" s="18" t="str">
        <f t="shared" si="13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44"/>
      <c r="F40" s="45"/>
      <c r="G40" s="45"/>
      <c r="H40" s="24" t="str">
        <f t="shared" si="5"/>
        <v/>
      </c>
      <c r="I40" s="26" t="str">
        <f t="shared" si="6"/>
        <v/>
      </c>
      <c r="L40" s="19">
        <f t="shared" si="14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2"/>
        <v>0</v>
      </c>
      <c r="S40" s="18">
        <f t="shared" si="11"/>
        <v>0</v>
      </c>
      <c r="T40" s="18" t="str">
        <f t="shared" si="13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44"/>
      <c r="F41" s="45"/>
      <c r="G41" s="45"/>
      <c r="H41" s="24" t="str">
        <f t="shared" si="5"/>
        <v/>
      </c>
      <c r="I41" s="26" t="str">
        <f t="shared" si="6"/>
        <v/>
      </c>
      <c r="L41" s="19">
        <f t="shared" si="14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2"/>
        <v>0</v>
      </c>
      <c r="S41" s="18">
        <f t="shared" si="11"/>
        <v>0</v>
      </c>
      <c r="T41" s="18" t="str">
        <f t="shared" si="13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44"/>
      <c r="F42" s="45"/>
      <c r="G42" s="45"/>
      <c r="H42" s="24" t="str">
        <f t="shared" si="5"/>
        <v/>
      </c>
      <c r="I42" s="26" t="str">
        <f t="shared" si="6"/>
        <v/>
      </c>
      <c r="L42" s="19">
        <f t="shared" si="14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2"/>
        <v>0</v>
      </c>
      <c r="S42" s="18">
        <f t="shared" si="11"/>
        <v>0</v>
      </c>
      <c r="T42" s="18" t="str">
        <f t="shared" si="13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44"/>
      <c r="F43" s="45"/>
      <c r="G43" s="45"/>
      <c r="H43" s="24" t="str">
        <f t="shared" si="5"/>
        <v/>
      </c>
      <c r="I43" s="26" t="str">
        <f t="shared" si="6"/>
        <v/>
      </c>
      <c r="L43" s="19">
        <f t="shared" si="14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2"/>
        <v>0</v>
      </c>
      <c r="S43" s="18">
        <f t="shared" si="11"/>
        <v>0</v>
      </c>
      <c r="T43" s="18" t="str">
        <f t="shared" si="13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44"/>
      <c r="F44" s="45"/>
      <c r="G44" s="45"/>
      <c r="H44" s="24" t="str">
        <f t="shared" si="5"/>
        <v/>
      </c>
      <c r="I44" s="26" t="str">
        <f t="shared" si="6"/>
        <v/>
      </c>
      <c r="L44" s="19">
        <f t="shared" si="14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2"/>
        <v>0</v>
      </c>
      <c r="S44" s="18">
        <f t="shared" si="11"/>
        <v>0</v>
      </c>
      <c r="T44" s="18" t="str">
        <f t="shared" si="13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44"/>
      <c r="F45" s="45"/>
      <c r="G45" s="45"/>
      <c r="H45" s="24" t="str">
        <f t="shared" si="5"/>
        <v/>
      </c>
      <c r="I45" s="26" t="str">
        <f t="shared" si="6"/>
        <v/>
      </c>
      <c r="L45" s="19">
        <f t="shared" si="14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2"/>
        <v>0</v>
      </c>
      <c r="S45" s="18">
        <f t="shared" si="11"/>
        <v>0</v>
      </c>
      <c r="T45" s="18" t="str">
        <f t="shared" si="13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44"/>
      <c r="F46" s="45"/>
      <c r="G46" s="45"/>
      <c r="H46" s="24" t="str">
        <f t="shared" si="5"/>
        <v/>
      </c>
      <c r="I46" s="26" t="str">
        <f t="shared" si="6"/>
        <v/>
      </c>
      <c r="L46" s="19">
        <f t="shared" si="14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2"/>
        <v>0</v>
      </c>
      <c r="S46" s="18">
        <f t="shared" si="11"/>
        <v>0</v>
      </c>
      <c r="T46" s="18" t="str">
        <f t="shared" si="13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44"/>
      <c r="F47" s="45"/>
      <c r="G47" s="45"/>
      <c r="H47" s="24" t="str">
        <f t="shared" si="5"/>
        <v/>
      </c>
      <c r="I47" s="26" t="str">
        <f t="shared" si="6"/>
        <v/>
      </c>
      <c r="L47" s="19">
        <f t="shared" si="14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2"/>
        <v>0</v>
      </c>
      <c r="S47" s="18">
        <f t="shared" si="11"/>
        <v>0</v>
      </c>
      <c r="T47" s="18" t="str">
        <f t="shared" si="13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44"/>
      <c r="F48" s="45"/>
      <c r="G48" s="45"/>
      <c r="H48" s="24" t="str">
        <f t="shared" si="5"/>
        <v/>
      </c>
      <c r="I48" s="26" t="str">
        <f t="shared" si="6"/>
        <v/>
      </c>
      <c r="L48" s="19">
        <f t="shared" si="14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2"/>
        <v>0</v>
      </c>
      <c r="S48" s="18">
        <f t="shared" si="11"/>
        <v>0</v>
      </c>
      <c r="T48" s="18" t="str">
        <f t="shared" si="13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44"/>
      <c r="F49" s="45"/>
      <c r="G49" s="45"/>
      <c r="H49" s="24" t="str">
        <f t="shared" si="5"/>
        <v/>
      </c>
      <c r="I49" s="26" t="str">
        <f t="shared" si="6"/>
        <v/>
      </c>
      <c r="L49" s="19">
        <f t="shared" si="14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2"/>
        <v>0</v>
      </c>
      <c r="S49" s="18">
        <f t="shared" si="11"/>
        <v>0</v>
      </c>
      <c r="T49" s="18" t="str">
        <f t="shared" si="13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44"/>
      <c r="F50" s="45"/>
      <c r="G50" s="45"/>
      <c r="H50" s="24" t="str">
        <f t="shared" si="5"/>
        <v/>
      </c>
      <c r="I50" s="26" t="str">
        <f t="shared" si="6"/>
        <v/>
      </c>
      <c r="L50" s="19">
        <f t="shared" si="14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2"/>
        <v>0</v>
      </c>
      <c r="S50" s="18">
        <f t="shared" si="11"/>
        <v>0</v>
      </c>
      <c r="T50" s="18" t="str">
        <f t="shared" si="13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44"/>
      <c r="F51" s="45"/>
      <c r="G51" s="45"/>
      <c r="H51" s="24" t="str">
        <f t="shared" si="5"/>
        <v/>
      </c>
      <c r="I51" s="26" t="str">
        <f t="shared" si="6"/>
        <v/>
      </c>
      <c r="L51" s="19">
        <f t="shared" si="14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2"/>
        <v>0</v>
      </c>
      <c r="S51" s="18">
        <f t="shared" si="11"/>
        <v>0</v>
      </c>
      <c r="T51" s="18" t="str">
        <f t="shared" si="13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44"/>
      <c r="F52" s="45"/>
      <c r="G52" s="45"/>
      <c r="H52" s="24" t="str">
        <f t="shared" si="5"/>
        <v/>
      </c>
      <c r="I52" s="26" t="str">
        <f t="shared" si="6"/>
        <v/>
      </c>
      <c r="L52" s="19">
        <f t="shared" si="14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2"/>
        <v>0</v>
      </c>
      <c r="S52" s="18">
        <f t="shared" si="11"/>
        <v>0</v>
      </c>
      <c r="T52" s="18" t="str">
        <f t="shared" si="13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44"/>
      <c r="F53" s="45"/>
      <c r="G53" s="45"/>
      <c r="H53" s="24" t="str">
        <f t="shared" si="5"/>
        <v/>
      </c>
      <c r="I53" s="26" t="str">
        <f t="shared" si="6"/>
        <v/>
      </c>
      <c r="L53" s="19">
        <f t="shared" si="14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2"/>
        <v>0</v>
      </c>
      <c r="S53" s="18">
        <f t="shared" si="11"/>
        <v>0</v>
      </c>
      <c r="T53" s="18" t="str">
        <f t="shared" si="13"/>
        <v>00</v>
      </c>
      <c r="U53" s="18">
        <f t="shared" ref="U53:U54" si="15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44"/>
      <c r="F54" s="45"/>
      <c r="G54" s="45"/>
      <c r="H54" s="35" t="str">
        <f t="shared" si="5"/>
        <v/>
      </c>
      <c r="I54" s="27" t="str">
        <f t="shared" si="6"/>
        <v/>
      </c>
      <c r="L54" s="19">
        <f t="shared" si="14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2"/>
        <v>0</v>
      </c>
      <c r="S54" s="18">
        <f t="shared" si="11"/>
        <v>0</v>
      </c>
      <c r="T54" s="18" t="str">
        <f t="shared" si="13"/>
        <v>00</v>
      </c>
      <c r="U54" s="18">
        <f t="shared" si="15"/>
        <v>1</v>
      </c>
    </row>
    <row r="55" spans="3:23" s="18" customFormat="1" x14ac:dyDescent="0.3">
      <c r="D55" s="15"/>
      <c r="G55" s="60" t="s">
        <v>55</v>
      </c>
      <c r="H55" s="61"/>
      <c r="I55" s="17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G57" s="46"/>
      <c r="H57" s="33"/>
      <c r="V57" s="39" t="s">
        <v>56</v>
      </c>
      <c r="W57" s="40" t="s">
        <v>58</v>
      </c>
    </row>
    <row r="58" spans="3:23" x14ac:dyDescent="0.3">
      <c r="C58" s="6" t="s">
        <v>49</v>
      </c>
      <c r="E58" s="47"/>
      <c r="F58" s="48"/>
      <c r="G58" s="49"/>
      <c r="H58" s="50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41" t="s">
        <v>53</v>
      </c>
      <c r="G61" s="42"/>
      <c r="H61" s="43">
        <f>H59+H57+H58</f>
        <v>0</v>
      </c>
    </row>
    <row r="62" spans="3:23" ht="8.25" customHeight="1" x14ac:dyDescent="0.3"/>
  </sheetData>
  <mergeCells count="9">
    <mergeCell ref="G55:H55"/>
    <mergeCell ref="Q22:S22"/>
    <mergeCell ref="E22:E23"/>
    <mergeCell ref="H22:H23"/>
    <mergeCell ref="I22:I23"/>
    <mergeCell ref="C20:F20"/>
    <mergeCell ref="M23:N23"/>
    <mergeCell ref="O23:P23"/>
    <mergeCell ref="F22:G22"/>
  </mergeCells>
  <conditionalFormatting sqref="I55">
    <cfRule type="cellIs" dxfId="67" priority="28" operator="equal">
      <formula>IF($U$24=1,1,0)</formula>
    </cfRule>
  </conditionalFormatting>
  <conditionalFormatting sqref="C24:D24 H24:I24">
    <cfRule type="expression" dxfId="66" priority="21">
      <formula>IF(AND($M24&gt;5,$U24&gt;-1),1,0)</formula>
    </cfRule>
    <cfRule type="expression" dxfId="65" priority="24">
      <formula>IF(OR($M24=1,$M24=3,$M24=5),1,0)</formula>
    </cfRule>
  </conditionalFormatting>
  <conditionalFormatting sqref="C25:D54 H25:I54">
    <cfRule type="expression" dxfId="64" priority="5">
      <formula>IF(AND($M25&gt;5,$U25&gt;-1),1,0)</formula>
    </cfRule>
    <cfRule type="expression" dxfId="63" priority="6">
      <formula>IF(OR($M25=1,$M25=3,$M25=5),1,0)</formula>
    </cfRule>
  </conditionalFormatting>
  <conditionalFormatting sqref="E24:G24">
    <cfRule type="expression" dxfId="62" priority="3">
      <formula>IF(AND($M24&gt;5,$U24&gt;-1),1,0)</formula>
    </cfRule>
    <cfRule type="expression" dxfId="61" priority="4">
      <formula>IF(OR($M24=1,$M24=3,$M24=5),1,0)</formula>
    </cfRule>
  </conditionalFormatting>
  <conditionalFormatting sqref="E25:G54">
    <cfRule type="expression" dxfId="60" priority="1">
      <formula>IF(AND($M25&gt;5,$U25&gt;-1),1,0)</formula>
    </cfRule>
    <cfRule type="expression" dxfId="59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140295-7082-49B7-BAC8-27557DDB3BC8}">
          <x14:formula1>
            <xm:f>'Pas touche'!$G$2:$G$13</xm:f>
          </x14:formula1>
          <xm:sqref>G21</xm:sqref>
        </x14:dataValidation>
        <x14:dataValidation type="list" allowBlank="1" showInputMessage="1" showErrorMessage="1" xr:uid="{A36047FB-EA37-4B34-92F2-BDA1EDD35E79}">
          <x14:formula1>
            <xm:f>'Pas touche'!$J$2:$J$13</xm:f>
          </x14:formula1>
          <xm:sqref>G20</xm:sqref>
        </x14:dataValidation>
        <x14:dataValidation type="list" allowBlank="1" showInputMessage="1" showErrorMessage="1" xr:uid="{2D1ED8D7-D58B-42A2-A359-1088FFE4A16A}">
          <x14:formula1>
            <xm:f>'Pas touche'!$M$2:$M$3</xm:f>
          </x14:formula1>
          <xm:sqref>W57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0CFB-47B4-4331-9DFF-1189B90082E6}">
  <sheetPr>
    <pageSetUpPr fitToPage="1"/>
  </sheetPr>
  <dimension ref="A1:W61"/>
  <sheetViews>
    <sheetView topLeftCell="A37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IF(Septembre!W57="Non",Septembre!H61,0)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14" priority="5" operator="equal">
      <formula>IF($U$24=1,1,0)</formula>
    </cfRule>
  </conditionalFormatting>
  <conditionalFormatting sqref="C24:I24">
    <cfRule type="expression" dxfId="13" priority="3">
      <formula>IF(AND($M24&gt;5,$U24&gt;-1),1,0)</formula>
    </cfRule>
    <cfRule type="expression" dxfId="12" priority="4">
      <formula>IF(OR($M24=1,$M24=3,$M24=5),1,0)</formula>
    </cfRule>
  </conditionalFormatting>
  <conditionalFormatting sqref="C25:I54">
    <cfRule type="expression" dxfId="11" priority="1">
      <formula>IF(AND($M25&gt;5,$U25&gt;-1),1,0)</formula>
    </cfRule>
    <cfRule type="expression" dxfId="10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369ADB-B476-4887-9543-549B2E041B42}">
          <x14:formula1>
            <xm:f>'Pas touche'!$J$2:$J$13</xm:f>
          </x14:formula1>
          <xm:sqref>G20</xm:sqref>
        </x14:dataValidation>
        <x14:dataValidation type="list" allowBlank="1" showInputMessage="1" showErrorMessage="1" xr:uid="{D8F06F67-CCD7-4CCD-A1C1-854FEE32944A}">
          <x14:formula1>
            <xm:f>'Pas touche'!$G$2:$G$13</xm:f>
          </x14:formula1>
          <xm:sqref>G21</xm:sqref>
        </x14:dataValidation>
        <x14:dataValidation type="list" allowBlank="1" showInputMessage="1" showErrorMessage="1" xr:uid="{4596BC45-7EA8-4DED-835D-B267FB393340}">
          <x14:formula1>
            <xm:f>'Pas touche'!$M$2:$M$3</xm:f>
          </x14:formula1>
          <xm:sqref>W57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436B-E6A4-403A-9C0B-E9A263B3CDD4}">
  <sheetPr>
    <pageSetUpPr fitToPage="1"/>
  </sheetPr>
  <dimension ref="A1:W61"/>
  <sheetViews>
    <sheetView topLeftCell="A37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IF(Octobre!W57="Non",Octobre!H61,0)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9" priority="5" operator="equal">
      <formula>IF($U$24=1,1,0)</formula>
    </cfRule>
  </conditionalFormatting>
  <conditionalFormatting sqref="C24:I24">
    <cfRule type="expression" dxfId="8" priority="3">
      <formula>IF(AND($M24&gt;5,$U24&gt;-1),1,0)</formula>
    </cfRule>
    <cfRule type="expression" dxfId="7" priority="4">
      <formula>IF(OR($M24=1,$M24=3,$M24=5),1,0)</formula>
    </cfRule>
  </conditionalFormatting>
  <conditionalFormatting sqref="C25:I54">
    <cfRule type="expression" dxfId="6" priority="1">
      <formula>IF(AND($M25&gt;5,$U25&gt;-1),1,0)</formula>
    </cfRule>
    <cfRule type="expression" dxfId="5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BF0B6C-2C6D-4E2A-A92A-D0DA1043DD0E}">
          <x14:formula1>
            <xm:f>'Pas touche'!$J$2:$J$13</xm:f>
          </x14:formula1>
          <xm:sqref>G20</xm:sqref>
        </x14:dataValidation>
        <x14:dataValidation type="list" allowBlank="1" showInputMessage="1" showErrorMessage="1" xr:uid="{E277EF5C-228A-4988-948D-759D1DD7736E}">
          <x14:formula1>
            <xm:f>'Pas touche'!$G$2:$G$13</xm:f>
          </x14:formula1>
          <xm:sqref>G21</xm:sqref>
        </x14:dataValidation>
        <x14:dataValidation type="list" allowBlank="1" showInputMessage="1" showErrorMessage="1" xr:uid="{2B025831-372A-4E3C-A612-AAB2CA96EBFA}">
          <x14:formula1>
            <xm:f>'Pas touche'!$M$2:$M$3</xm:f>
          </x14:formula1>
          <xm:sqref>W57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21A7-D85A-4BA7-B30A-57C374EDD813}">
  <sheetPr>
    <pageSetUpPr fitToPage="1"/>
  </sheetPr>
  <dimension ref="A1:W61"/>
  <sheetViews>
    <sheetView topLeftCell="A49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12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Décembre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Mercredi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44531</v>
      </c>
      <c r="M24" s="18">
        <f>WEEKDAY(L24,2)</f>
        <v>3</v>
      </c>
      <c r="N24" s="18" t="str">
        <f>VLOOKUP(M24,'Pas touche'!$F$2:$G$8,2)</f>
        <v>Mercredi</v>
      </c>
      <c r="O24" s="18">
        <f>MONTH(L24)</f>
        <v>12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Jeudi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44532</v>
      </c>
      <c r="M25" s="18">
        <f t="shared" ref="M25:M54" si="7">WEEKDAY(L25,2)</f>
        <v>4</v>
      </c>
      <c r="N25" s="18" t="str">
        <f>VLOOKUP(M25,'Pas touche'!$F$2:$G$8,2)</f>
        <v>Jeudi</v>
      </c>
      <c r="O25" s="18">
        <f t="shared" ref="O25:O54" si="8">MONTH(L25)</f>
        <v>12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Vendredi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44533</v>
      </c>
      <c r="M26" s="18">
        <f t="shared" si="7"/>
        <v>5</v>
      </c>
      <c r="N26" s="18" t="str">
        <f>VLOOKUP(M26,'Pas touche'!$F$2:$G$8,2)</f>
        <v>Vendredi</v>
      </c>
      <c r="O26" s="18">
        <f t="shared" si="8"/>
        <v>12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Samedi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44534</v>
      </c>
      <c r="M27" s="18">
        <f t="shared" si="7"/>
        <v>6</v>
      </c>
      <c r="N27" s="18" t="str">
        <f>VLOOKUP(M27,'Pas touche'!$F$2:$G$8,2)</f>
        <v>Samedi</v>
      </c>
      <c r="O27" s="18">
        <f t="shared" si="8"/>
        <v>12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Dimanche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44535</v>
      </c>
      <c r="M28" s="18">
        <f t="shared" si="7"/>
        <v>7</v>
      </c>
      <c r="N28" s="18" t="str">
        <f>VLOOKUP(M28,'Pas touche'!$F$2:$G$8,2)</f>
        <v>Dimanche</v>
      </c>
      <c r="O28" s="18">
        <f t="shared" si="8"/>
        <v>12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Lundi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44536</v>
      </c>
      <c r="M29" s="18">
        <f t="shared" si="7"/>
        <v>1</v>
      </c>
      <c r="N29" s="18" t="str">
        <f>VLOOKUP(M29,'Pas touche'!$F$2:$G$8,2)</f>
        <v>Lundi</v>
      </c>
      <c r="O29" s="18">
        <f t="shared" si="8"/>
        <v>12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Mardi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44537</v>
      </c>
      <c r="M30" s="18">
        <f t="shared" si="7"/>
        <v>2</v>
      </c>
      <c r="N30" s="18" t="str">
        <f>VLOOKUP(M30,'Pas touche'!$F$2:$G$8,2)</f>
        <v>Mardi</v>
      </c>
      <c r="O30" s="18">
        <f t="shared" si="8"/>
        <v>12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Mercredi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44538</v>
      </c>
      <c r="M31" s="18">
        <f t="shared" si="7"/>
        <v>3</v>
      </c>
      <c r="N31" s="18" t="str">
        <f>VLOOKUP(M31,'Pas touche'!$F$2:$G$8,2)</f>
        <v>Mercredi</v>
      </c>
      <c r="O31" s="18">
        <f t="shared" si="8"/>
        <v>12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Jeudi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44539</v>
      </c>
      <c r="M32" s="18">
        <f t="shared" si="7"/>
        <v>4</v>
      </c>
      <c r="N32" s="18" t="str">
        <f>VLOOKUP(M32,'Pas touche'!$F$2:$G$8,2)</f>
        <v>Jeudi</v>
      </c>
      <c r="O32" s="18">
        <f t="shared" si="8"/>
        <v>12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Vendredi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44540</v>
      </c>
      <c r="M33" s="18">
        <f t="shared" si="7"/>
        <v>5</v>
      </c>
      <c r="N33" s="18" t="str">
        <f>VLOOKUP(M33,'Pas touche'!$F$2:$G$8,2)</f>
        <v>Vendredi</v>
      </c>
      <c r="O33" s="18">
        <f t="shared" si="8"/>
        <v>12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Samedi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44541</v>
      </c>
      <c r="M34" s="18">
        <f t="shared" si="7"/>
        <v>6</v>
      </c>
      <c r="N34" s="18" t="str">
        <f>VLOOKUP(M34,'Pas touche'!$F$2:$G$8,2)</f>
        <v>Samedi</v>
      </c>
      <c r="O34" s="18">
        <f t="shared" si="8"/>
        <v>12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Dimanche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44542</v>
      </c>
      <c r="M35" s="18">
        <f t="shared" si="7"/>
        <v>7</v>
      </c>
      <c r="N35" s="18" t="str">
        <f>VLOOKUP(M35,'Pas touche'!$F$2:$G$8,2)</f>
        <v>Dimanche</v>
      </c>
      <c r="O35" s="18">
        <f t="shared" si="8"/>
        <v>12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Lundi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44543</v>
      </c>
      <c r="M36" s="18">
        <f t="shared" si="7"/>
        <v>1</v>
      </c>
      <c r="N36" s="18" t="str">
        <f>VLOOKUP(M36,'Pas touche'!$F$2:$G$8,2)</f>
        <v>Lundi</v>
      </c>
      <c r="O36" s="18">
        <f t="shared" si="8"/>
        <v>12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Mardi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44544</v>
      </c>
      <c r="M37" s="18">
        <f t="shared" si="7"/>
        <v>2</v>
      </c>
      <c r="N37" s="18" t="str">
        <f>VLOOKUP(M37,'Pas touche'!$F$2:$G$8,2)</f>
        <v>Mardi</v>
      </c>
      <c r="O37" s="18">
        <f t="shared" si="8"/>
        <v>12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Mercredi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44545</v>
      </c>
      <c r="M38" s="18">
        <f t="shared" si="7"/>
        <v>3</v>
      </c>
      <c r="N38" s="18" t="str">
        <f>VLOOKUP(M38,'Pas touche'!$F$2:$G$8,2)</f>
        <v>Mercredi</v>
      </c>
      <c r="O38" s="18">
        <f t="shared" si="8"/>
        <v>12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Jeudi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44546</v>
      </c>
      <c r="M39" s="18">
        <f t="shared" si="7"/>
        <v>4</v>
      </c>
      <c r="N39" s="18" t="str">
        <f>VLOOKUP(M39,'Pas touche'!$F$2:$G$8,2)</f>
        <v>Jeudi</v>
      </c>
      <c r="O39" s="18">
        <f t="shared" si="8"/>
        <v>12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Vendredi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44547</v>
      </c>
      <c r="M40" s="18">
        <f t="shared" si="7"/>
        <v>5</v>
      </c>
      <c r="N40" s="18" t="str">
        <f>VLOOKUP(M40,'Pas touche'!$F$2:$G$8,2)</f>
        <v>Vendredi</v>
      </c>
      <c r="O40" s="18">
        <f t="shared" si="8"/>
        <v>12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Samedi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44548</v>
      </c>
      <c r="M41" s="18">
        <f t="shared" si="7"/>
        <v>6</v>
      </c>
      <c r="N41" s="18" t="str">
        <f>VLOOKUP(M41,'Pas touche'!$F$2:$G$8,2)</f>
        <v>Samedi</v>
      </c>
      <c r="O41" s="18">
        <f t="shared" si="8"/>
        <v>12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Dimanche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44549</v>
      </c>
      <c r="M42" s="18">
        <f t="shared" si="7"/>
        <v>7</v>
      </c>
      <c r="N42" s="18" t="str">
        <f>VLOOKUP(M42,'Pas touche'!$F$2:$G$8,2)</f>
        <v>Dimanche</v>
      </c>
      <c r="O42" s="18">
        <f t="shared" si="8"/>
        <v>12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Lundi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44550</v>
      </c>
      <c r="M43" s="18">
        <f t="shared" si="7"/>
        <v>1</v>
      </c>
      <c r="N43" s="18" t="str">
        <f>VLOOKUP(M43,'Pas touche'!$F$2:$G$8,2)</f>
        <v>Lundi</v>
      </c>
      <c r="O43" s="18">
        <f t="shared" si="8"/>
        <v>12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Mardi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44551</v>
      </c>
      <c r="M44" s="18">
        <f t="shared" si="7"/>
        <v>2</v>
      </c>
      <c r="N44" s="18" t="str">
        <f>VLOOKUP(M44,'Pas touche'!$F$2:$G$8,2)</f>
        <v>Mardi</v>
      </c>
      <c r="O44" s="18">
        <f t="shared" si="8"/>
        <v>12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Mercredi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44552</v>
      </c>
      <c r="M45" s="18">
        <f t="shared" si="7"/>
        <v>3</v>
      </c>
      <c r="N45" s="18" t="str">
        <f>VLOOKUP(M45,'Pas touche'!$F$2:$G$8,2)</f>
        <v>Mercredi</v>
      </c>
      <c r="O45" s="18">
        <f t="shared" si="8"/>
        <v>12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Jeudi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44553</v>
      </c>
      <c r="M46" s="18">
        <f t="shared" si="7"/>
        <v>4</v>
      </c>
      <c r="N46" s="18" t="str">
        <f>VLOOKUP(M46,'Pas touche'!$F$2:$G$8,2)</f>
        <v>Jeudi</v>
      </c>
      <c r="O46" s="18">
        <f t="shared" si="8"/>
        <v>12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Vendredi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44554</v>
      </c>
      <c r="M47" s="18">
        <f t="shared" si="7"/>
        <v>5</v>
      </c>
      <c r="N47" s="18" t="str">
        <f>VLOOKUP(M47,'Pas touche'!$F$2:$G$8,2)</f>
        <v>Vendredi</v>
      </c>
      <c r="O47" s="18">
        <f t="shared" si="8"/>
        <v>12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Samedi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44555</v>
      </c>
      <c r="M48" s="18">
        <f t="shared" si="7"/>
        <v>6</v>
      </c>
      <c r="N48" s="18" t="str">
        <f>VLOOKUP(M48,'Pas touche'!$F$2:$G$8,2)</f>
        <v>Samedi</v>
      </c>
      <c r="O48" s="18">
        <f t="shared" si="8"/>
        <v>12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Dimanche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44556</v>
      </c>
      <c r="M49" s="18">
        <f t="shared" si="7"/>
        <v>7</v>
      </c>
      <c r="N49" s="18" t="str">
        <f>VLOOKUP(M49,'Pas touche'!$F$2:$G$8,2)</f>
        <v>Dimanche</v>
      </c>
      <c r="O49" s="18">
        <f t="shared" si="8"/>
        <v>12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Lundi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44557</v>
      </c>
      <c r="M50" s="18">
        <f t="shared" si="7"/>
        <v>1</v>
      </c>
      <c r="N50" s="18" t="str">
        <f>VLOOKUP(M50,'Pas touche'!$F$2:$G$8,2)</f>
        <v>Lundi</v>
      </c>
      <c r="O50" s="18">
        <f t="shared" si="8"/>
        <v>12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Mardi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44558</v>
      </c>
      <c r="M51" s="18">
        <f t="shared" si="7"/>
        <v>2</v>
      </c>
      <c r="N51" s="18" t="str">
        <f>VLOOKUP(M51,'Pas touche'!$F$2:$G$8,2)</f>
        <v>Mardi</v>
      </c>
      <c r="O51" s="18">
        <f t="shared" si="8"/>
        <v>12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Mercredi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44559</v>
      </c>
      <c r="M52" s="18">
        <f t="shared" si="7"/>
        <v>3</v>
      </c>
      <c r="N52" s="18" t="str">
        <f>VLOOKUP(M52,'Pas touche'!$F$2:$G$8,2)</f>
        <v>Mercredi</v>
      </c>
      <c r="O52" s="18">
        <f t="shared" si="8"/>
        <v>12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Jeudi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44560</v>
      </c>
      <c r="M53" s="18">
        <f t="shared" si="7"/>
        <v>4</v>
      </c>
      <c r="N53" s="18" t="str">
        <f>VLOOKUP(M53,'Pas touche'!$F$2:$G$8,2)</f>
        <v>Jeudi</v>
      </c>
      <c r="O53" s="18">
        <f t="shared" si="8"/>
        <v>12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Vendredi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44561</v>
      </c>
      <c r="M54" s="18">
        <f t="shared" si="7"/>
        <v>5</v>
      </c>
      <c r="N54" s="18" t="str">
        <f>VLOOKUP(M54,'Pas touche'!$F$2:$G$8,2)</f>
        <v>Vendredi</v>
      </c>
      <c r="O54" s="18">
        <f t="shared" si="8"/>
        <v>12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IF(Novembre!W57="Non",Novembre!H61,0)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4" priority="5" operator="equal">
      <formula>IF($U$24=1,1,0)</formula>
    </cfRule>
  </conditionalFormatting>
  <conditionalFormatting sqref="C24:I24">
    <cfRule type="expression" dxfId="3" priority="3">
      <formula>IF(AND($M24&gt;5,$U24&gt;-1),1,0)</formula>
    </cfRule>
    <cfRule type="expression" dxfId="2" priority="4">
      <formula>IF(OR($M24=1,$M24=3,$M24=5),1,0)</formula>
    </cfRule>
  </conditionalFormatting>
  <conditionalFormatting sqref="C25:I54">
    <cfRule type="expression" dxfId="1" priority="1">
      <formula>IF(AND($M25&gt;5,$U25&gt;-1),1,0)</formula>
    </cfRule>
    <cfRule type="expression" dxfId="0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6152CC2-3EEE-4B28-8159-C3BDA6B6AD9C}">
          <x14:formula1>
            <xm:f>'Pas touche'!$G$2:$G$13</xm:f>
          </x14:formula1>
          <xm:sqref>G21</xm:sqref>
        </x14:dataValidation>
        <x14:dataValidation type="list" allowBlank="1" showInputMessage="1" showErrorMessage="1" xr:uid="{18C9F57E-AA1D-4DD5-B80A-3414D33C13FC}">
          <x14:formula1>
            <xm:f>'Pas touche'!$J$2:$J$13</xm:f>
          </x14:formula1>
          <xm:sqref>G20</xm:sqref>
        </x14:dataValidation>
        <x14:dataValidation type="list" allowBlank="1" showInputMessage="1" showErrorMessage="1" xr:uid="{B5E2994A-E0D6-4F3E-A409-CCD3B90E9F9C}">
          <x14:formula1>
            <xm:f>'Pas touche'!$M$2:$M$3</xm:f>
          </x14:formula1>
          <xm:sqref>W57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77A-37F8-436D-B07D-15B68EAF60C7}">
  <dimension ref="A2:M13"/>
  <sheetViews>
    <sheetView topLeftCell="A2" workbookViewId="0">
      <selection activeCell="C7" sqref="C7"/>
    </sheetView>
  </sheetViews>
  <sheetFormatPr baseColWidth="10" defaultRowHeight="15" x14ac:dyDescent="0.25"/>
  <cols>
    <col min="2" max="2" width="4" customWidth="1"/>
    <col min="6" max="6" width="4.5703125" customWidth="1"/>
  </cols>
  <sheetData>
    <row r="2" spans="1:13" x14ac:dyDescent="0.25">
      <c r="A2" s="1" t="s">
        <v>0</v>
      </c>
      <c r="B2">
        <v>1</v>
      </c>
      <c r="C2" t="s">
        <v>1</v>
      </c>
      <c r="E2" s="1" t="s">
        <v>16</v>
      </c>
      <c r="F2">
        <v>1</v>
      </c>
      <c r="G2" t="s">
        <v>17</v>
      </c>
      <c r="I2" t="s">
        <v>15</v>
      </c>
      <c r="J2" t="s">
        <v>62</v>
      </c>
      <c r="L2" t="s">
        <v>56</v>
      </c>
      <c r="M2" t="s">
        <v>57</v>
      </c>
    </row>
    <row r="3" spans="1:13" x14ac:dyDescent="0.25">
      <c r="B3">
        <f>B2+1</f>
        <v>2</v>
      </c>
      <c r="C3" t="s">
        <v>2</v>
      </c>
      <c r="F3">
        <v>2</v>
      </c>
      <c r="G3" t="s">
        <v>18</v>
      </c>
      <c r="J3" t="s">
        <v>46</v>
      </c>
      <c r="M3" t="s">
        <v>58</v>
      </c>
    </row>
    <row r="4" spans="1:13" x14ac:dyDescent="0.25">
      <c r="B4">
        <f t="shared" ref="B4:B13" si="0">B3+1</f>
        <v>3</v>
      </c>
      <c r="C4" t="s">
        <v>3</v>
      </c>
      <c r="F4">
        <v>3</v>
      </c>
      <c r="G4" t="s">
        <v>19</v>
      </c>
      <c r="J4" t="s">
        <v>47</v>
      </c>
    </row>
    <row r="5" spans="1:13" x14ac:dyDescent="0.25">
      <c r="B5">
        <f t="shared" si="0"/>
        <v>4</v>
      </c>
      <c r="C5" t="s">
        <v>4</v>
      </c>
      <c r="F5">
        <v>4</v>
      </c>
      <c r="G5" t="s">
        <v>20</v>
      </c>
      <c r="J5" t="s">
        <v>48</v>
      </c>
    </row>
    <row r="6" spans="1:13" x14ac:dyDescent="0.25">
      <c r="B6">
        <f t="shared" si="0"/>
        <v>5</v>
      </c>
      <c r="C6" t="s">
        <v>5</v>
      </c>
      <c r="F6">
        <v>5</v>
      </c>
      <c r="G6" t="s">
        <v>21</v>
      </c>
      <c r="J6" t="s">
        <v>63</v>
      </c>
    </row>
    <row r="7" spans="1:13" x14ac:dyDescent="0.25">
      <c r="B7">
        <f t="shared" si="0"/>
        <v>6</v>
      </c>
      <c r="C7" t="s">
        <v>6</v>
      </c>
      <c r="F7">
        <v>6</v>
      </c>
      <c r="G7" t="s">
        <v>22</v>
      </c>
      <c r="J7" t="s">
        <v>60</v>
      </c>
    </row>
    <row r="8" spans="1:13" x14ac:dyDescent="0.25">
      <c r="B8">
        <f t="shared" si="0"/>
        <v>7</v>
      </c>
      <c r="C8" t="s">
        <v>7</v>
      </c>
      <c r="F8">
        <v>7</v>
      </c>
      <c r="G8" t="s">
        <v>23</v>
      </c>
      <c r="J8" t="s">
        <v>61</v>
      </c>
    </row>
    <row r="9" spans="1:13" x14ac:dyDescent="0.25">
      <c r="B9">
        <f t="shared" si="0"/>
        <v>8</v>
      </c>
      <c r="C9" t="s">
        <v>8</v>
      </c>
    </row>
    <row r="10" spans="1:13" x14ac:dyDescent="0.25">
      <c r="B10">
        <f t="shared" si="0"/>
        <v>9</v>
      </c>
      <c r="C10" t="s">
        <v>9</v>
      </c>
    </row>
    <row r="11" spans="1:13" x14ac:dyDescent="0.25">
      <c r="B11">
        <f t="shared" si="0"/>
        <v>10</v>
      </c>
      <c r="C11" t="s">
        <v>10</v>
      </c>
    </row>
    <row r="12" spans="1:13" x14ac:dyDescent="0.25">
      <c r="B12">
        <f t="shared" si="0"/>
        <v>11</v>
      </c>
      <c r="C12" t="s">
        <v>11</v>
      </c>
    </row>
    <row r="13" spans="1:13" x14ac:dyDescent="0.25">
      <c r="B13">
        <f t="shared" si="0"/>
        <v>12</v>
      </c>
      <c r="C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A108-F5EB-4B97-A1C1-778CD1D7D844}">
  <sheetPr>
    <pageSetUpPr fitToPage="1"/>
  </sheetPr>
  <dimension ref="A1:W62"/>
  <sheetViews>
    <sheetView topLeftCell="A45" zoomScale="90" zoomScaleNormal="90" workbookViewId="0">
      <selection activeCell="F18" sqref="F18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3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/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/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Lundi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44256</v>
      </c>
      <c r="M24" s="18">
        <f>WEEKDAY(L24,2)</f>
        <v>1</v>
      </c>
      <c r="N24" s="18" t="str">
        <f>VLOOKUP(M24,'Pas touche'!$F$2:$G$8,2)</f>
        <v>Lundi</v>
      </c>
      <c r="O24" s="18">
        <f>MONTH(L24)</f>
        <v>3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Mardi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44257</v>
      </c>
      <c r="M25" s="18">
        <f t="shared" ref="M25:M54" si="7">WEEKDAY(L25,2)</f>
        <v>2</v>
      </c>
      <c r="N25" s="18" t="str">
        <f>VLOOKUP(M25,'Pas touche'!$F$2:$G$8,2)</f>
        <v>Mardi</v>
      </c>
      <c r="O25" s="18">
        <f t="shared" ref="O25:O54" si="8">MONTH(L25)</f>
        <v>3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Mercredi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44258</v>
      </c>
      <c r="M26" s="18">
        <f t="shared" si="7"/>
        <v>3</v>
      </c>
      <c r="N26" s="18" t="str">
        <f>VLOOKUP(M26,'Pas touche'!$F$2:$G$8,2)</f>
        <v>Mercredi</v>
      </c>
      <c r="O26" s="18">
        <f t="shared" si="8"/>
        <v>3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Jeudi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44259</v>
      </c>
      <c r="M27" s="18">
        <f t="shared" si="7"/>
        <v>4</v>
      </c>
      <c r="N27" s="18" t="str">
        <f>VLOOKUP(M27,'Pas touche'!$F$2:$G$8,2)</f>
        <v>Jeudi</v>
      </c>
      <c r="O27" s="18">
        <f t="shared" si="8"/>
        <v>3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Vendredi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44260</v>
      </c>
      <c r="M28" s="18">
        <f t="shared" si="7"/>
        <v>5</v>
      </c>
      <c r="N28" s="18" t="str">
        <f>VLOOKUP(M28,'Pas touche'!$F$2:$G$8,2)</f>
        <v>Vendredi</v>
      </c>
      <c r="O28" s="18">
        <f t="shared" si="8"/>
        <v>3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Samedi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44261</v>
      </c>
      <c r="M29" s="18">
        <f t="shared" si="7"/>
        <v>6</v>
      </c>
      <c r="N29" s="18" t="str">
        <f>VLOOKUP(M29,'Pas touche'!$F$2:$G$8,2)</f>
        <v>Samedi</v>
      </c>
      <c r="O29" s="18">
        <f t="shared" si="8"/>
        <v>3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Dimanche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44262</v>
      </c>
      <c r="M30" s="18">
        <f t="shared" si="7"/>
        <v>7</v>
      </c>
      <c r="N30" s="18" t="str">
        <f>VLOOKUP(M30,'Pas touche'!$F$2:$G$8,2)</f>
        <v>Dimanche</v>
      </c>
      <c r="O30" s="18">
        <f t="shared" si="8"/>
        <v>3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Lundi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44263</v>
      </c>
      <c r="M31" s="18">
        <f t="shared" si="7"/>
        <v>1</v>
      </c>
      <c r="N31" s="18" t="str">
        <f>VLOOKUP(M31,'Pas touche'!$F$2:$G$8,2)</f>
        <v>Lundi</v>
      </c>
      <c r="O31" s="18">
        <f t="shared" si="8"/>
        <v>3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Mardi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44264</v>
      </c>
      <c r="M32" s="18">
        <f t="shared" si="7"/>
        <v>2</v>
      </c>
      <c r="N32" s="18" t="str">
        <f>VLOOKUP(M32,'Pas touche'!$F$2:$G$8,2)</f>
        <v>Mardi</v>
      </c>
      <c r="O32" s="18">
        <f t="shared" si="8"/>
        <v>3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Mercredi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44265</v>
      </c>
      <c r="M33" s="18">
        <f t="shared" si="7"/>
        <v>3</v>
      </c>
      <c r="N33" s="18" t="str">
        <f>VLOOKUP(M33,'Pas touche'!$F$2:$G$8,2)</f>
        <v>Mercredi</v>
      </c>
      <c r="O33" s="18">
        <f t="shared" si="8"/>
        <v>3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Jeudi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44266</v>
      </c>
      <c r="M34" s="18">
        <f t="shared" si="7"/>
        <v>4</v>
      </c>
      <c r="N34" s="18" t="str">
        <f>VLOOKUP(M34,'Pas touche'!$F$2:$G$8,2)</f>
        <v>Jeudi</v>
      </c>
      <c r="O34" s="18">
        <f t="shared" si="8"/>
        <v>3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Vendredi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44267</v>
      </c>
      <c r="M35" s="18">
        <f t="shared" si="7"/>
        <v>5</v>
      </c>
      <c r="N35" s="18" t="str">
        <f>VLOOKUP(M35,'Pas touche'!$F$2:$G$8,2)</f>
        <v>Vendredi</v>
      </c>
      <c r="O35" s="18">
        <f t="shared" si="8"/>
        <v>3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Samedi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44268</v>
      </c>
      <c r="M36" s="18">
        <f t="shared" si="7"/>
        <v>6</v>
      </c>
      <c r="N36" s="18" t="str">
        <f>VLOOKUP(M36,'Pas touche'!$F$2:$G$8,2)</f>
        <v>Samedi</v>
      </c>
      <c r="O36" s="18">
        <f t="shared" si="8"/>
        <v>3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Dimanche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44269</v>
      </c>
      <c r="M37" s="18">
        <f t="shared" si="7"/>
        <v>7</v>
      </c>
      <c r="N37" s="18" t="str">
        <f>VLOOKUP(M37,'Pas touche'!$F$2:$G$8,2)</f>
        <v>Dimanche</v>
      </c>
      <c r="O37" s="18">
        <f t="shared" si="8"/>
        <v>3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Lundi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44270</v>
      </c>
      <c r="M38" s="18">
        <f t="shared" si="7"/>
        <v>1</v>
      </c>
      <c r="N38" s="18" t="str">
        <f>VLOOKUP(M38,'Pas touche'!$F$2:$G$8,2)</f>
        <v>Lundi</v>
      </c>
      <c r="O38" s="18">
        <f t="shared" si="8"/>
        <v>3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Mardi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44271</v>
      </c>
      <c r="M39" s="18">
        <f t="shared" si="7"/>
        <v>2</v>
      </c>
      <c r="N39" s="18" t="str">
        <f>VLOOKUP(M39,'Pas touche'!$F$2:$G$8,2)</f>
        <v>Mardi</v>
      </c>
      <c r="O39" s="18">
        <f t="shared" si="8"/>
        <v>3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Mercredi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44272</v>
      </c>
      <c r="M40" s="18">
        <f t="shared" si="7"/>
        <v>3</v>
      </c>
      <c r="N40" s="18" t="str">
        <f>VLOOKUP(M40,'Pas touche'!$F$2:$G$8,2)</f>
        <v>Mercredi</v>
      </c>
      <c r="O40" s="18">
        <f t="shared" si="8"/>
        <v>3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Jeudi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44273</v>
      </c>
      <c r="M41" s="18">
        <f t="shared" si="7"/>
        <v>4</v>
      </c>
      <c r="N41" s="18" t="str">
        <f>VLOOKUP(M41,'Pas touche'!$F$2:$G$8,2)</f>
        <v>Jeudi</v>
      </c>
      <c r="O41" s="18">
        <f t="shared" si="8"/>
        <v>3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Vendredi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44274</v>
      </c>
      <c r="M42" s="18">
        <f t="shared" si="7"/>
        <v>5</v>
      </c>
      <c r="N42" s="18" t="str">
        <f>VLOOKUP(M42,'Pas touche'!$F$2:$G$8,2)</f>
        <v>Vendredi</v>
      </c>
      <c r="O42" s="18">
        <f t="shared" si="8"/>
        <v>3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Samedi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44275</v>
      </c>
      <c r="M43" s="18">
        <f t="shared" si="7"/>
        <v>6</v>
      </c>
      <c r="N43" s="18" t="str">
        <f>VLOOKUP(M43,'Pas touche'!$F$2:$G$8,2)</f>
        <v>Samedi</v>
      </c>
      <c r="O43" s="18">
        <f t="shared" si="8"/>
        <v>3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Dimanche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44276</v>
      </c>
      <c r="M44" s="18">
        <f t="shared" si="7"/>
        <v>7</v>
      </c>
      <c r="N44" s="18" t="str">
        <f>VLOOKUP(M44,'Pas touche'!$F$2:$G$8,2)</f>
        <v>Dimanche</v>
      </c>
      <c r="O44" s="18">
        <f t="shared" si="8"/>
        <v>3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Lundi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44277</v>
      </c>
      <c r="M45" s="18">
        <f t="shared" si="7"/>
        <v>1</v>
      </c>
      <c r="N45" s="18" t="str">
        <f>VLOOKUP(M45,'Pas touche'!$F$2:$G$8,2)</f>
        <v>Lundi</v>
      </c>
      <c r="O45" s="18">
        <f t="shared" si="8"/>
        <v>3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Mardi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44278</v>
      </c>
      <c r="M46" s="18">
        <f t="shared" si="7"/>
        <v>2</v>
      </c>
      <c r="N46" s="18" t="str">
        <f>VLOOKUP(M46,'Pas touche'!$F$2:$G$8,2)</f>
        <v>Mardi</v>
      </c>
      <c r="O46" s="18">
        <f t="shared" si="8"/>
        <v>3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Mercredi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44279</v>
      </c>
      <c r="M47" s="18">
        <f t="shared" si="7"/>
        <v>3</v>
      </c>
      <c r="N47" s="18" t="str">
        <f>VLOOKUP(M47,'Pas touche'!$F$2:$G$8,2)</f>
        <v>Mercredi</v>
      </c>
      <c r="O47" s="18">
        <f t="shared" si="8"/>
        <v>3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Jeudi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44280</v>
      </c>
      <c r="M48" s="18">
        <f t="shared" si="7"/>
        <v>4</v>
      </c>
      <c r="N48" s="18" t="str">
        <f>VLOOKUP(M48,'Pas touche'!$F$2:$G$8,2)</f>
        <v>Jeudi</v>
      </c>
      <c r="O48" s="18">
        <f t="shared" si="8"/>
        <v>3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Vendredi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44281</v>
      </c>
      <c r="M49" s="18">
        <f t="shared" si="7"/>
        <v>5</v>
      </c>
      <c r="N49" s="18" t="str">
        <f>VLOOKUP(M49,'Pas touche'!$F$2:$G$8,2)</f>
        <v>Vendredi</v>
      </c>
      <c r="O49" s="18">
        <f t="shared" si="8"/>
        <v>3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Samedi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44282</v>
      </c>
      <c r="M50" s="18">
        <f t="shared" si="7"/>
        <v>6</v>
      </c>
      <c r="N50" s="18" t="str">
        <f>VLOOKUP(M50,'Pas touche'!$F$2:$G$8,2)</f>
        <v>Samedi</v>
      </c>
      <c r="O50" s="18">
        <f t="shared" si="8"/>
        <v>3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Dimanche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44283</v>
      </c>
      <c r="M51" s="18">
        <f t="shared" si="7"/>
        <v>7</v>
      </c>
      <c r="N51" s="18" t="str">
        <f>VLOOKUP(M51,'Pas touche'!$F$2:$G$8,2)</f>
        <v>Dimanche</v>
      </c>
      <c r="O51" s="18">
        <f t="shared" si="8"/>
        <v>3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Lundi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44284</v>
      </c>
      <c r="M52" s="18">
        <f t="shared" si="7"/>
        <v>1</v>
      </c>
      <c r="N52" s="18" t="str">
        <f>VLOOKUP(M52,'Pas touche'!$F$2:$G$8,2)</f>
        <v>Lundi</v>
      </c>
      <c r="O52" s="18">
        <f t="shared" si="8"/>
        <v>3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Mardi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44285</v>
      </c>
      <c r="M53" s="18">
        <f t="shared" si="7"/>
        <v>2</v>
      </c>
      <c r="N53" s="18" t="str">
        <f>VLOOKUP(M53,'Pas touche'!$F$2:$G$8,2)</f>
        <v>Mardi</v>
      </c>
      <c r="O53" s="18">
        <f t="shared" si="8"/>
        <v>3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Mercredi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44286</v>
      </c>
      <c r="M54" s="18">
        <f t="shared" si="7"/>
        <v>3</v>
      </c>
      <c r="N54" s="18" t="str">
        <f>VLOOKUP(M54,'Pas touche'!$F$2:$G$8,2)</f>
        <v>Mercredi</v>
      </c>
      <c r="O54" s="18">
        <f t="shared" si="8"/>
        <v>3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IF(Janvier!W57="Non",Janvier!H61,0)</f>
        <v>0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0</v>
      </c>
    </row>
    <row r="62" spans="3:23" ht="6.75" customHeight="1" x14ac:dyDescent="0.3"/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58" priority="9" operator="equal">
      <formula>IF($U$24=1,1,0)</formula>
    </cfRule>
  </conditionalFormatting>
  <conditionalFormatting sqref="C24:D24 H24:I24">
    <cfRule type="expression" dxfId="57" priority="7">
      <formula>IF(AND($M24&gt;5,$U24&gt;-1),1,0)</formula>
    </cfRule>
    <cfRule type="expression" dxfId="56" priority="8">
      <formula>IF(OR($M24=1,$M24=3,$M24=5),1,0)</formula>
    </cfRule>
  </conditionalFormatting>
  <conditionalFormatting sqref="C52:I54 C25:D51 H25:I51">
    <cfRule type="expression" dxfId="55" priority="5">
      <formula>IF(AND($M25&gt;5,$U25&gt;-1),1,0)</formula>
    </cfRule>
    <cfRule type="expression" dxfId="54" priority="6">
      <formula>IF(OR($M25=1,$M25=3,$M25=5),1,0)</formula>
    </cfRule>
  </conditionalFormatting>
  <conditionalFormatting sqref="E24:G24">
    <cfRule type="expression" dxfId="53" priority="3">
      <formula>IF(AND($M24&gt;5,$U24&gt;-1),1,0)</formula>
    </cfRule>
    <cfRule type="expression" dxfId="52" priority="4">
      <formula>IF(OR($M24=1,$M24=3,$M24=5),1,0)</formula>
    </cfRule>
  </conditionalFormatting>
  <conditionalFormatting sqref="E25:G51">
    <cfRule type="expression" dxfId="51" priority="1">
      <formula>IF(AND($M25&gt;5,$U25&gt;-1),1,0)</formula>
    </cfRule>
    <cfRule type="expression" dxfId="50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E05D88-35C3-41B2-97C6-751AB55B9943}">
          <x14:formula1>
            <xm:f>'Pas touche'!$J$2:$J$13</xm:f>
          </x14:formula1>
          <xm:sqref>G20</xm:sqref>
        </x14:dataValidation>
        <x14:dataValidation type="list" allowBlank="1" showInputMessage="1" showErrorMessage="1" xr:uid="{75585C9E-A9DD-460D-AEF8-F31596B111A6}">
          <x14:formula1>
            <xm:f>'Pas touche'!$G$2:$G$13</xm:f>
          </x14:formula1>
          <xm:sqref>G21</xm:sqref>
        </x14:dataValidation>
        <x14:dataValidation type="list" allowBlank="1" showInputMessage="1" showErrorMessage="1" xr:uid="{EC91BE1E-E310-45F6-B319-002FDDC7EEC8}">
          <x14:formula1>
            <xm:f>'Pas touche'!$M$2:$M$3</xm:f>
          </x14:formula1>
          <xm:sqref>W57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1151-39E3-4E35-986F-7BF4B0C87392}">
  <sheetPr>
    <pageSetUpPr fitToPage="1"/>
  </sheetPr>
  <dimension ref="A1:W61"/>
  <sheetViews>
    <sheetView topLeftCell="A43" zoomScale="90" zoomScaleNormal="90" workbookViewId="0">
      <selection activeCell="C1" sqref="C1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3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Mars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Lundi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44256</v>
      </c>
      <c r="M24" s="18">
        <f>WEEKDAY(L24,2)</f>
        <v>1</v>
      </c>
      <c r="N24" s="18" t="str">
        <f>VLOOKUP(M24,'Pas touche'!$F$2:$G$8,2)</f>
        <v>Lundi</v>
      </c>
      <c r="O24" s="18">
        <f>MONTH(L24)</f>
        <v>3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Mardi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44257</v>
      </c>
      <c r="M25" s="18">
        <f t="shared" ref="M25:M54" si="7">WEEKDAY(L25,2)</f>
        <v>2</v>
      </c>
      <c r="N25" s="18" t="str">
        <f>VLOOKUP(M25,'Pas touche'!$F$2:$G$8,2)</f>
        <v>Mardi</v>
      </c>
      <c r="O25" s="18">
        <f t="shared" ref="O25:O54" si="8">MONTH(L25)</f>
        <v>3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Mercredi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44258</v>
      </c>
      <c r="M26" s="18">
        <f t="shared" si="7"/>
        <v>3</v>
      </c>
      <c r="N26" s="18" t="str">
        <f>VLOOKUP(M26,'Pas touche'!$F$2:$G$8,2)</f>
        <v>Mercredi</v>
      </c>
      <c r="O26" s="18">
        <f t="shared" si="8"/>
        <v>3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Jeudi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44259</v>
      </c>
      <c r="M27" s="18">
        <f t="shared" si="7"/>
        <v>4</v>
      </c>
      <c r="N27" s="18" t="str">
        <f>VLOOKUP(M27,'Pas touche'!$F$2:$G$8,2)</f>
        <v>Jeudi</v>
      </c>
      <c r="O27" s="18">
        <f t="shared" si="8"/>
        <v>3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Vendredi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44260</v>
      </c>
      <c r="M28" s="18">
        <f t="shared" si="7"/>
        <v>5</v>
      </c>
      <c r="N28" s="18" t="str">
        <f>VLOOKUP(M28,'Pas touche'!$F$2:$G$8,2)</f>
        <v>Vendredi</v>
      </c>
      <c r="O28" s="18">
        <f t="shared" si="8"/>
        <v>3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Samedi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44261</v>
      </c>
      <c r="M29" s="18">
        <f t="shared" si="7"/>
        <v>6</v>
      </c>
      <c r="N29" s="18" t="str">
        <f>VLOOKUP(M29,'Pas touche'!$F$2:$G$8,2)</f>
        <v>Samedi</v>
      </c>
      <c r="O29" s="18">
        <f t="shared" si="8"/>
        <v>3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Dimanche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44262</v>
      </c>
      <c r="M30" s="18">
        <f t="shared" si="7"/>
        <v>7</v>
      </c>
      <c r="N30" s="18" t="str">
        <f>VLOOKUP(M30,'Pas touche'!$F$2:$G$8,2)</f>
        <v>Dimanche</v>
      </c>
      <c r="O30" s="18">
        <f t="shared" si="8"/>
        <v>3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Lundi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44263</v>
      </c>
      <c r="M31" s="18">
        <f t="shared" si="7"/>
        <v>1</v>
      </c>
      <c r="N31" s="18" t="str">
        <f>VLOOKUP(M31,'Pas touche'!$F$2:$G$8,2)</f>
        <v>Lundi</v>
      </c>
      <c r="O31" s="18">
        <f t="shared" si="8"/>
        <v>3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Mardi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44264</v>
      </c>
      <c r="M32" s="18">
        <f t="shared" si="7"/>
        <v>2</v>
      </c>
      <c r="N32" s="18" t="str">
        <f>VLOOKUP(M32,'Pas touche'!$F$2:$G$8,2)</f>
        <v>Mardi</v>
      </c>
      <c r="O32" s="18">
        <f t="shared" si="8"/>
        <v>3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Mercredi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44265</v>
      </c>
      <c r="M33" s="18">
        <f t="shared" si="7"/>
        <v>3</v>
      </c>
      <c r="N33" s="18" t="str">
        <f>VLOOKUP(M33,'Pas touche'!$F$2:$G$8,2)</f>
        <v>Mercredi</v>
      </c>
      <c r="O33" s="18">
        <f t="shared" si="8"/>
        <v>3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Jeudi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44266</v>
      </c>
      <c r="M34" s="18">
        <f t="shared" si="7"/>
        <v>4</v>
      </c>
      <c r="N34" s="18" t="str">
        <f>VLOOKUP(M34,'Pas touche'!$F$2:$G$8,2)</f>
        <v>Jeudi</v>
      </c>
      <c r="O34" s="18">
        <f t="shared" si="8"/>
        <v>3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Vendredi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44267</v>
      </c>
      <c r="M35" s="18">
        <f t="shared" si="7"/>
        <v>5</v>
      </c>
      <c r="N35" s="18" t="str">
        <f>VLOOKUP(M35,'Pas touche'!$F$2:$G$8,2)</f>
        <v>Vendredi</v>
      </c>
      <c r="O35" s="18">
        <f t="shared" si="8"/>
        <v>3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Samedi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44268</v>
      </c>
      <c r="M36" s="18">
        <f t="shared" si="7"/>
        <v>6</v>
      </c>
      <c r="N36" s="18" t="str">
        <f>VLOOKUP(M36,'Pas touche'!$F$2:$G$8,2)</f>
        <v>Samedi</v>
      </c>
      <c r="O36" s="18">
        <f t="shared" si="8"/>
        <v>3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Dimanche</v>
      </c>
      <c r="D37" s="34">
        <f t="shared" si="0"/>
        <v>14</v>
      </c>
      <c r="E37" s="16" t="s">
        <v>59</v>
      </c>
      <c r="F37" s="24"/>
      <c r="G37" s="24"/>
      <c r="H37" s="24">
        <v>1</v>
      </c>
      <c r="I37" s="26">
        <v>1</v>
      </c>
      <c r="L37" s="19">
        <f t="shared" si="13"/>
        <v>44269</v>
      </c>
      <c r="M37" s="18">
        <f t="shared" si="7"/>
        <v>7</v>
      </c>
      <c r="N37" s="18" t="str">
        <f>VLOOKUP(M37,'Pas touche'!$F$2:$G$8,2)</f>
        <v>Dimanche</v>
      </c>
      <c r="O37" s="18">
        <f t="shared" si="8"/>
        <v>3</v>
      </c>
      <c r="P37" s="18">
        <f t="shared" si="9"/>
        <v>1</v>
      </c>
      <c r="Q37" s="20">
        <f>SUM($H$24:H37)</f>
        <v>1</v>
      </c>
      <c r="R37" s="21">
        <f t="shared" si="11"/>
        <v>24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Lundi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44270</v>
      </c>
      <c r="M38" s="18">
        <f t="shared" si="7"/>
        <v>1</v>
      </c>
      <c r="N38" s="18" t="str">
        <f>VLOOKUP(M38,'Pas touche'!$F$2:$G$8,2)</f>
        <v>Lundi</v>
      </c>
      <c r="O38" s="18">
        <f t="shared" si="8"/>
        <v>3</v>
      </c>
      <c r="P38" s="18">
        <f t="shared" si="9"/>
        <v>1</v>
      </c>
      <c r="Q38" s="20">
        <f>SUM($H$24:H38)</f>
        <v>1</v>
      </c>
      <c r="R38" s="21">
        <f t="shared" si="11"/>
        <v>24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Mardi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44271</v>
      </c>
      <c r="M39" s="18">
        <f t="shared" si="7"/>
        <v>2</v>
      </c>
      <c r="N39" s="18" t="str">
        <f>VLOOKUP(M39,'Pas touche'!$F$2:$G$8,2)</f>
        <v>Mardi</v>
      </c>
      <c r="O39" s="18">
        <f t="shared" si="8"/>
        <v>3</v>
      </c>
      <c r="P39" s="18">
        <f t="shared" si="9"/>
        <v>1</v>
      </c>
      <c r="Q39" s="20">
        <f>SUM($H$24:H39)</f>
        <v>1</v>
      </c>
      <c r="R39" s="21">
        <f t="shared" si="11"/>
        <v>24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Mercredi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44272</v>
      </c>
      <c r="M40" s="18">
        <f t="shared" si="7"/>
        <v>3</v>
      </c>
      <c r="N40" s="18" t="str">
        <f>VLOOKUP(M40,'Pas touche'!$F$2:$G$8,2)</f>
        <v>Mercredi</v>
      </c>
      <c r="O40" s="18">
        <f t="shared" si="8"/>
        <v>3</v>
      </c>
      <c r="P40" s="18">
        <f t="shared" si="9"/>
        <v>1</v>
      </c>
      <c r="Q40" s="20">
        <f>SUM($H$24:H40)</f>
        <v>1</v>
      </c>
      <c r="R40" s="21">
        <f t="shared" si="11"/>
        <v>24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Jeudi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44273</v>
      </c>
      <c r="M41" s="18">
        <f t="shared" si="7"/>
        <v>4</v>
      </c>
      <c r="N41" s="18" t="str">
        <f>VLOOKUP(M41,'Pas touche'!$F$2:$G$8,2)</f>
        <v>Jeudi</v>
      </c>
      <c r="O41" s="18">
        <f t="shared" si="8"/>
        <v>3</v>
      </c>
      <c r="P41" s="18">
        <f t="shared" si="9"/>
        <v>1</v>
      </c>
      <c r="Q41" s="20">
        <f>SUM($H$24:H41)</f>
        <v>1</v>
      </c>
      <c r="R41" s="21">
        <f t="shared" si="11"/>
        <v>24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Vendredi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44274</v>
      </c>
      <c r="M42" s="18">
        <f t="shared" si="7"/>
        <v>5</v>
      </c>
      <c r="N42" s="18" t="str">
        <f>VLOOKUP(M42,'Pas touche'!$F$2:$G$8,2)</f>
        <v>Vendredi</v>
      </c>
      <c r="O42" s="18">
        <f t="shared" si="8"/>
        <v>3</v>
      </c>
      <c r="P42" s="18">
        <f t="shared" si="9"/>
        <v>1</v>
      </c>
      <c r="Q42" s="20">
        <f>SUM($H$24:H42)</f>
        <v>1</v>
      </c>
      <c r="R42" s="21">
        <f t="shared" si="11"/>
        <v>24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Samedi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44275</v>
      </c>
      <c r="M43" s="18">
        <f t="shared" si="7"/>
        <v>6</v>
      </c>
      <c r="N43" s="18" t="str">
        <f>VLOOKUP(M43,'Pas touche'!$F$2:$G$8,2)</f>
        <v>Samedi</v>
      </c>
      <c r="O43" s="18">
        <f t="shared" si="8"/>
        <v>3</v>
      </c>
      <c r="P43" s="18">
        <f t="shared" si="9"/>
        <v>1</v>
      </c>
      <c r="Q43" s="20">
        <f>SUM($H$24:H43)</f>
        <v>1</v>
      </c>
      <c r="R43" s="21">
        <f t="shared" si="11"/>
        <v>24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Dimanche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44276</v>
      </c>
      <c r="M44" s="18">
        <f t="shared" si="7"/>
        <v>7</v>
      </c>
      <c r="N44" s="18" t="str">
        <f>VLOOKUP(M44,'Pas touche'!$F$2:$G$8,2)</f>
        <v>Dimanche</v>
      </c>
      <c r="O44" s="18">
        <f t="shared" si="8"/>
        <v>3</v>
      </c>
      <c r="P44" s="18">
        <f t="shared" si="9"/>
        <v>1</v>
      </c>
      <c r="Q44" s="20">
        <f>SUM($H$24:H44)</f>
        <v>1</v>
      </c>
      <c r="R44" s="21">
        <f t="shared" si="11"/>
        <v>24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Lundi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44277</v>
      </c>
      <c r="M45" s="18">
        <f t="shared" si="7"/>
        <v>1</v>
      </c>
      <c r="N45" s="18" t="str">
        <f>VLOOKUP(M45,'Pas touche'!$F$2:$G$8,2)</f>
        <v>Lundi</v>
      </c>
      <c r="O45" s="18">
        <f t="shared" si="8"/>
        <v>3</v>
      </c>
      <c r="P45" s="18">
        <f t="shared" si="9"/>
        <v>1</v>
      </c>
      <c r="Q45" s="20">
        <f>SUM($H$24:H45)</f>
        <v>1</v>
      </c>
      <c r="R45" s="21">
        <f t="shared" si="11"/>
        <v>24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Mardi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44278</v>
      </c>
      <c r="M46" s="18">
        <f t="shared" si="7"/>
        <v>2</v>
      </c>
      <c r="N46" s="18" t="str">
        <f>VLOOKUP(M46,'Pas touche'!$F$2:$G$8,2)</f>
        <v>Mardi</v>
      </c>
      <c r="O46" s="18">
        <f t="shared" si="8"/>
        <v>3</v>
      </c>
      <c r="P46" s="18">
        <f t="shared" si="9"/>
        <v>1</v>
      </c>
      <c r="Q46" s="20">
        <f>SUM($H$24:H46)</f>
        <v>1</v>
      </c>
      <c r="R46" s="21">
        <f t="shared" si="11"/>
        <v>24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Mercredi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44279</v>
      </c>
      <c r="M47" s="18">
        <f t="shared" si="7"/>
        <v>3</v>
      </c>
      <c r="N47" s="18" t="str">
        <f>VLOOKUP(M47,'Pas touche'!$F$2:$G$8,2)</f>
        <v>Mercredi</v>
      </c>
      <c r="O47" s="18">
        <f t="shared" si="8"/>
        <v>3</v>
      </c>
      <c r="P47" s="18">
        <f t="shared" si="9"/>
        <v>1</v>
      </c>
      <c r="Q47" s="20">
        <f>SUM($H$24:H47)</f>
        <v>1</v>
      </c>
      <c r="R47" s="21">
        <f t="shared" si="11"/>
        <v>24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Jeudi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44280</v>
      </c>
      <c r="M48" s="18">
        <f t="shared" si="7"/>
        <v>4</v>
      </c>
      <c r="N48" s="18" t="str">
        <f>VLOOKUP(M48,'Pas touche'!$F$2:$G$8,2)</f>
        <v>Jeudi</v>
      </c>
      <c r="O48" s="18">
        <f t="shared" si="8"/>
        <v>3</v>
      </c>
      <c r="P48" s="18">
        <f t="shared" si="9"/>
        <v>1</v>
      </c>
      <c r="Q48" s="20">
        <f>SUM($H$24:H48)</f>
        <v>1</v>
      </c>
      <c r="R48" s="21">
        <f t="shared" si="11"/>
        <v>24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Vendredi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44281</v>
      </c>
      <c r="M49" s="18">
        <f t="shared" si="7"/>
        <v>5</v>
      </c>
      <c r="N49" s="18" t="str">
        <f>VLOOKUP(M49,'Pas touche'!$F$2:$G$8,2)</f>
        <v>Vendredi</v>
      </c>
      <c r="O49" s="18">
        <f t="shared" si="8"/>
        <v>3</v>
      </c>
      <c r="P49" s="18">
        <f t="shared" si="9"/>
        <v>1</v>
      </c>
      <c r="Q49" s="20">
        <f>SUM($H$24:H49)</f>
        <v>1</v>
      </c>
      <c r="R49" s="21">
        <f t="shared" si="11"/>
        <v>24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Samedi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44282</v>
      </c>
      <c r="M50" s="18">
        <f t="shared" si="7"/>
        <v>6</v>
      </c>
      <c r="N50" s="18" t="str">
        <f>VLOOKUP(M50,'Pas touche'!$F$2:$G$8,2)</f>
        <v>Samedi</v>
      </c>
      <c r="O50" s="18">
        <f t="shared" si="8"/>
        <v>3</v>
      </c>
      <c r="P50" s="18">
        <f t="shared" si="9"/>
        <v>1</v>
      </c>
      <c r="Q50" s="20">
        <f>SUM($H$24:H50)</f>
        <v>1</v>
      </c>
      <c r="R50" s="21">
        <f t="shared" si="11"/>
        <v>24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Dimanche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44283</v>
      </c>
      <c r="M51" s="18">
        <f t="shared" si="7"/>
        <v>7</v>
      </c>
      <c r="N51" s="18" t="str">
        <f>VLOOKUP(M51,'Pas touche'!$F$2:$G$8,2)</f>
        <v>Dimanche</v>
      </c>
      <c r="O51" s="18">
        <f t="shared" si="8"/>
        <v>3</v>
      </c>
      <c r="P51" s="18">
        <f t="shared" si="9"/>
        <v>1</v>
      </c>
      <c r="Q51" s="20">
        <f>SUM($H$24:H51)</f>
        <v>1</v>
      </c>
      <c r="R51" s="21">
        <f t="shared" si="11"/>
        <v>24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Lundi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44284</v>
      </c>
      <c r="M52" s="18">
        <f t="shared" si="7"/>
        <v>1</v>
      </c>
      <c r="N52" s="18" t="str">
        <f>VLOOKUP(M52,'Pas touche'!$F$2:$G$8,2)</f>
        <v>Lundi</v>
      </c>
      <c r="O52" s="18">
        <f t="shared" si="8"/>
        <v>3</v>
      </c>
      <c r="P52" s="18">
        <f t="shared" si="9"/>
        <v>1</v>
      </c>
      <c r="Q52" s="20">
        <f>SUM($H$24:H52)</f>
        <v>1</v>
      </c>
      <c r="R52" s="21">
        <f t="shared" si="11"/>
        <v>24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Mardi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44285</v>
      </c>
      <c r="M53" s="18">
        <f t="shared" si="7"/>
        <v>2</v>
      </c>
      <c r="N53" s="18" t="str">
        <f>VLOOKUP(M53,'Pas touche'!$F$2:$G$8,2)</f>
        <v>Mardi</v>
      </c>
      <c r="O53" s="18">
        <f t="shared" si="8"/>
        <v>3</v>
      </c>
      <c r="P53" s="18">
        <f t="shared" si="9"/>
        <v>1</v>
      </c>
      <c r="Q53" s="20">
        <f>SUM($H$24:H53)</f>
        <v>1</v>
      </c>
      <c r="R53" s="21">
        <f t="shared" si="11"/>
        <v>24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Mercredi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44286</v>
      </c>
      <c r="M54" s="18">
        <f t="shared" si="7"/>
        <v>3</v>
      </c>
      <c r="N54" s="18" t="str">
        <f>VLOOKUP(M54,'Pas touche'!$F$2:$G$8,2)</f>
        <v>Mercredi</v>
      </c>
      <c r="O54" s="18">
        <f t="shared" si="8"/>
        <v>3</v>
      </c>
      <c r="P54" s="18">
        <f t="shared" si="9"/>
        <v>1</v>
      </c>
      <c r="Q54" s="20">
        <f>SUM($H$24:H54)</f>
        <v>1</v>
      </c>
      <c r="R54" s="21">
        <f t="shared" si="11"/>
        <v>24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24:00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IF(Fevrier!W57="Non",Fevrier!H61,0)</f>
        <v>0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/>
      <c r="E59" s="28" t="s">
        <v>54</v>
      </c>
      <c r="F59" s="33">
        <v>15</v>
      </c>
      <c r="H59" s="32">
        <f>F59*Q54*24</f>
        <v>360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360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49" priority="5" operator="equal">
      <formula>IF($U$24=1,1,0)</formula>
    </cfRule>
  </conditionalFormatting>
  <conditionalFormatting sqref="C24:I24">
    <cfRule type="expression" dxfId="48" priority="3">
      <formula>IF(AND($M24&gt;5,$U24&gt;-1),1,0)</formula>
    </cfRule>
    <cfRule type="expression" dxfId="47" priority="4">
      <formula>IF(OR($M24=1,$M24=3,$M24=5),1,0)</formula>
    </cfRule>
  </conditionalFormatting>
  <conditionalFormatting sqref="C25:I54">
    <cfRule type="expression" dxfId="46" priority="1">
      <formula>IF(AND($M25&gt;5,$U25&gt;-1),1,0)</formula>
    </cfRule>
    <cfRule type="expression" dxfId="45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FB5B0A-38B3-44C3-B5F3-465EFDD8745A}">
          <x14:formula1>
            <xm:f>'Pas touche'!$G$2:$G$13</xm:f>
          </x14:formula1>
          <xm:sqref>G21</xm:sqref>
        </x14:dataValidation>
        <x14:dataValidation type="list" allowBlank="1" showInputMessage="1" showErrorMessage="1" xr:uid="{9EC2A4EE-8602-4BBA-889E-ABCBBBC3EE00}">
          <x14:formula1>
            <xm:f>'Pas touche'!$J$2:$J$13</xm:f>
          </x14:formula1>
          <xm:sqref>G20</xm:sqref>
        </x14:dataValidation>
        <x14:dataValidation type="list" allowBlank="1" showInputMessage="1" showErrorMessage="1" xr:uid="{39339F15-340D-46AC-A6BC-BAD926199B4C}">
          <x14:formula1>
            <xm:f>'Pas touche'!$M$2:$M$3</xm:f>
          </x14:formula1>
          <xm:sqref>W57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7016-91A7-4491-97C5-5C367DC5393E}">
  <sheetPr>
    <pageSetUpPr fitToPage="1"/>
  </sheetPr>
  <dimension ref="A1:W61"/>
  <sheetViews>
    <sheetView topLeftCell="A49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IF(Mars!W57="Non",Mars!H61,0)</f>
        <v>360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360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44" priority="5" operator="equal">
      <formula>IF($U$24=1,1,0)</formula>
    </cfRule>
  </conditionalFormatting>
  <conditionalFormatting sqref="C24:I24">
    <cfRule type="expression" dxfId="43" priority="3">
      <formula>IF(AND($M24&gt;5,$U24&gt;-1),1,0)</formula>
    </cfRule>
    <cfRule type="expression" dxfId="42" priority="4">
      <formula>IF(OR($M24=1,$M24=3,$M24=5),1,0)</formula>
    </cfRule>
  </conditionalFormatting>
  <conditionalFormatting sqref="C25:I54">
    <cfRule type="expression" dxfId="41" priority="1">
      <formula>IF(AND($M25&gt;5,$U25&gt;-1),1,0)</formula>
    </cfRule>
    <cfRule type="expression" dxfId="40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7CEE5C-D443-4F13-AC85-BF35618FEB78}">
          <x14:formula1>
            <xm:f>'Pas touche'!$G$2:$G$13</xm:f>
          </x14:formula1>
          <xm:sqref>G21</xm:sqref>
        </x14:dataValidation>
        <x14:dataValidation type="list" allowBlank="1" showInputMessage="1" showErrorMessage="1" xr:uid="{6EAA1E4D-88C5-4C11-969B-C0AAB06FDAC6}">
          <x14:formula1>
            <xm:f>'Pas touche'!$J$2:$J$13</xm:f>
          </x14:formula1>
          <xm:sqref>G20</xm:sqref>
        </x14:dataValidation>
        <x14:dataValidation type="list" allowBlank="1" showInputMessage="1" showErrorMessage="1" xr:uid="{87DB281E-9505-46FC-A055-EBD2D9DE20DE}">
          <x14:formula1>
            <xm:f>'Pas touche'!$M$2:$M$3</xm:f>
          </x14:formula1>
          <xm:sqref>W57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8220-0A08-43D0-A91E-7ADADAA1F30C}">
  <sheetPr>
    <pageSetUpPr fitToPage="1"/>
  </sheetPr>
  <dimension ref="A1:W61"/>
  <sheetViews>
    <sheetView topLeftCell="A34" zoomScale="90" zoomScaleNormal="90" workbookViewId="0">
      <selection activeCell="F18" sqref="F18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6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Juin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Mardi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44348</v>
      </c>
      <c r="M24" s="18">
        <f>WEEKDAY(L24,2)</f>
        <v>2</v>
      </c>
      <c r="N24" s="18" t="str">
        <f>VLOOKUP(M24,'Pas touche'!$F$2:$G$8,2)</f>
        <v>Mardi</v>
      </c>
      <c r="O24" s="18">
        <f>MONTH(L24)</f>
        <v>6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Mercredi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44349</v>
      </c>
      <c r="M25" s="18">
        <f t="shared" ref="M25:M54" si="7">WEEKDAY(L25,2)</f>
        <v>3</v>
      </c>
      <c r="N25" s="18" t="str">
        <f>VLOOKUP(M25,'Pas touche'!$F$2:$G$8,2)</f>
        <v>Mercredi</v>
      </c>
      <c r="O25" s="18">
        <f t="shared" ref="O25:O54" si="8">MONTH(L25)</f>
        <v>6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Jeudi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44350</v>
      </c>
      <c r="M26" s="18">
        <f t="shared" si="7"/>
        <v>4</v>
      </c>
      <c r="N26" s="18" t="str">
        <f>VLOOKUP(M26,'Pas touche'!$F$2:$G$8,2)</f>
        <v>Jeudi</v>
      </c>
      <c r="O26" s="18">
        <f t="shared" si="8"/>
        <v>6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Vendredi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44351</v>
      </c>
      <c r="M27" s="18">
        <f t="shared" si="7"/>
        <v>5</v>
      </c>
      <c r="N27" s="18" t="str">
        <f>VLOOKUP(M27,'Pas touche'!$F$2:$G$8,2)</f>
        <v>Vendredi</v>
      </c>
      <c r="O27" s="18">
        <f t="shared" si="8"/>
        <v>6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Samedi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44352</v>
      </c>
      <c r="M28" s="18">
        <f t="shared" si="7"/>
        <v>6</v>
      </c>
      <c r="N28" s="18" t="str">
        <f>VLOOKUP(M28,'Pas touche'!$F$2:$G$8,2)</f>
        <v>Samedi</v>
      </c>
      <c r="O28" s="18">
        <f t="shared" si="8"/>
        <v>6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Dimanche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44353</v>
      </c>
      <c r="M29" s="18">
        <f t="shared" si="7"/>
        <v>7</v>
      </c>
      <c r="N29" s="18" t="str">
        <f>VLOOKUP(M29,'Pas touche'!$F$2:$G$8,2)</f>
        <v>Dimanche</v>
      </c>
      <c r="O29" s="18">
        <f t="shared" si="8"/>
        <v>6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Lundi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44354</v>
      </c>
      <c r="M30" s="18">
        <f t="shared" si="7"/>
        <v>1</v>
      </c>
      <c r="N30" s="18" t="str">
        <f>VLOOKUP(M30,'Pas touche'!$F$2:$G$8,2)</f>
        <v>Lundi</v>
      </c>
      <c r="O30" s="18">
        <f t="shared" si="8"/>
        <v>6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Mardi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44355</v>
      </c>
      <c r="M31" s="18">
        <f t="shared" si="7"/>
        <v>2</v>
      </c>
      <c r="N31" s="18" t="str">
        <f>VLOOKUP(M31,'Pas touche'!$F$2:$G$8,2)</f>
        <v>Mardi</v>
      </c>
      <c r="O31" s="18">
        <f t="shared" si="8"/>
        <v>6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Mercredi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44356</v>
      </c>
      <c r="M32" s="18">
        <f t="shared" si="7"/>
        <v>3</v>
      </c>
      <c r="N32" s="18" t="str">
        <f>VLOOKUP(M32,'Pas touche'!$F$2:$G$8,2)</f>
        <v>Mercredi</v>
      </c>
      <c r="O32" s="18">
        <f t="shared" si="8"/>
        <v>6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Jeudi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44357</v>
      </c>
      <c r="M33" s="18">
        <f t="shared" si="7"/>
        <v>4</v>
      </c>
      <c r="N33" s="18" t="str">
        <f>VLOOKUP(M33,'Pas touche'!$F$2:$G$8,2)</f>
        <v>Jeudi</v>
      </c>
      <c r="O33" s="18">
        <f t="shared" si="8"/>
        <v>6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Vendredi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44358</v>
      </c>
      <c r="M34" s="18">
        <f t="shared" si="7"/>
        <v>5</v>
      </c>
      <c r="N34" s="18" t="str">
        <f>VLOOKUP(M34,'Pas touche'!$F$2:$G$8,2)</f>
        <v>Vendredi</v>
      </c>
      <c r="O34" s="18">
        <f t="shared" si="8"/>
        <v>6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Samedi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44359</v>
      </c>
      <c r="M35" s="18">
        <f t="shared" si="7"/>
        <v>6</v>
      </c>
      <c r="N35" s="18" t="str">
        <f>VLOOKUP(M35,'Pas touche'!$F$2:$G$8,2)</f>
        <v>Samedi</v>
      </c>
      <c r="O35" s="18">
        <f t="shared" si="8"/>
        <v>6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Dimanche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44360</v>
      </c>
      <c r="M36" s="18">
        <f t="shared" si="7"/>
        <v>7</v>
      </c>
      <c r="N36" s="18" t="str">
        <f>VLOOKUP(M36,'Pas touche'!$F$2:$G$8,2)</f>
        <v>Dimanche</v>
      </c>
      <c r="O36" s="18">
        <f t="shared" si="8"/>
        <v>6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Lundi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44361</v>
      </c>
      <c r="M37" s="18">
        <f t="shared" si="7"/>
        <v>1</v>
      </c>
      <c r="N37" s="18" t="str">
        <f>VLOOKUP(M37,'Pas touche'!$F$2:$G$8,2)</f>
        <v>Lundi</v>
      </c>
      <c r="O37" s="18">
        <f t="shared" si="8"/>
        <v>6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Mardi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44362</v>
      </c>
      <c r="M38" s="18">
        <f t="shared" si="7"/>
        <v>2</v>
      </c>
      <c r="N38" s="18" t="str">
        <f>VLOOKUP(M38,'Pas touche'!$F$2:$G$8,2)</f>
        <v>Mardi</v>
      </c>
      <c r="O38" s="18">
        <f t="shared" si="8"/>
        <v>6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Mercredi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44363</v>
      </c>
      <c r="M39" s="18">
        <f t="shared" si="7"/>
        <v>3</v>
      </c>
      <c r="N39" s="18" t="str">
        <f>VLOOKUP(M39,'Pas touche'!$F$2:$G$8,2)</f>
        <v>Mercredi</v>
      </c>
      <c r="O39" s="18">
        <f t="shared" si="8"/>
        <v>6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Jeudi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44364</v>
      </c>
      <c r="M40" s="18">
        <f t="shared" si="7"/>
        <v>4</v>
      </c>
      <c r="N40" s="18" t="str">
        <f>VLOOKUP(M40,'Pas touche'!$F$2:$G$8,2)</f>
        <v>Jeudi</v>
      </c>
      <c r="O40" s="18">
        <f t="shared" si="8"/>
        <v>6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Vendredi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44365</v>
      </c>
      <c r="M41" s="18">
        <f t="shared" si="7"/>
        <v>5</v>
      </c>
      <c r="N41" s="18" t="str">
        <f>VLOOKUP(M41,'Pas touche'!$F$2:$G$8,2)</f>
        <v>Vendredi</v>
      </c>
      <c r="O41" s="18">
        <f t="shared" si="8"/>
        <v>6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Samedi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44366</v>
      </c>
      <c r="M42" s="18">
        <f t="shared" si="7"/>
        <v>6</v>
      </c>
      <c r="N42" s="18" t="str">
        <f>VLOOKUP(M42,'Pas touche'!$F$2:$G$8,2)</f>
        <v>Samedi</v>
      </c>
      <c r="O42" s="18">
        <f t="shared" si="8"/>
        <v>6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Dimanche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44367</v>
      </c>
      <c r="M43" s="18">
        <f t="shared" si="7"/>
        <v>7</v>
      </c>
      <c r="N43" s="18" t="str">
        <f>VLOOKUP(M43,'Pas touche'!$F$2:$G$8,2)</f>
        <v>Dimanche</v>
      </c>
      <c r="O43" s="18">
        <f t="shared" si="8"/>
        <v>6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Lundi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44368</v>
      </c>
      <c r="M44" s="18">
        <f t="shared" si="7"/>
        <v>1</v>
      </c>
      <c r="N44" s="18" t="str">
        <f>VLOOKUP(M44,'Pas touche'!$F$2:$G$8,2)</f>
        <v>Lundi</v>
      </c>
      <c r="O44" s="18">
        <f t="shared" si="8"/>
        <v>6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Mardi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44369</v>
      </c>
      <c r="M45" s="18">
        <f t="shared" si="7"/>
        <v>2</v>
      </c>
      <c r="N45" s="18" t="str">
        <f>VLOOKUP(M45,'Pas touche'!$F$2:$G$8,2)</f>
        <v>Mardi</v>
      </c>
      <c r="O45" s="18">
        <f t="shared" si="8"/>
        <v>6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Mercredi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44370</v>
      </c>
      <c r="M46" s="18">
        <f t="shared" si="7"/>
        <v>3</v>
      </c>
      <c r="N46" s="18" t="str">
        <f>VLOOKUP(M46,'Pas touche'!$F$2:$G$8,2)</f>
        <v>Mercredi</v>
      </c>
      <c r="O46" s="18">
        <f t="shared" si="8"/>
        <v>6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Jeudi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44371</v>
      </c>
      <c r="M47" s="18">
        <f t="shared" si="7"/>
        <v>4</v>
      </c>
      <c r="N47" s="18" t="str">
        <f>VLOOKUP(M47,'Pas touche'!$F$2:$G$8,2)</f>
        <v>Jeudi</v>
      </c>
      <c r="O47" s="18">
        <f t="shared" si="8"/>
        <v>6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Vendredi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44372</v>
      </c>
      <c r="M48" s="18">
        <f t="shared" si="7"/>
        <v>5</v>
      </c>
      <c r="N48" s="18" t="str">
        <f>VLOOKUP(M48,'Pas touche'!$F$2:$G$8,2)</f>
        <v>Vendredi</v>
      </c>
      <c r="O48" s="18">
        <f t="shared" si="8"/>
        <v>6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Samedi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44373</v>
      </c>
      <c r="M49" s="18">
        <f t="shared" si="7"/>
        <v>6</v>
      </c>
      <c r="N49" s="18" t="str">
        <f>VLOOKUP(M49,'Pas touche'!$F$2:$G$8,2)</f>
        <v>Samedi</v>
      </c>
      <c r="O49" s="18">
        <f t="shared" si="8"/>
        <v>6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Dimanche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44374</v>
      </c>
      <c r="M50" s="18">
        <f t="shared" si="7"/>
        <v>7</v>
      </c>
      <c r="N50" s="18" t="str">
        <f>VLOOKUP(M50,'Pas touche'!$F$2:$G$8,2)</f>
        <v>Dimanche</v>
      </c>
      <c r="O50" s="18">
        <f t="shared" si="8"/>
        <v>6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Lundi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44375</v>
      </c>
      <c r="M51" s="18">
        <f t="shared" si="7"/>
        <v>1</v>
      </c>
      <c r="N51" s="18" t="str">
        <f>VLOOKUP(M51,'Pas touche'!$F$2:$G$8,2)</f>
        <v>Lundi</v>
      </c>
      <c r="O51" s="18">
        <f t="shared" si="8"/>
        <v>6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Mardi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44376</v>
      </c>
      <c r="M52" s="18">
        <f t="shared" si="7"/>
        <v>2</v>
      </c>
      <c r="N52" s="18" t="str">
        <f>VLOOKUP(M52,'Pas touche'!$F$2:$G$8,2)</f>
        <v>Mardi</v>
      </c>
      <c r="O52" s="18">
        <f t="shared" si="8"/>
        <v>6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Mercredi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44377</v>
      </c>
      <c r="M53" s="18">
        <f t="shared" si="7"/>
        <v>3</v>
      </c>
      <c r="N53" s="18" t="str">
        <f>VLOOKUP(M53,'Pas touche'!$F$2:$G$8,2)</f>
        <v>Mercredi</v>
      </c>
      <c r="O53" s="18">
        <f t="shared" si="8"/>
        <v>6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/>
      </c>
      <c r="D54" s="34" t="str">
        <f t="shared" si="0"/>
        <v/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44378</v>
      </c>
      <c r="M54" s="18">
        <f t="shared" si="7"/>
        <v>4</v>
      </c>
      <c r="N54" s="18" t="str">
        <f>VLOOKUP(M54,'Pas touche'!$F$2:$G$8,2)</f>
        <v>Jeudi</v>
      </c>
      <c r="O54" s="18">
        <f t="shared" si="8"/>
        <v>7</v>
      </c>
      <c r="P54" s="18">
        <f t="shared" si="9"/>
        <v>0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-1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IF(Avril!W57="Non",Avril!H61,0)</f>
        <v>360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360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39" priority="5" operator="equal">
      <formula>IF($U$24=1,1,0)</formula>
    </cfRule>
  </conditionalFormatting>
  <conditionalFormatting sqref="C24:I24">
    <cfRule type="expression" dxfId="38" priority="3">
      <formula>IF(AND($M24&gt;5,$U24&gt;-1),1,0)</formula>
    </cfRule>
    <cfRule type="expression" dxfId="37" priority="4">
      <formula>IF(OR($M24=1,$M24=3,$M24=5),1,0)</formula>
    </cfRule>
  </conditionalFormatting>
  <conditionalFormatting sqref="C25:I54">
    <cfRule type="expression" dxfId="36" priority="1">
      <formula>IF(AND($M25&gt;5,$U25&gt;-1),1,0)</formula>
    </cfRule>
    <cfRule type="expression" dxfId="35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840AF3-2B1B-4CFD-8905-3D2BD5E258C5}">
          <x14:formula1>
            <xm:f>'Pas touche'!$J$2:$J$13</xm:f>
          </x14:formula1>
          <xm:sqref>G20</xm:sqref>
        </x14:dataValidation>
        <x14:dataValidation type="list" allowBlank="1" showInputMessage="1" showErrorMessage="1" xr:uid="{F4AB1DB1-17F3-4291-9CC8-359A32B01870}">
          <x14:formula1>
            <xm:f>'Pas touche'!$G$2:$G$13</xm:f>
          </x14:formula1>
          <xm:sqref>G21</xm:sqref>
        </x14:dataValidation>
        <x14:dataValidation type="list" allowBlank="1" showInputMessage="1" showErrorMessage="1" xr:uid="{6DA3DFE1-E854-4A61-99ED-F28BBF0479C4}">
          <x14:formula1>
            <xm:f>'Pas touche'!$M$2:$M$3</xm:f>
          </x14:formula1>
          <xm:sqref>W57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153-20C4-4FFC-AF47-7FA4A7FEB7EC}">
  <sheetPr>
    <pageSetUpPr fitToPage="1"/>
  </sheetPr>
  <dimension ref="A1:W71"/>
  <sheetViews>
    <sheetView tabSelected="1" topLeftCell="A40" zoomScale="90" zoomScaleNormal="90" workbookViewId="0">
      <selection activeCell="F26" sqref="F26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8.85546875" style="3" customWidth="1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6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Juin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64</v>
      </c>
      <c r="D20" s="57"/>
      <c r="E20" s="57"/>
      <c r="F20" s="57"/>
      <c r="G20" s="7" t="s">
        <v>60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Mardi</v>
      </c>
      <c r="D24" s="34">
        <f t="shared" ref="D24:D56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44348</v>
      </c>
      <c r="M24" s="18">
        <f>WEEKDAY(L24,2)</f>
        <v>2</v>
      </c>
      <c r="N24" s="18" t="str">
        <f>VLOOKUP(M24,'Pas touche'!$F$2:$G$8,2)</f>
        <v>Mardi</v>
      </c>
      <c r="O24" s="18">
        <f>MONTH(L24)</f>
        <v>6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6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6" si="4">IF(P25=1,N25,"")</f>
        <v>Mercredi</v>
      </c>
      <c r="D25" s="34">
        <f t="shared" si="0"/>
        <v>2</v>
      </c>
      <c r="E25" s="16"/>
      <c r="F25" s="24"/>
      <c r="G25" s="24"/>
      <c r="H25" s="24" t="str">
        <f t="shared" ref="H25:H56" si="5">IF(ISBLANK(G25),"",G25-F25)</f>
        <v/>
      </c>
      <c r="I25" s="26" t="str">
        <f t="shared" ref="I25:I56" si="6">IF(H25="","",IF(P25=1,CONCATENATE(R25,":",T25),""))</f>
        <v/>
      </c>
      <c r="L25" s="19">
        <f>L24+1</f>
        <v>44349</v>
      </c>
      <c r="M25" s="18">
        <f t="shared" ref="M25:M56" si="7">WEEKDAY(L25,2)</f>
        <v>3</v>
      </c>
      <c r="N25" s="18" t="str">
        <f>VLOOKUP(M25,'Pas touche'!$F$2:$G$8,2)</f>
        <v>Mercredi</v>
      </c>
      <c r="O25" s="18">
        <f t="shared" ref="O25:O56" si="8">MONTH(L25)</f>
        <v>6</v>
      </c>
      <c r="P25" s="18">
        <f t="shared" ref="P25:P56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Jeudi</v>
      </c>
      <c r="D26" s="34">
        <f t="shared" si="0"/>
        <v>3</v>
      </c>
      <c r="E26" s="16" t="s">
        <v>65</v>
      </c>
      <c r="F26" s="24">
        <v>0.5</v>
      </c>
      <c r="G26" s="24">
        <v>0.58333333333333337</v>
      </c>
      <c r="H26" s="24">
        <f t="shared" si="5"/>
        <v>8.333333333333337E-2</v>
      </c>
      <c r="I26" s="26" t="str">
        <f t="shared" si="6"/>
        <v>2:00</v>
      </c>
      <c r="L26" s="19">
        <f>L25+1</f>
        <v>44350</v>
      </c>
      <c r="M26" s="18">
        <f t="shared" si="7"/>
        <v>4</v>
      </c>
      <c r="N26" s="18" t="str">
        <f>VLOOKUP(M26,'Pas touche'!$F$2:$G$8,2)</f>
        <v>Jeudi</v>
      </c>
      <c r="O26" s="18">
        <f t="shared" si="8"/>
        <v>6</v>
      </c>
      <c r="P26" s="18">
        <f t="shared" si="9"/>
        <v>1</v>
      </c>
      <c r="Q26" s="20">
        <f>SUM($H$24:H26)</f>
        <v>8.333333333333337E-2</v>
      </c>
      <c r="R26" s="21">
        <f>INT(Q26*24)</f>
        <v>2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Vendredi</v>
      </c>
      <c r="D27" s="34">
        <f t="shared" si="0"/>
        <v>4</v>
      </c>
      <c r="E27" s="16" t="s">
        <v>65</v>
      </c>
      <c r="F27" s="24">
        <v>0.5</v>
      </c>
      <c r="G27" s="24">
        <v>0.58333333333333337</v>
      </c>
      <c r="H27" s="24">
        <f t="shared" si="5"/>
        <v>8.333333333333337E-2</v>
      </c>
      <c r="I27" s="26" t="str">
        <f t="shared" si="6"/>
        <v>4:00</v>
      </c>
      <c r="L27" s="19">
        <f>L26+1</f>
        <v>44351</v>
      </c>
      <c r="M27" s="18">
        <f t="shared" si="7"/>
        <v>5</v>
      </c>
      <c r="N27" s="18" t="str">
        <f>VLOOKUP(M27,'Pas touche'!$F$2:$G$8,2)</f>
        <v>Vendredi</v>
      </c>
      <c r="O27" s="18">
        <f t="shared" si="8"/>
        <v>6</v>
      </c>
      <c r="P27" s="18">
        <f t="shared" si="9"/>
        <v>1</v>
      </c>
      <c r="Q27" s="20">
        <f>SUM($H$24:H27)</f>
        <v>0.16666666666666674</v>
      </c>
      <c r="R27" s="21">
        <f t="shared" ref="R27:R56" si="11">INT(Q27*24)</f>
        <v>4</v>
      </c>
      <c r="S27" s="18">
        <f t="shared" si="2"/>
        <v>0</v>
      </c>
      <c r="T27" s="18" t="str">
        <f t="shared" ref="T27:T56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Samedi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3" si="13">L27+1</f>
        <v>44352</v>
      </c>
      <c r="M28" s="18">
        <f t="shared" si="7"/>
        <v>6</v>
      </c>
      <c r="N28" s="18" t="str">
        <f>VLOOKUP(M28,'Pas touche'!$F$2:$G$8,2)</f>
        <v>Samedi</v>
      </c>
      <c r="O28" s="18">
        <f t="shared" si="8"/>
        <v>6</v>
      </c>
      <c r="P28" s="18">
        <f t="shared" si="9"/>
        <v>1</v>
      </c>
      <c r="Q28" s="20">
        <f>SUM($H$24:H28)</f>
        <v>0.16666666666666674</v>
      </c>
      <c r="R28" s="21">
        <f t="shared" si="11"/>
        <v>4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Dimanche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44353</v>
      </c>
      <c r="M29" s="18">
        <f t="shared" si="7"/>
        <v>7</v>
      </c>
      <c r="N29" s="18" t="str">
        <f>VLOOKUP(M29,'Pas touche'!$F$2:$G$8,2)</f>
        <v>Dimanche</v>
      </c>
      <c r="O29" s="18">
        <f t="shared" si="8"/>
        <v>6</v>
      </c>
      <c r="P29" s="18">
        <f t="shared" si="9"/>
        <v>1</v>
      </c>
      <c r="Q29" s="20">
        <f>SUM($H$24:H29)</f>
        <v>0.16666666666666674</v>
      </c>
      <c r="R29" s="21">
        <f t="shared" si="11"/>
        <v>4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Lundi</v>
      </c>
      <c r="D30" s="34">
        <f t="shared" si="0"/>
        <v>7</v>
      </c>
      <c r="E30" s="16" t="s">
        <v>65</v>
      </c>
      <c r="F30" s="24">
        <v>0.5</v>
      </c>
      <c r="G30" s="24">
        <v>0.58333333333333337</v>
      </c>
      <c r="H30" s="24">
        <f t="shared" si="5"/>
        <v>8.333333333333337E-2</v>
      </c>
      <c r="I30" s="26" t="str">
        <f t="shared" si="6"/>
        <v>6:00</v>
      </c>
      <c r="L30" s="19">
        <f t="shared" si="13"/>
        <v>44354</v>
      </c>
      <c r="M30" s="18">
        <f t="shared" si="7"/>
        <v>1</v>
      </c>
      <c r="N30" s="18" t="str">
        <f>VLOOKUP(M30,'Pas touche'!$F$2:$G$8,2)</f>
        <v>Lundi</v>
      </c>
      <c r="O30" s="18">
        <f t="shared" si="8"/>
        <v>6</v>
      </c>
      <c r="P30" s="18">
        <f t="shared" si="9"/>
        <v>1</v>
      </c>
      <c r="Q30" s="20">
        <f>SUM($H$24:H30)</f>
        <v>0.25000000000000011</v>
      </c>
      <c r="R30" s="21">
        <f t="shared" si="11"/>
        <v>6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Mardi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44355</v>
      </c>
      <c r="M31" s="18">
        <f t="shared" si="7"/>
        <v>2</v>
      </c>
      <c r="N31" s="18" t="str">
        <f>VLOOKUP(M31,'Pas touche'!$F$2:$G$8,2)</f>
        <v>Mardi</v>
      </c>
      <c r="O31" s="18">
        <f t="shared" si="8"/>
        <v>6</v>
      </c>
      <c r="P31" s="18">
        <f t="shared" si="9"/>
        <v>1</v>
      </c>
      <c r="Q31" s="20">
        <f>SUM($H$24:H31)</f>
        <v>0.25000000000000011</v>
      </c>
      <c r="R31" s="21">
        <f t="shared" si="11"/>
        <v>6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Mercredi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44356</v>
      </c>
      <c r="M32" s="18">
        <f t="shared" si="7"/>
        <v>3</v>
      </c>
      <c r="N32" s="18" t="str">
        <f>VLOOKUP(M32,'Pas touche'!$F$2:$G$8,2)</f>
        <v>Mercredi</v>
      </c>
      <c r="O32" s="18">
        <f t="shared" si="8"/>
        <v>6</v>
      </c>
      <c r="P32" s="18">
        <f t="shared" si="9"/>
        <v>1</v>
      </c>
      <c r="Q32" s="20">
        <f>SUM($H$24:H32)</f>
        <v>0.25000000000000011</v>
      </c>
      <c r="R32" s="21">
        <f t="shared" si="11"/>
        <v>6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Jeudi</v>
      </c>
      <c r="D33" s="34">
        <f t="shared" si="0"/>
        <v>10</v>
      </c>
      <c r="E33" s="16" t="s">
        <v>65</v>
      </c>
      <c r="F33" s="24">
        <v>0.52083333333333337</v>
      </c>
      <c r="G33" s="24">
        <v>0.60416666666666663</v>
      </c>
      <c r="H33" s="24">
        <f t="shared" si="5"/>
        <v>8.3333333333333259E-2</v>
      </c>
      <c r="I33" s="26" t="str">
        <f t="shared" si="6"/>
        <v>8:00</v>
      </c>
      <c r="L33" s="19">
        <f t="shared" si="13"/>
        <v>44357</v>
      </c>
      <c r="M33" s="18">
        <f t="shared" si="7"/>
        <v>4</v>
      </c>
      <c r="N33" s="18" t="str">
        <f>VLOOKUP(M33,'Pas touche'!$F$2:$G$8,2)</f>
        <v>Jeudi</v>
      </c>
      <c r="O33" s="18">
        <f t="shared" si="8"/>
        <v>6</v>
      </c>
      <c r="P33" s="18">
        <f t="shared" si="9"/>
        <v>1</v>
      </c>
      <c r="Q33" s="20">
        <f>SUM($H$24:H33)</f>
        <v>0.33333333333333337</v>
      </c>
      <c r="R33" s="21">
        <f t="shared" si="11"/>
        <v>8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Vendredi</v>
      </c>
      <c r="D34" s="34">
        <f t="shared" si="0"/>
        <v>11</v>
      </c>
      <c r="E34" s="16" t="s">
        <v>65</v>
      </c>
      <c r="F34" s="24">
        <v>0.52083333333333337</v>
      </c>
      <c r="G34" s="24">
        <v>0.60416666666666663</v>
      </c>
      <c r="H34" s="24">
        <f t="shared" si="5"/>
        <v>8.3333333333333259E-2</v>
      </c>
      <c r="I34" s="26" t="str">
        <f t="shared" si="6"/>
        <v>10:00</v>
      </c>
      <c r="L34" s="19">
        <f t="shared" si="13"/>
        <v>44358</v>
      </c>
      <c r="M34" s="18">
        <f t="shared" si="7"/>
        <v>5</v>
      </c>
      <c r="N34" s="18" t="str">
        <f>VLOOKUP(M34,'Pas touche'!$F$2:$G$8,2)</f>
        <v>Vendredi</v>
      </c>
      <c r="O34" s="18">
        <f t="shared" si="8"/>
        <v>6</v>
      </c>
      <c r="P34" s="18">
        <f t="shared" si="9"/>
        <v>1</v>
      </c>
      <c r="Q34" s="20">
        <f>SUM($H$24:H34)</f>
        <v>0.41666666666666663</v>
      </c>
      <c r="R34" s="21">
        <f t="shared" si="11"/>
        <v>10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Samedi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44359</v>
      </c>
      <c r="M35" s="18">
        <f t="shared" si="7"/>
        <v>6</v>
      </c>
      <c r="N35" s="18" t="str">
        <f>VLOOKUP(M35,'Pas touche'!$F$2:$G$8,2)</f>
        <v>Samedi</v>
      </c>
      <c r="O35" s="18">
        <f t="shared" si="8"/>
        <v>6</v>
      </c>
      <c r="P35" s="18">
        <f t="shared" si="9"/>
        <v>1</v>
      </c>
      <c r="Q35" s="20">
        <f>SUM($H$24:H35)</f>
        <v>0.41666666666666663</v>
      </c>
      <c r="R35" s="21">
        <f t="shared" si="11"/>
        <v>10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Dimanche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44360</v>
      </c>
      <c r="M36" s="18">
        <f t="shared" si="7"/>
        <v>7</v>
      </c>
      <c r="N36" s="18" t="str">
        <f>VLOOKUP(M36,'Pas touche'!$F$2:$G$8,2)</f>
        <v>Dimanche</v>
      </c>
      <c r="O36" s="18">
        <f t="shared" si="8"/>
        <v>6</v>
      </c>
      <c r="P36" s="18">
        <f t="shared" si="9"/>
        <v>1</v>
      </c>
      <c r="Q36" s="20">
        <f>SUM($H$24:H36)</f>
        <v>0.41666666666666663</v>
      </c>
      <c r="R36" s="21">
        <f t="shared" si="11"/>
        <v>10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Lundi</v>
      </c>
      <c r="D37" s="34">
        <f t="shared" si="0"/>
        <v>14</v>
      </c>
      <c r="E37" s="16" t="s">
        <v>65</v>
      </c>
      <c r="F37" s="24">
        <v>0.52083333333333337</v>
      </c>
      <c r="G37" s="24">
        <v>0.60416666666666663</v>
      </c>
      <c r="H37" s="24">
        <f t="shared" si="5"/>
        <v>8.3333333333333259E-2</v>
      </c>
      <c r="I37" s="26" t="str">
        <f>IF(H37="","",IF(P37=1,CONCATENATE(R37,":",T37),""))</f>
        <v>12:00</v>
      </c>
      <c r="L37" s="19">
        <f t="shared" si="13"/>
        <v>44361</v>
      </c>
      <c r="M37" s="18">
        <f t="shared" si="7"/>
        <v>1</v>
      </c>
      <c r="N37" s="18" t="str">
        <f>VLOOKUP(M37,'Pas touche'!$F$2:$G$8,2)</f>
        <v>Lundi</v>
      </c>
      <c r="O37" s="18">
        <f t="shared" si="8"/>
        <v>6</v>
      </c>
      <c r="P37" s="18">
        <f t="shared" si="9"/>
        <v>1</v>
      </c>
      <c r="Q37" s="20">
        <f>SUM($H$24:H37)</f>
        <v>0.49999999999999989</v>
      </c>
      <c r="R37" s="21">
        <f t="shared" si="11"/>
        <v>12</v>
      </c>
      <c r="S37" s="18">
        <f>INT(ABS((Q37*24-INT(Q37*24)))*60)</f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Mardi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44362</v>
      </c>
      <c r="M38" s="18">
        <f t="shared" si="7"/>
        <v>2</v>
      </c>
      <c r="N38" s="18" t="str">
        <f>VLOOKUP(M38,'Pas touche'!$F$2:$G$8,2)</f>
        <v>Mardi</v>
      </c>
      <c r="O38" s="18">
        <f t="shared" si="8"/>
        <v>6</v>
      </c>
      <c r="P38" s="18">
        <f t="shared" si="9"/>
        <v>1</v>
      </c>
      <c r="Q38" s="20">
        <f>SUM($H$24:H38)</f>
        <v>0.49999999999999989</v>
      </c>
      <c r="R38" s="21">
        <f t="shared" si="11"/>
        <v>12</v>
      </c>
      <c r="S38" s="18">
        <f t="shared" ref="S38:S53" si="14">INT(ABS((Q38*24-INT(Q38*24)))*60)</f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Mercredi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44363</v>
      </c>
      <c r="M39" s="18">
        <f t="shared" si="7"/>
        <v>3</v>
      </c>
      <c r="N39" s="18" t="str">
        <f>VLOOKUP(M39,'Pas touche'!$F$2:$G$8,2)</f>
        <v>Mercredi</v>
      </c>
      <c r="O39" s="18">
        <f t="shared" si="8"/>
        <v>6</v>
      </c>
      <c r="P39" s="18">
        <f t="shared" si="9"/>
        <v>1</v>
      </c>
      <c r="Q39" s="20">
        <f>SUM($H$24:H39)</f>
        <v>0.49999999999999989</v>
      </c>
      <c r="R39" s="21">
        <f t="shared" si="11"/>
        <v>12</v>
      </c>
      <c r="S39" s="18">
        <f t="shared" si="14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Jeudi</v>
      </c>
      <c r="D40" s="34">
        <f t="shared" si="0"/>
        <v>17</v>
      </c>
      <c r="E40" s="16" t="s">
        <v>65</v>
      </c>
      <c r="F40" s="24">
        <v>0.52083333333333337</v>
      </c>
      <c r="G40" s="24">
        <v>0.60416666666666663</v>
      </c>
      <c r="H40" s="24">
        <f t="shared" si="5"/>
        <v>8.3333333333333259E-2</v>
      </c>
      <c r="I40" s="26" t="str">
        <f t="shared" si="6"/>
        <v>14:00</v>
      </c>
      <c r="L40" s="19">
        <f t="shared" si="13"/>
        <v>44364</v>
      </c>
      <c r="M40" s="18">
        <f t="shared" si="7"/>
        <v>4</v>
      </c>
      <c r="N40" s="18" t="str">
        <f>VLOOKUP(M40,'Pas touche'!$F$2:$G$8,2)</f>
        <v>Jeudi</v>
      </c>
      <c r="O40" s="18">
        <f t="shared" si="8"/>
        <v>6</v>
      </c>
      <c r="P40" s="18">
        <f t="shared" si="9"/>
        <v>1</v>
      </c>
      <c r="Q40" s="20">
        <f>SUM($H$24:H40)</f>
        <v>0.58333333333333315</v>
      </c>
      <c r="R40" s="21">
        <f t="shared" si="11"/>
        <v>14</v>
      </c>
      <c r="S40" s="18">
        <f t="shared" si="14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Vendredi</v>
      </c>
      <c r="D41" s="34">
        <f t="shared" si="0"/>
        <v>18</v>
      </c>
      <c r="E41" s="16" t="s">
        <v>65</v>
      </c>
      <c r="F41" s="24">
        <v>0.52083333333333337</v>
      </c>
      <c r="G41" s="24">
        <v>0.60416666666666663</v>
      </c>
      <c r="H41" s="24">
        <f t="shared" si="5"/>
        <v>8.3333333333333259E-2</v>
      </c>
      <c r="I41" s="26" t="str">
        <f t="shared" si="6"/>
        <v>16:00</v>
      </c>
      <c r="L41" s="19">
        <f t="shared" si="13"/>
        <v>44365</v>
      </c>
      <c r="M41" s="18">
        <f t="shared" si="7"/>
        <v>5</v>
      </c>
      <c r="N41" s="18" t="str">
        <f>VLOOKUP(M41,'Pas touche'!$F$2:$G$8,2)</f>
        <v>Vendredi</v>
      </c>
      <c r="O41" s="18">
        <f t="shared" si="8"/>
        <v>6</v>
      </c>
      <c r="P41" s="18">
        <f t="shared" si="9"/>
        <v>1</v>
      </c>
      <c r="Q41" s="20">
        <f>SUM($H$24:H41)</f>
        <v>0.66666666666666641</v>
      </c>
      <c r="R41" s="21">
        <f t="shared" si="11"/>
        <v>16</v>
      </c>
      <c r="S41" s="18">
        <f t="shared" si="14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Samedi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44366</v>
      </c>
      <c r="M42" s="18">
        <f t="shared" si="7"/>
        <v>6</v>
      </c>
      <c r="N42" s="18" t="str">
        <f>VLOOKUP(M42,'Pas touche'!$F$2:$G$8,2)</f>
        <v>Samedi</v>
      </c>
      <c r="O42" s="18">
        <f t="shared" si="8"/>
        <v>6</v>
      </c>
      <c r="P42" s="18">
        <f t="shared" si="9"/>
        <v>1</v>
      </c>
      <c r="Q42" s="20">
        <f>SUM($H$24:H42)</f>
        <v>0.66666666666666641</v>
      </c>
      <c r="R42" s="21">
        <f t="shared" si="11"/>
        <v>16</v>
      </c>
      <c r="S42" s="18">
        <f t="shared" si="14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Dimanche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44367</v>
      </c>
      <c r="M43" s="18">
        <f t="shared" si="7"/>
        <v>7</v>
      </c>
      <c r="N43" s="18" t="str">
        <f>VLOOKUP(M43,'Pas touche'!$F$2:$G$8,2)</f>
        <v>Dimanche</v>
      </c>
      <c r="O43" s="18">
        <f t="shared" si="8"/>
        <v>6</v>
      </c>
      <c r="P43" s="18">
        <f t="shared" si="9"/>
        <v>1</v>
      </c>
      <c r="Q43" s="20">
        <f>SUM($H$24:H43)</f>
        <v>0.66666666666666641</v>
      </c>
      <c r="R43" s="21">
        <f t="shared" si="11"/>
        <v>16</v>
      </c>
      <c r="S43" s="18">
        <f t="shared" si="14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Lundi</v>
      </c>
      <c r="D44" s="34">
        <f t="shared" si="0"/>
        <v>21</v>
      </c>
      <c r="E44" s="16" t="s">
        <v>65</v>
      </c>
      <c r="F44" s="24">
        <v>0.52083333333333337</v>
      </c>
      <c r="G44" s="24">
        <v>0.60416666666666663</v>
      </c>
      <c r="H44" s="24">
        <f t="shared" si="5"/>
        <v>8.3333333333333259E-2</v>
      </c>
      <c r="I44" s="26" t="str">
        <f t="shared" si="6"/>
        <v>18:00</v>
      </c>
      <c r="L44" s="19">
        <f t="shared" si="13"/>
        <v>44368</v>
      </c>
      <c r="M44" s="18">
        <f t="shared" si="7"/>
        <v>1</v>
      </c>
      <c r="N44" s="18" t="str">
        <f>VLOOKUP(M44,'Pas touche'!$F$2:$G$8,2)</f>
        <v>Lundi</v>
      </c>
      <c r="O44" s="18">
        <f t="shared" si="8"/>
        <v>6</v>
      </c>
      <c r="P44" s="18">
        <f t="shared" si="9"/>
        <v>1</v>
      </c>
      <c r="Q44" s="20">
        <f>SUM($H$24:H44)</f>
        <v>0.74999999999999967</v>
      </c>
      <c r="R44" s="21">
        <f t="shared" si="11"/>
        <v>18</v>
      </c>
      <c r="S44" s="18">
        <f t="shared" si="14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Mardi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44369</v>
      </c>
      <c r="M45" s="18">
        <f t="shared" si="7"/>
        <v>2</v>
      </c>
      <c r="N45" s="18" t="str">
        <f>VLOOKUP(M45,'Pas touche'!$F$2:$G$8,2)</f>
        <v>Mardi</v>
      </c>
      <c r="O45" s="18">
        <f t="shared" si="8"/>
        <v>6</v>
      </c>
      <c r="P45" s="18">
        <f t="shared" si="9"/>
        <v>1</v>
      </c>
      <c r="Q45" s="20">
        <f>SUM($H$24:H45)</f>
        <v>0.74999999999999967</v>
      </c>
      <c r="R45" s="21">
        <f t="shared" si="11"/>
        <v>18</v>
      </c>
      <c r="S45" s="18">
        <f t="shared" si="14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Mercredi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44370</v>
      </c>
      <c r="M46" s="18">
        <f t="shared" si="7"/>
        <v>3</v>
      </c>
      <c r="N46" s="18" t="str">
        <f>VLOOKUP(M46,'Pas touche'!$F$2:$G$8,2)</f>
        <v>Mercredi</v>
      </c>
      <c r="O46" s="18">
        <f t="shared" si="8"/>
        <v>6</v>
      </c>
      <c r="P46" s="18">
        <f t="shared" si="9"/>
        <v>1</v>
      </c>
      <c r="Q46" s="20">
        <f>SUM($H$24:H46)</f>
        <v>0.74999999999999967</v>
      </c>
      <c r="R46" s="21">
        <f t="shared" si="11"/>
        <v>18</v>
      </c>
      <c r="S46" s="18">
        <f t="shared" si="14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Jeudi</v>
      </c>
      <c r="D47" s="34">
        <f t="shared" si="0"/>
        <v>24</v>
      </c>
      <c r="E47" s="16" t="s">
        <v>65</v>
      </c>
      <c r="F47" s="24">
        <v>0.47916666666666669</v>
      </c>
      <c r="G47" s="24">
        <v>0.60416666666666663</v>
      </c>
      <c r="H47" s="24">
        <f t="shared" si="5"/>
        <v>0.12499999999999994</v>
      </c>
      <c r="I47" s="26" t="str">
        <f t="shared" si="6"/>
        <v>21:00</v>
      </c>
      <c r="L47" s="19">
        <f t="shared" si="13"/>
        <v>44371</v>
      </c>
      <c r="M47" s="18">
        <f t="shared" si="7"/>
        <v>4</v>
      </c>
      <c r="N47" s="18" t="str">
        <f>VLOOKUP(M47,'Pas touche'!$F$2:$G$8,2)</f>
        <v>Jeudi</v>
      </c>
      <c r="O47" s="18">
        <f t="shared" si="8"/>
        <v>6</v>
      </c>
      <c r="P47" s="18">
        <f t="shared" si="9"/>
        <v>1</v>
      </c>
      <c r="Q47" s="20">
        <f>SUM($H$24:H47)</f>
        <v>0.87499999999999956</v>
      </c>
      <c r="R47" s="21">
        <f t="shared" si="11"/>
        <v>21</v>
      </c>
      <c r="S47" s="18">
        <f t="shared" si="14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Vendredi</v>
      </c>
      <c r="D48" s="34">
        <f t="shared" si="0"/>
        <v>25</v>
      </c>
      <c r="E48" s="16" t="s">
        <v>65</v>
      </c>
      <c r="F48" s="24">
        <v>0.52083333333333337</v>
      </c>
      <c r="G48" s="24">
        <v>0.60416666666666663</v>
      </c>
      <c r="H48" s="24">
        <f t="shared" si="5"/>
        <v>8.3333333333333259E-2</v>
      </c>
      <c r="I48" s="26" t="str">
        <f t="shared" si="6"/>
        <v>23:00</v>
      </c>
      <c r="L48" s="19">
        <f t="shared" si="13"/>
        <v>44372</v>
      </c>
      <c r="M48" s="18">
        <f t="shared" si="7"/>
        <v>5</v>
      </c>
      <c r="N48" s="18" t="str">
        <f>VLOOKUP(M48,'Pas touche'!$F$2:$G$8,2)</f>
        <v>Vendredi</v>
      </c>
      <c r="O48" s="18">
        <f t="shared" si="8"/>
        <v>6</v>
      </c>
      <c r="P48" s="18">
        <f t="shared" si="9"/>
        <v>1</v>
      </c>
      <c r="Q48" s="20">
        <f>SUM($H$24:H48)</f>
        <v>0.95833333333333282</v>
      </c>
      <c r="R48" s="21">
        <f t="shared" si="11"/>
        <v>23</v>
      </c>
      <c r="S48" s="18">
        <f t="shared" si="14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Samedi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44373</v>
      </c>
      <c r="M49" s="18">
        <f t="shared" si="7"/>
        <v>6</v>
      </c>
      <c r="N49" s="18" t="str">
        <f>VLOOKUP(M49,'Pas touche'!$F$2:$G$8,2)</f>
        <v>Samedi</v>
      </c>
      <c r="O49" s="18">
        <f t="shared" si="8"/>
        <v>6</v>
      </c>
      <c r="P49" s="18">
        <f t="shared" si="9"/>
        <v>1</v>
      </c>
      <c r="Q49" s="20">
        <f>SUM($H$24:H49)</f>
        <v>0.95833333333333282</v>
      </c>
      <c r="R49" s="21">
        <f t="shared" si="11"/>
        <v>23</v>
      </c>
      <c r="S49" s="18">
        <f t="shared" si="14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Dimanche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44374</v>
      </c>
      <c r="M50" s="18">
        <f t="shared" si="7"/>
        <v>7</v>
      </c>
      <c r="N50" s="18" t="str">
        <f>VLOOKUP(M50,'Pas touche'!$F$2:$G$8,2)</f>
        <v>Dimanche</v>
      </c>
      <c r="O50" s="18">
        <f t="shared" si="8"/>
        <v>6</v>
      </c>
      <c r="P50" s="18">
        <f t="shared" si="9"/>
        <v>1</v>
      </c>
      <c r="Q50" s="20">
        <f>SUM($H$24:H50)</f>
        <v>0.95833333333333282</v>
      </c>
      <c r="R50" s="21">
        <f t="shared" si="11"/>
        <v>23</v>
      </c>
      <c r="S50" s="18">
        <f t="shared" si="14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Lundi</v>
      </c>
      <c r="D51" s="34">
        <f t="shared" si="0"/>
        <v>28</v>
      </c>
      <c r="E51" s="16" t="s">
        <v>65</v>
      </c>
      <c r="F51" s="24">
        <v>0.52083333333333337</v>
      </c>
      <c r="G51" s="24">
        <v>0.58333333333333337</v>
      </c>
      <c r="H51" s="24">
        <f t="shared" si="5"/>
        <v>6.25E-2</v>
      </c>
      <c r="I51" s="26" t="str">
        <f t="shared" si="6"/>
        <v>24:30</v>
      </c>
      <c r="L51" s="19">
        <f t="shared" si="13"/>
        <v>44375</v>
      </c>
      <c r="M51" s="18">
        <f t="shared" si="7"/>
        <v>1</v>
      </c>
      <c r="N51" s="18" t="str">
        <f>VLOOKUP(M51,'Pas touche'!$F$2:$G$8,2)</f>
        <v>Lundi</v>
      </c>
      <c r="O51" s="18">
        <f t="shared" si="8"/>
        <v>6</v>
      </c>
      <c r="P51" s="18">
        <f t="shared" si="9"/>
        <v>1</v>
      </c>
      <c r="Q51" s="20">
        <f>SUM($H$24:H51)</f>
        <v>1.0208333333333328</v>
      </c>
      <c r="R51" s="21">
        <f t="shared" si="11"/>
        <v>24</v>
      </c>
      <c r="S51" s="18">
        <v>30</v>
      </c>
      <c r="T51" s="18">
        <f t="shared" si="12"/>
        <v>30</v>
      </c>
      <c r="U51" s="18">
        <f t="shared" si="10"/>
        <v>0</v>
      </c>
    </row>
    <row r="52" spans="3:23" s="18" customFormat="1" x14ac:dyDescent="0.3">
      <c r="C52" s="15" t="str">
        <f t="shared" si="4"/>
        <v>Mardi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44376</v>
      </c>
      <c r="M52" s="18">
        <f t="shared" si="7"/>
        <v>2</v>
      </c>
      <c r="N52" s="18" t="str">
        <f>VLOOKUP(M52,'Pas touche'!$F$2:$G$8,2)</f>
        <v>Mardi</v>
      </c>
      <c r="O52" s="18">
        <f t="shared" si="8"/>
        <v>6</v>
      </c>
      <c r="P52" s="18">
        <f t="shared" si="9"/>
        <v>1</v>
      </c>
      <c r="Q52" s="20">
        <f>SUM($H$24:H52)</f>
        <v>1.0208333333333328</v>
      </c>
      <c r="R52" s="21">
        <f t="shared" si="11"/>
        <v>24</v>
      </c>
      <c r="S52" s="18">
        <f t="shared" si="14"/>
        <v>29</v>
      </c>
      <c r="T52" s="18">
        <f t="shared" si="12"/>
        <v>29</v>
      </c>
      <c r="U52" s="18">
        <f>IF(D52="",-1,MOD(D52,2))</f>
        <v>1</v>
      </c>
    </row>
    <row r="53" spans="3:23" s="18" customFormat="1" x14ac:dyDescent="0.3">
      <c r="C53" s="15" t="str">
        <f t="shared" si="4"/>
        <v>Mercredi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44377</v>
      </c>
      <c r="M53" s="18">
        <f t="shared" si="7"/>
        <v>3</v>
      </c>
      <c r="N53" s="18" t="str">
        <f>VLOOKUP(M53,'Pas touche'!$F$2:$G$8,2)</f>
        <v>Mercredi</v>
      </c>
      <c r="O53" s="18">
        <f t="shared" si="8"/>
        <v>6</v>
      </c>
      <c r="P53" s="18">
        <f t="shared" si="9"/>
        <v>1</v>
      </c>
      <c r="Q53" s="20">
        <f>SUM($H$24:H53)</f>
        <v>1.0208333333333328</v>
      </c>
      <c r="R53" s="21">
        <f t="shared" si="11"/>
        <v>24</v>
      </c>
      <c r="S53" s="18">
        <f t="shared" si="14"/>
        <v>29</v>
      </c>
      <c r="T53" s="18">
        <f t="shared" si="12"/>
        <v>29</v>
      </c>
      <c r="U53" s="18">
        <f t="shared" ref="U53:U56" si="15">IF(D53="",-1,MOD(D53,2))</f>
        <v>0</v>
      </c>
    </row>
    <row r="54" spans="3:23" s="18" customFormat="1" x14ac:dyDescent="0.3">
      <c r="C54" s="15"/>
      <c r="D54" s="34"/>
      <c r="E54" s="16"/>
      <c r="F54" s="24"/>
      <c r="G54" s="24"/>
      <c r="H54" s="24"/>
      <c r="I54" s="26"/>
      <c r="L54" s="19"/>
      <c r="Q54" s="20"/>
      <c r="R54" s="21"/>
    </row>
    <row r="55" spans="3:23" s="18" customFormat="1" x14ac:dyDescent="0.3">
      <c r="C55" s="15" t="s">
        <v>71</v>
      </c>
      <c r="D55" s="34"/>
      <c r="E55" s="16"/>
      <c r="F55" s="24"/>
      <c r="G55" s="24"/>
      <c r="H55" s="24">
        <v>4.1666666666666664E-2</v>
      </c>
      <c r="I55" s="26" t="str">
        <f t="shared" si="6"/>
        <v>1:0</v>
      </c>
      <c r="L55" s="19"/>
      <c r="O55" s="18">
        <v>6</v>
      </c>
      <c r="P55" s="18">
        <v>1</v>
      </c>
      <c r="Q55" s="20">
        <v>1</v>
      </c>
      <c r="R55" s="21">
        <v>1</v>
      </c>
      <c r="S55" s="18">
        <v>0</v>
      </c>
      <c r="T55" s="18">
        <v>0</v>
      </c>
      <c r="U55" s="18">
        <v>0</v>
      </c>
    </row>
    <row r="56" spans="3:23" s="18" customFormat="1" ht="17.25" thickBot="1" x14ac:dyDescent="0.35">
      <c r="C56" s="15" t="str">
        <f t="shared" si="4"/>
        <v/>
      </c>
      <c r="D56" s="34" t="str">
        <f t="shared" si="0"/>
        <v/>
      </c>
      <c r="E56" s="16"/>
      <c r="F56" s="24"/>
      <c r="G56" s="24"/>
      <c r="H56" s="24" t="str">
        <f t="shared" si="5"/>
        <v/>
      </c>
      <c r="I56" s="26" t="str">
        <f t="shared" si="6"/>
        <v/>
      </c>
      <c r="L56" s="19"/>
      <c r="M56" s="18">
        <f t="shared" si="7"/>
        <v>6</v>
      </c>
      <c r="N56" s="18" t="str">
        <f>VLOOKUP(M56,'Pas touche'!$F$2:$G$8,2)</f>
        <v>Samedi</v>
      </c>
      <c r="O56" s="18">
        <f t="shared" si="8"/>
        <v>1</v>
      </c>
      <c r="P56" s="18">
        <f t="shared" si="9"/>
        <v>0</v>
      </c>
      <c r="Q56" s="20">
        <f>SUM($H$24:H56)</f>
        <v>1.0624999999999996</v>
      </c>
      <c r="R56" s="21">
        <f t="shared" si="11"/>
        <v>25</v>
      </c>
      <c r="S56" s="18">
        <f t="shared" si="2"/>
        <v>29</v>
      </c>
      <c r="T56" s="18">
        <v>30</v>
      </c>
      <c r="U56" s="18">
        <f t="shared" si="15"/>
        <v>-1</v>
      </c>
    </row>
    <row r="57" spans="3:23" s="18" customFormat="1" x14ac:dyDescent="0.3">
      <c r="D57" s="15"/>
      <c r="H57" s="22" t="s">
        <v>38</v>
      </c>
      <c r="I57" s="23" t="str">
        <f>CONCATENATE(R56,":",T56)</f>
        <v>25:30</v>
      </c>
      <c r="L57" s="19"/>
      <c r="Q57" s="21"/>
    </row>
    <row r="58" spans="3:23" ht="7.5" customHeight="1" x14ac:dyDescent="0.3">
      <c r="L58" s="11"/>
    </row>
    <row r="59" spans="3:23" x14ac:dyDescent="0.3">
      <c r="C59" s="3" t="s">
        <v>52</v>
      </c>
      <c r="H59" s="33"/>
      <c r="V59" s="39" t="s">
        <v>56</v>
      </c>
      <c r="W59" s="40" t="s">
        <v>58</v>
      </c>
    </row>
    <row r="60" spans="3:23" x14ac:dyDescent="0.3">
      <c r="C60" s="6" t="s">
        <v>49</v>
      </c>
      <c r="E60" s="28"/>
      <c r="F60" s="28"/>
      <c r="H60" s="4"/>
      <c r="I60" s="33"/>
    </row>
    <row r="61" spans="3:23" x14ac:dyDescent="0.3">
      <c r="D61" s="28" t="str">
        <f>I57</f>
        <v>25:30</v>
      </c>
      <c r="E61" s="28" t="s">
        <v>54</v>
      </c>
      <c r="F61" s="33">
        <v>15</v>
      </c>
      <c r="H61" s="32">
        <f>F61*Q56*24</f>
        <v>382.49999999999983</v>
      </c>
    </row>
    <row r="62" spans="3:23" ht="7.5" customHeight="1" x14ac:dyDescent="0.3"/>
    <row r="63" spans="3:23" x14ac:dyDescent="0.3">
      <c r="E63" s="18" t="s">
        <v>68</v>
      </c>
      <c r="F63" s="18"/>
      <c r="G63" s="15"/>
      <c r="H63" s="66">
        <f>H61+H59</f>
        <v>382.49999999999983</v>
      </c>
    </row>
    <row r="64" spans="3:23" x14ac:dyDescent="0.3">
      <c r="E64" s="3" t="s">
        <v>67</v>
      </c>
      <c r="G64" s="69">
        <v>3.6600000000000001E-2</v>
      </c>
      <c r="H64" s="70">
        <f>H63*G64</f>
        <v>13.999499999999994</v>
      </c>
    </row>
    <row r="65" spans="5:9" x14ac:dyDescent="0.3">
      <c r="E65" s="63" t="s">
        <v>69</v>
      </c>
      <c r="F65" s="68"/>
      <c r="G65" s="63"/>
      <c r="H65" s="64">
        <f>H63+H64</f>
        <v>396.49949999999984</v>
      </c>
    </row>
    <row r="67" spans="5:9" x14ac:dyDescent="0.3">
      <c r="E67" s="3" t="s">
        <v>70</v>
      </c>
      <c r="G67" s="67">
        <v>9.9000000000000005E-2</v>
      </c>
      <c r="I67" s="32">
        <f>(-1)*H65*G67</f>
        <v>-39.253450499999985</v>
      </c>
    </row>
    <row r="68" spans="5:9" ht="4.5" customHeight="1" x14ac:dyDescent="0.3"/>
    <row r="70" spans="5:9" ht="18.75" x14ac:dyDescent="0.3">
      <c r="E70" s="62" t="s">
        <v>66</v>
      </c>
      <c r="F70" s="62"/>
      <c r="G70" s="63"/>
      <c r="H70" s="65">
        <f>H65+I67</f>
        <v>357.24604949999986</v>
      </c>
    </row>
    <row r="71" spans="5:9" ht="6" customHeight="1" x14ac:dyDescent="0.3"/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7">
    <cfRule type="cellIs" dxfId="34" priority="5" operator="equal">
      <formula>IF($U$24=1,1,0)</formula>
    </cfRule>
  </conditionalFormatting>
  <conditionalFormatting sqref="C24:I24">
    <cfRule type="expression" dxfId="33" priority="3">
      <formula>IF(AND($M24&gt;5,$U24&gt;-1),1,0)</formula>
    </cfRule>
    <cfRule type="expression" dxfId="32" priority="4">
      <formula>IF(OR($M24=1,$M24=3,$M24=5),1,0)</formula>
    </cfRule>
  </conditionalFormatting>
  <conditionalFormatting sqref="C25:I56">
    <cfRule type="expression" dxfId="31" priority="1">
      <formula>IF(AND($M25&gt;5,$U25&gt;-1),1,0)</formula>
    </cfRule>
    <cfRule type="expression" dxfId="30" priority="2">
      <formula>IF(OR($M25=1,$M25=3,$M25=5),1,0)</formula>
    </cfRule>
  </conditionalFormatting>
  <printOptions horizontalCentered="1"/>
  <pageMargins left="0.25" right="0.25" top="0.75" bottom="0.75" header="0.3" footer="0.3"/>
  <pageSetup paperSize="9" scale="66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9DD9FA-532E-4385-BF3D-791BE30E5E6B}">
          <x14:formula1>
            <xm:f>'Pas touche'!$G$2:$G$13</xm:f>
          </x14:formula1>
          <xm:sqref>G21</xm:sqref>
        </x14:dataValidation>
        <x14:dataValidation type="list" allowBlank="1" showInputMessage="1" showErrorMessage="1" xr:uid="{C05220D2-016C-467B-A88E-80EEBF5748AA}">
          <x14:formula1>
            <xm:f>'Pas touche'!$J$2:$J$13</xm:f>
          </x14:formula1>
          <xm:sqref>G20</xm:sqref>
        </x14:dataValidation>
        <x14:dataValidation type="list" allowBlank="1" showInputMessage="1" showErrorMessage="1" xr:uid="{EC81BCAF-1538-4FAE-BF70-7BDF22E66CEB}">
          <x14:formula1>
            <xm:f>'Pas touche'!$M$2:$M$3</xm:f>
          </x14:formula1>
          <xm:sqref>W59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CC0C-676B-40E0-AC57-FC864FC94A80}">
  <sheetPr>
    <pageSetUpPr fitToPage="1"/>
  </sheetPr>
  <dimension ref="A1:W61"/>
  <sheetViews>
    <sheetView topLeftCell="A37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IF(Juin!W59="Non",Juin!H63,0)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29" priority="5" operator="equal">
      <formula>IF($U$24=1,1,0)</formula>
    </cfRule>
  </conditionalFormatting>
  <conditionalFormatting sqref="C24:I24">
    <cfRule type="expression" dxfId="28" priority="3">
      <formula>IF(AND($M24&gt;5,$U24&gt;-1),1,0)</formula>
    </cfRule>
    <cfRule type="expression" dxfId="27" priority="4">
      <formula>IF(OR($M24=1,$M24=3,$M24=5),1,0)</formula>
    </cfRule>
  </conditionalFormatting>
  <conditionalFormatting sqref="C25:I54">
    <cfRule type="expression" dxfId="26" priority="1">
      <formula>IF(AND($M25&gt;5,$U25&gt;-1),1,0)</formula>
    </cfRule>
    <cfRule type="expression" dxfId="25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386C8B-7385-4228-9162-82A0AEE8B98E}">
          <x14:formula1>
            <xm:f>'Pas touche'!$J$2:$J$13</xm:f>
          </x14:formula1>
          <xm:sqref>G20</xm:sqref>
        </x14:dataValidation>
        <x14:dataValidation type="list" allowBlank="1" showInputMessage="1" showErrorMessage="1" xr:uid="{2A25FAFE-2936-44CA-8AFD-58216A2D428A}">
          <x14:formula1>
            <xm:f>'Pas touche'!$G$2:$G$13</xm:f>
          </x14:formula1>
          <xm:sqref>G21</xm:sqref>
        </x14:dataValidation>
        <x14:dataValidation type="list" allowBlank="1" showInputMessage="1" showErrorMessage="1" xr:uid="{1CF7CED9-B450-4CB5-93A8-83B483902E6A}">
          <x14:formula1>
            <xm:f>'Pas touche'!$M$2:$M$3</xm:f>
          </x14:formula1>
          <xm:sqref>W57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B52B-BCE9-40C1-A0A3-3FAE1EFBD35A}">
  <sheetPr>
    <pageSetUpPr fitToPage="1"/>
  </sheetPr>
  <dimension ref="A1:W61"/>
  <sheetViews>
    <sheetView topLeftCell="A43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IF(Juillet!W57="Non",Juillet!H61,0)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24" priority="5" operator="equal">
      <formula>IF($U$24=1,1,0)</formula>
    </cfRule>
  </conditionalFormatting>
  <conditionalFormatting sqref="C24:I24">
    <cfRule type="expression" dxfId="23" priority="3">
      <formula>IF(AND($M24&gt;5,$U24&gt;-1),1,0)</formula>
    </cfRule>
    <cfRule type="expression" dxfId="22" priority="4">
      <formula>IF(OR($M24=1,$M24=3,$M24=5),1,0)</formula>
    </cfRule>
  </conditionalFormatting>
  <conditionalFormatting sqref="C25:I54">
    <cfRule type="expression" dxfId="21" priority="1">
      <formula>IF(AND($M25&gt;5,$U25&gt;-1),1,0)</formula>
    </cfRule>
    <cfRule type="expression" dxfId="20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713E58-4F8B-475E-84BE-7F3015742F86}">
          <x14:formula1>
            <xm:f>'Pas touche'!$G$2:$G$13</xm:f>
          </x14:formula1>
          <xm:sqref>G21</xm:sqref>
        </x14:dataValidation>
        <x14:dataValidation type="list" allowBlank="1" showInputMessage="1" showErrorMessage="1" xr:uid="{7F40A746-73EF-4CFF-AA87-4F5D9356AF6C}">
          <x14:formula1>
            <xm:f>'Pas touche'!$J$2:$J$13</xm:f>
          </x14:formula1>
          <xm:sqref>G20</xm:sqref>
        </x14:dataValidation>
        <x14:dataValidation type="list" allowBlank="1" showInputMessage="1" showErrorMessage="1" xr:uid="{8999A312-94A0-4EB6-9429-F8721DC783C5}">
          <x14:formula1>
            <xm:f>'Pas touche'!$M$2:$M$3</xm:f>
          </x14:formula1>
          <xm:sqref>W57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2B34-AB8F-4F97-9807-264EBEBA76F1}">
  <sheetPr>
    <pageSetUpPr fitToPage="1"/>
  </sheetPr>
  <dimension ref="A1:W61"/>
  <sheetViews>
    <sheetView topLeftCell="A34" zoomScale="90" zoomScaleNormal="90" workbookViewId="0">
      <selection activeCell="H59" sqref="H59"/>
    </sheetView>
  </sheetViews>
  <sheetFormatPr baseColWidth="10" defaultColWidth="15.85546875" defaultRowHeight="16.5" outlineLevelCol="1" x14ac:dyDescent="0.3"/>
  <cols>
    <col min="1" max="1" width="15.85546875" style="3"/>
    <col min="2" max="2" width="1" style="3" customWidth="1"/>
    <col min="3" max="3" width="14" style="3" customWidth="1"/>
    <col min="4" max="4" width="7.7109375" style="6" customWidth="1"/>
    <col min="5" max="5" width="32.140625" style="3" customWidth="1"/>
    <col min="6" max="6" width="15.85546875" style="3"/>
    <col min="7" max="7" width="18.42578125" style="3" customWidth="1"/>
    <col min="8" max="8" width="19.140625" style="3" customWidth="1"/>
    <col min="9" max="9" width="18" style="4" customWidth="1"/>
    <col min="10" max="10" width="2.42578125" style="3" customWidth="1"/>
    <col min="11" max="11" width="15.85546875" style="3"/>
    <col min="12" max="12" width="22" style="3" hidden="1" customWidth="1" outlineLevel="1"/>
    <col min="13" max="16" width="15.85546875" style="3" hidden="1" customWidth="1" outlineLevel="1"/>
    <col min="17" max="17" width="15.85546875" style="5" hidden="1" customWidth="1" outlineLevel="1"/>
    <col min="18" max="21" width="15.85546875" style="3" hidden="1" customWidth="1" outlineLevel="1"/>
    <col min="22" max="22" width="15.85546875" style="3" collapsed="1"/>
    <col min="23" max="16384" width="15.85546875" style="3"/>
  </cols>
  <sheetData>
    <row r="1" spans="1:22" x14ac:dyDescent="0.3">
      <c r="A1" s="3" t="s">
        <v>0</v>
      </c>
      <c r="B1" s="2" t="s">
        <v>0</v>
      </c>
      <c r="C1" s="2">
        <v>1</v>
      </c>
    </row>
    <row r="2" spans="1:22" x14ac:dyDescent="0.3">
      <c r="A2" s="3" t="s">
        <v>13</v>
      </c>
      <c r="B2" s="2" t="s">
        <v>13</v>
      </c>
      <c r="C2" s="2">
        <v>2021</v>
      </c>
    </row>
    <row r="7" spans="1:22" ht="6" customHeight="1" x14ac:dyDescent="0.3">
      <c r="A7" s="6"/>
      <c r="B7" s="6"/>
      <c r="C7" s="6"/>
      <c r="E7" s="6"/>
      <c r="F7" s="6"/>
      <c r="G7" s="6"/>
      <c r="H7" s="6"/>
      <c r="I7" s="14"/>
      <c r="J7" s="6"/>
      <c r="K7" s="6"/>
    </row>
    <row r="8" spans="1:22" x14ac:dyDescent="0.3">
      <c r="C8" s="25" t="s">
        <v>41</v>
      </c>
      <c r="E8" s="6"/>
      <c r="F8" s="6"/>
      <c r="G8" s="6"/>
      <c r="H8" s="6"/>
      <c r="I8" s="14"/>
      <c r="V8" s="12"/>
    </row>
    <row r="9" spans="1:22" x14ac:dyDescent="0.3">
      <c r="C9" s="25" t="s">
        <v>51</v>
      </c>
      <c r="E9" s="6"/>
      <c r="F9" s="6"/>
      <c r="G9" s="6"/>
      <c r="H9" s="6"/>
      <c r="I9" s="14"/>
      <c r="V9" s="12"/>
    </row>
    <row r="10" spans="1:22" x14ac:dyDescent="0.3">
      <c r="C10" s="6" t="s">
        <v>35</v>
      </c>
      <c r="E10" s="6"/>
      <c r="F10" s="6"/>
      <c r="G10" s="6"/>
      <c r="H10" s="6"/>
      <c r="I10" s="14"/>
      <c r="V10"/>
    </row>
    <row r="11" spans="1:22" x14ac:dyDescent="0.3">
      <c r="C11" s="6" t="s">
        <v>36</v>
      </c>
      <c r="E11" s="6"/>
      <c r="F11" s="6"/>
      <c r="G11" s="6"/>
      <c r="H11" s="6"/>
      <c r="I11" s="14"/>
    </row>
    <row r="12" spans="1:22" x14ac:dyDescent="0.3">
      <c r="C12" s="6"/>
      <c r="E12" s="6"/>
      <c r="F12" s="6"/>
      <c r="G12" s="6"/>
      <c r="H12" s="6"/>
      <c r="I12" s="14"/>
    </row>
    <row r="13" spans="1:22" x14ac:dyDescent="0.3">
      <c r="C13" s="6" t="s">
        <v>37</v>
      </c>
      <c r="D13" s="13" t="s">
        <v>44</v>
      </c>
      <c r="E13" s="6"/>
      <c r="F13" s="6"/>
      <c r="G13" s="6"/>
      <c r="H13" s="6"/>
      <c r="I13" s="14"/>
    </row>
    <row r="14" spans="1:22" x14ac:dyDescent="0.3">
      <c r="C14" s="6" t="s">
        <v>42</v>
      </c>
      <c r="D14" s="6" t="s">
        <v>43</v>
      </c>
      <c r="E14" s="6"/>
      <c r="F14" s="6"/>
      <c r="G14" s="6"/>
      <c r="H14" s="6"/>
      <c r="I14" s="14"/>
    </row>
    <row r="15" spans="1:22" x14ac:dyDescent="0.3">
      <c r="C15" s="6"/>
      <c r="E15" s="6"/>
      <c r="F15" s="6"/>
      <c r="G15" s="6"/>
      <c r="H15" s="6"/>
      <c r="I15" s="14"/>
    </row>
    <row r="16" spans="1:22" x14ac:dyDescent="0.3">
      <c r="C16" s="6"/>
      <c r="E16" s="6"/>
      <c r="F16" s="6"/>
      <c r="G16" s="6"/>
      <c r="H16" s="6"/>
      <c r="I16" s="14"/>
    </row>
    <row r="17" spans="3:21" ht="136.5" customHeight="1" x14ac:dyDescent="0.3">
      <c r="C17" s="6"/>
      <c r="E17" s="6"/>
      <c r="F17" s="6"/>
      <c r="G17" s="6"/>
      <c r="H17" s="6"/>
      <c r="I17" s="14"/>
    </row>
    <row r="18" spans="3:21" ht="20.25" x14ac:dyDescent="0.3">
      <c r="C18" s="6"/>
      <c r="E18" s="29" t="s">
        <v>14</v>
      </c>
      <c r="F18" s="30" t="str">
        <f>VLOOKUP(C1,'Pas touche'!B2:C13,2)</f>
        <v>Janvier</v>
      </c>
      <c r="G18" s="31">
        <f>C2</f>
        <v>2021</v>
      </c>
      <c r="H18" s="6"/>
      <c r="I18" s="14"/>
    </row>
    <row r="19" spans="3:21" x14ac:dyDescent="0.3">
      <c r="C19" s="6"/>
      <c r="E19" s="6"/>
      <c r="F19" s="6"/>
      <c r="G19" s="6"/>
      <c r="H19" s="6"/>
      <c r="I19" s="14"/>
    </row>
    <row r="20" spans="3:21" x14ac:dyDescent="0.3">
      <c r="C20" s="57" t="s">
        <v>50</v>
      </c>
      <c r="D20" s="57"/>
      <c r="E20" s="57"/>
      <c r="F20" s="57"/>
      <c r="G20" s="7" t="s">
        <v>45</v>
      </c>
      <c r="H20" s="8"/>
      <c r="I20" s="14"/>
    </row>
    <row r="21" spans="3:21" x14ac:dyDescent="0.3">
      <c r="C21" s="7"/>
      <c r="D21" s="7"/>
      <c r="E21" s="7"/>
      <c r="F21" s="7"/>
      <c r="G21" s="8"/>
      <c r="H21" s="8"/>
      <c r="I21" s="14"/>
    </row>
    <row r="22" spans="3:21" x14ac:dyDescent="0.3">
      <c r="C22" s="7"/>
      <c r="D22" s="7"/>
      <c r="E22" s="52" t="s">
        <v>32</v>
      </c>
      <c r="F22" s="59" t="s">
        <v>34</v>
      </c>
      <c r="G22" s="59"/>
      <c r="H22" s="54" t="s">
        <v>39</v>
      </c>
      <c r="I22" s="55" t="s">
        <v>40</v>
      </c>
      <c r="Q22" s="51" t="s">
        <v>27</v>
      </c>
      <c r="R22" s="51"/>
      <c r="S22" s="51"/>
      <c r="U22" s="3" t="s">
        <v>31</v>
      </c>
    </row>
    <row r="23" spans="3:21" x14ac:dyDescent="0.3">
      <c r="C23" s="6"/>
      <c r="E23" s="53"/>
      <c r="F23" s="9" t="s">
        <v>33</v>
      </c>
      <c r="G23" s="9" t="s">
        <v>25</v>
      </c>
      <c r="H23" s="53"/>
      <c r="I23" s="56"/>
      <c r="M23" s="58" t="s">
        <v>24</v>
      </c>
      <c r="N23" s="58"/>
      <c r="O23" s="58" t="s">
        <v>0</v>
      </c>
      <c r="P23" s="58"/>
      <c r="Q23" s="10" t="s">
        <v>28</v>
      </c>
      <c r="R23" s="10" t="s">
        <v>26</v>
      </c>
      <c r="S23" s="10" t="s">
        <v>29</v>
      </c>
      <c r="T23" s="10" t="s">
        <v>30</v>
      </c>
    </row>
    <row r="24" spans="3:21" s="18" customFormat="1" x14ac:dyDescent="0.3">
      <c r="C24" s="15" t="str">
        <f>IF($P24=1,N24,"")</f>
        <v>Vendredi</v>
      </c>
      <c r="D24" s="34">
        <f t="shared" ref="D24:D54" si="0">IF($P24=1,DAY(L24),"")</f>
        <v>1</v>
      </c>
      <c r="E24" s="16"/>
      <c r="F24" s="24"/>
      <c r="G24" s="24"/>
      <c r="H24" s="24" t="str">
        <f>IF(ISBLANK(G24),"",G24-F24)</f>
        <v/>
      </c>
      <c r="I24" s="26" t="str">
        <f>IF(H24="","",IF(P24=1,CONCATENATE(R24,":",T24),""))</f>
        <v/>
      </c>
      <c r="L24" s="19">
        <f>DATE(C2,C1,1)</f>
        <v>44197</v>
      </c>
      <c r="M24" s="18">
        <f>WEEKDAY(L24,2)</f>
        <v>5</v>
      </c>
      <c r="N24" s="18" t="str">
        <f>VLOOKUP(M24,'Pas touche'!$F$2:$G$8,2)</f>
        <v>Vendredi</v>
      </c>
      <c r="O24" s="18">
        <f>MONTH(L24)</f>
        <v>1</v>
      </c>
      <c r="P24" s="18">
        <f>IF(O24=$C$1,1,0)</f>
        <v>1</v>
      </c>
      <c r="Q24" s="20">
        <f>SUM($H$24:H24)</f>
        <v>0</v>
      </c>
      <c r="R24" s="21">
        <f t="shared" ref="R24:R25" si="1">INT(Q24*24)</f>
        <v>0</v>
      </c>
      <c r="S24" s="18">
        <f t="shared" ref="S24:S54" si="2">INT((Q24*24-INT(Q24*24))*60)</f>
        <v>0</v>
      </c>
      <c r="T24" s="18" t="str">
        <f t="shared" ref="T24:T25" si="3">IF(S24&lt;10,CONCATENATE("0",S24),S24)</f>
        <v>00</v>
      </c>
      <c r="U24" s="18">
        <f>MOD(D24,2)</f>
        <v>1</v>
      </c>
    </row>
    <row r="25" spans="3:21" s="18" customFormat="1" x14ac:dyDescent="0.3">
      <c r="C25" s="15" t="str">
        <f t="shared" ref="C25:C54" si="4">IF(P25=1,N25,"")</f>
        <v>Samedi</v>
      </c>
      <c r="D25" s="34">
        <f t="shared" si="0"/>
        <v>2</v>
      </c>
      <c r="E25" s="16"/>
      <c r="F25" s="24"/>
      <c r="G25" s="24"/>
      <c r="H25" s="24" t="str">
        <f t="shared" ref="H25:H54" si="5">IF(ISBLANK(G25),"",G25-F25)</f>
        <v/>
      </c>
      <c r="I25" s="26" t="str">
        <f t="shared" ref="I25:I54" si="6">IF(H25="","",IF(P25=1,CONCATENATE(R25,":",T25),""))</f>
        <v/>
      </c>
      <c r="L25" s="19">
        <f>L24+1</f>
        <v>44198</v>
      </c>
      <c r="M25" s="18">
        <f t="shared" ref="M25:M54" si="7">WEEKDAY(L25,2)</f>
        <v>6</v>
      </c>
      <c r="N25" s="18" t="str">
        <f>VLOOKUP(M25,'Pas touche'!$F$2:$G$8,2)</f>
        <v>Samedi</v>
      </c>
      <c r="O25" s="18">
        <f t="shared" ref="O25:O54" si="8">MONTH(L25)</f>
        <v>1</v>
      </c>
      <c r="P25" s="18">
        <f t="shared" ref="P25:P54" si="9">IF(O25=$C$1,1,0)</f>
        <v>1</v>
      </c>
      <c r="Q25" s="20">
        <f>SUM($H$24:H25)</f>
        <v>0</v>
      </c>
      <c r="R25" s="21">
        <f t="shared" si="1"/>
        <v>0</v>
      </c>
      <c r="S25" s="18">
        <f t="shared" si="2"/>
        <v>0</v>
      </c>
      <c r="T25" s="18" t="str">
        <f t="shared" si="3"/>
        <v>00</v>
      </c>
      <c r="U25" s="18">
        <f t="shared" ref="U25:U51" si="10">MOD(D25,2)</f>
        <v>0</v>
      </c>
    </row>
    <row r="26" spans="3:21" s="18" customFormat="1" x14ac:dyDescent="0.3">
      <c r="C26" s="15" t="str">
        <f t="shared" si="4"/>
        <v>Dimanche</v>
      </c>
      <c r="D26" s="34">
        <f t="shared" si="0"/>
        <v>3</v>
      </c>
      <c r="E26" s="16"/>
      <c r="F26" s="24"/>
      <c r="G26" s="24"/>
      <c r="H26" s="24" t="str">
        <f t="shared" si="5"/>
        <v/>
      </c>
      <c r="I26" s="26" t="str">
        <f t="shared" si="6"/>
        <v/>
      </c>
      <c r="L26" s="19">
        <f>L25+1</f>
        <v>44199</v>
      </c>
      <c r="M26" s="18">
        <f t="shared" si="7"/>
        <v>7</v>
      </c>
      <c r="N26" s="18" t="str">
        <f>VLOOKUP(M26,'Pas touche'!$F$2:$G$8,2)</f>
        <v>Dimanche</v>
      </c>
      <c r="O26" s="18">
        <f t="shared" si="8"/>
        <v>1</v>
      </c>
      <c r="P26" s="18">
        <f t="shared" si="9"/>
        <v>1</v>
      </c>
      <c r="Q26" s="20">
        <f>SUM($H$24:H26)</f>
        <v>0</v>
      </c>
      <c r="R26" s="21">
        <f>INT(Q26*24)</f>
        <v>0</v>
      </c>
      <c r="S26" s="18">
        <f t="shared" si="2"/>
        <v>0</v>
      </c>
      <c r="T26" s="18" t="str">
        <f>IF(S26&lt;10,CONCATENATE("0",S26),S26)</f>
        <v>00</v>
      </c>
      <c r="U26" s="18">
        <f t="shared" si="10"/>
        <v>1</v>
      </c>
    </row>
    <row r="27" spans="3:21" s="18" customFormat="1" x14ac:dyDescent="0.3">
      <c r="C27" s="15" t="str">
        <f t="shared" si="4"/>
        <v>Lundi</v>
      </c>
      <c r="D27" s="34">
        <f t="shared" si="0"/>
        <v>4</v>
      </c>
      <c r="E27" s="16"/>
      <c r="F27" s="24"/>
      <c r="G27" s="24"/>
      <c r="H27" s="24" t="str">
        <f>IF(ISBLANK(G27),"",G27-F27)</f>
        <v/>
      </c>
      <c r="I27" s="26" t="str">
        <f t="shared" si="6"/>
        <v/>
      </c>
      <c r="L27" s="19">
        <f>L26+1</f>
        <v>44200</v>
      </c>
      <c r="M27" s="18">
        <f t="shared" si="7"/>
        <v>1</v>
      </c>
      <c r="N27" s="18" t="str">
        <f>VLOOKUP(M27,'Pas touche'!$F$2:$G$8,2)</f>
        <v>Lundi</v>
      </c>
      <c r="O27" s="18">
        <f t="shared" si="8"/>
        <v>1</v>
      </c>
      <c r="P27" s="18">
        <f t="shared" si="9"/>
        <v>1</v>
      </c>
      <c r="Q27" s="20">
        <f>SUM($H$24:H27)</f>
        <v>0</v>
      </c>
      <c r="R27" s="21">
        <f t="shared" ref="R27:R54" si="11">INT(Q27*24)</f>
        <v>0</v>
      </c>
      <c r="S27" s="18">
        <f t="shared" si="2"/>
        <v>0</v>
      </c>
      <c r="T27" s="18" t="str">
        <f t="shared" ref="T27:T54" si="12">IF(S27&lt;10,CONCATENATE("0",S27),S27)</f>
        <v>00</v>
      </c>
      <c r="U27" s="18">
        <f t="shared" si="10"/>
        <v>0</v>
      </c>
    </row>
    <row r="28" spans="3:21" s="18" customFormat="1" x14ac:dyDescent="0.3">
      <c r="C28" s="15" t="str">
        <f t="shared" si="4"/>
        <v>Mardi</v>
      </c>
      <c r="D28" s="34">
        <f t="shared" si="0"/>
        <v>5</v>
      </c>
      <c r="E28" s="16"/>
      <c r="F28" s="24"/>
      <c r="G28" s="24"/>
      <c r="H28" s="24" t="str">
        <f>IF(ISBLANK(G28),"",G28-F28)</f>
        <v/>
      </c>
      <c r="I28" s="26" t="str">
        <f t="shared" si="6"/>
        <v/>
      </c>
      <c r="L28" s="19">
        <f t="shared" ref="L28:L54" si="13">L27+1</f>
        <v>44201</v>
      </c>
      <c r="M28" s="18">
        <f t="shared" si="7"/>
        <v>2</v>
      </c>
      <c r="N28" s="18" t="str">
        <f>VLOOKUP(M28,'Pas touche'!$F$2:$G$8,2)</f>
        <v>Mardi</v>
      </c>
      <c r="O28" s="18">
        <f t="shared" si="8"/>
        <v>1</v>
      </c>
      <c r="P28" s="18">
        <f t="shared" si="9"/>
        <v>1</v>
      </c>
      <c r="Q28" s="20">
        <f>SUM($H$24:H28)</f>
        <v>0</v>
      </c>
      <c r="R28" s="21">
        <f t="shared" si="11"/>
        <v>0</v>
      </c>
      <c r="S28" s="18">
        <f t="shared" si="2"/>
        <v>0</v>
      </c>
      <c r="T28" s="18" t="str">
        <f t="shared" si="12"/>
        <v>00</v>
      </c>
      <c r="U28" s="18">
        <f t="shared" si="10"/>
        <v>1</v>
      </c>
    </row>
    <row r="29" spans="3:21" s="18" customFormat="1" x14ac:dyDescent="0.3">
      <c r="C29" s="15" t="str">
        <f t="shared" si="4"/>
        <v>Mercredi</v>
      </c>
      <c r="D29" s="34">
        <f t="shared" si="0"/>
        <v>6</v>
      </c>
      <c r="E29" s="16"/>
      <c r="F29" s="24"/>
      <c r="G29" s="24"/>
      <c r="H29" s="24" t="str">
        <f t="shared" si="5"/>
        <v/>
      </c>
      <c r="I29" s="26" t="str">
        <f t="shared" si="6"/>
        <v/>
      </c>
      <c r="L29" s="19">
        <f t="shared" si="13"/>
        <v>44202</v>
      </c>
      <c r="M29" s="18">
        <f t="shared" si="7"/>
        <v>3</v>
      </c>
      <c r="N29" s="18" t="str">
        <f>VLOOKUP(M29,'Pas touche'!$F$2:$G$8,2)</f>
        <v>Mercredi</v>
      </c>
      <c r="O29" s="18">
        <f t="shared" si="8"/>
        <v>1</v>
      </c>
      <c r="P29" s="18">
        <f t="shared" si="9"/>
        <v>1</v>
      </c>
      <c r="Q29" s="20">
        <f>SUM($H$24:H29)</f>
        <v>0</v>
      </c>
      <c r="R29" s="21">
        <f t="shared" si="11"/>
        <v>0</v>
      </c>
      <c r="S29" s="18">
        <f t="shared" si="2"/>
        <v>0</v>
      </c>
      <c r="T29" s="18" t="str">
        <f t="shared" si="12"/>
        <v>00</v>
      </c>
      <c r="U29" s="18">
        <f t="shared" si="10"/>
        <v>0</v>
      </c>
    </row>
    <row r="30" spans="3:21" s="18" customFormat="1" x14ac:dyDescent="0.3">
      <c r="C30" s="15" t="str">
        <f t="shared" si="4"/>
        <v>Jeudi</v>
      </c>
      <c r="D30" s="34">
        <f t="shared" si="0"/>
        <v>7</v>
      </c>
      <c r="E30" s="16"/>
      <c r="F30" s="24"/>
      <c r="G30" s="24"/>
      <c r="H30" s="24" t="str">
        <f t="shared" si="5"/>
        <v/>
      </c>
      <c r="I30" s="26" t="str">
        <f t="shared" si="6"/>
        <v/>
      </c>
      <c r="L30" s="19">
        <f t="shared" si="13"/>
        <v>44203</v>
      </c>
      <c r="M30" s="18">
        <f t="shared" si="7"/>
        <v>4</v>
      </c>
      <c r="N30" s="18" t="str">
        <f>VLOOKUP(M30,'Pas touche'!$F$2:$G$8,2)</f>
        <v>Jeudi</v>
      </c>
      <c r="O30" s="18">
        <f t="shared" si="8"/>
        <v>1</v>
      </c>
      <c r="P30" s="18">
        <f t="shared" si="9"/>
        <v>1</v>
      </c>
      <c r="Q30" s="20">
        <f>SUM($H$24:H30)</f>
        <v>0</v>
      </c>
      <c r="R30" s="21">
        <f t="shared" si="11"/>
        <v>0</v>
      </c>
      <c r="S30" s="18">
        <f t="shared" si="2"/>
        <v>0</v>
      </c>
      <c r="T30" s="18" t="str">
        <f t="shared" si="12"/>
        <v>00</v>
      </c>
      <c r="U30" s="18">
        <f t="shared" si="10"/>
        <v>1</v>
      </c>
    </row>
    <row r="31" spans="3:21" s="18" customFormat="1" x14ac:dyDescent="0.3">
      <c r="C31" s="15" t="str">
        <f t="shared" si="4"/>
        <v>Vendredi</v>
      </c>
      <c r="D31" s="34">
        <f t="shared" si="0"/>
        <v>8</v>
      </c>
      <c r="E31" s="16"/>
      <c r="F31" s="24"/>
      <c r="G31" s="24"/>
      <c r="H31" s="24" t="str">
        <f t="shared" si="5"/>
        <v/>
      </c>
      <c r="I31" s="26" t="str">
        <f t="shared" si="6"/>
        <v/>
      </c>
      <c r="L31" s="19">
        <f t="shared" si="13"/>
        <v>44204</v>
      </c>
      <c r="M31" s="18">
        <f t="shared" si="7"/>
        <v>5</v>
      </c>
      <c r="N31" s="18" t="str">
        <f>VLOOKUP(M31,'Pas touche'!$F$2:$G$8,2)</f>
        <v>Vendredi</v>
      </c>
      <c r="O31" s="18">
        <f t="shared" si="8"/>
        <v>1</v>
      </c>
      <c r="P31" s="18">
        <f t="shared" si="9"/>
        <v>1</v>
      </c>
      <c r="Q31" s="20">
        <f>SUM($H$24:H31)</f>
        <v>0</v>
      </c>
      <c r="R31" s="21">
        <f t="shared" si="11"/>
        <v>0</v>
      </c>
      <c r="S31" s="18">
        <f t="shared" si="2"/>
        <v>0</v>
      </c>
      <c r="T31" s="18" t="str">
        <f t="shared" si="12"/>
        <v>00</v>
      </c>
      <c r="U31" s="18">
        <f t="shared" si="10"/>
        <v>0</v>
      </c>
    </row>
    <row r="32" spans="3:21" s="18" customFormat="1" x14ac:dyDescent="0.3">
      <c r="C32" s="15" t="str">
        <f t="shared" si="4"/>
        <v>Samedi</v>
      </c>
      <c r="D32" s="34">
        <f t="shared" si="0"/>
        <v>9</v>
      </c>
      <c r="E32" s="16"/>
      <c r="F32" s="24"/>
      <c r="G32" s="24"/>
      <c r="H32" s="24" t="str">
        <f t="shared" si="5"/>
        <v/>
      </c>
      <c r="I32" s="26" t="str">
        <f t="shared" si="6"/>
        <v/>
      </c>
      <c r="L32" s="19">
        <f t="shared" si="13"/>
        <v>44205</v>
      </c>
      <c r="M32" s="18">
        <f t="shared" si="7"/>
        <v>6</v>
      </c>
      <c r="N32" s="18" t="str">
        <f>VLOOKUP(M32,'Pas touche'!$F$2:$G$8,2)</f>
        <v>Samedi</v>
      </c>
      <c r="O32" s="18">
        <f t="shared" si="8"/>
        <v>1</v>
      </c>
      <c r="P32" s="18">
        <f t="shared" si="9"/>
        <v>1</v>
      </c>
      <c r="Q32" s="20">
        <f>SUM($H$24:H32)</f>
        <v>0</v>
      </c>
      <c r="R32" s="21">
        <f t="shared" si="11"/>
        <v>0</v>
      </c>
      <c r="S32" s="18">
        <f t="shared" si="2"/>
        <v>0</v>
      </c>
      <c r="T32" s="18" t="str">
        <f t="shared" si="12"/>
        <v>00</v>
      </c>
      <c r="U32" s="18">
        <f t="shared" si="10"/>
        <v>1</v>
      </c>
    </row>
    <row r="33" spans="3:21" s="18" customFormat="1" x14ac:dyDescent="0.3">
      <c r="C33" s="15" t="str">
        <f t="shared" si="4"/>
        <v>Dimanche</v>
      </c>
      <c r="D33" s="34">
        <f t="shared" si="0"/>
        <v>10</v>
      </c>
      <c r="E33" s="16"/>
      <c r="F33" s="24"/>
      <c r="G33" s="24"/>
      <c r="H33" s="24" t="str">
        <f t="shared" si="5"/>
        <v/>
      </c>
      <c r="I33" s="26" t="str">
        <f t="shared" si="6"/>
        <v/>
      </c>
      <c r="L33" s="19">
        <f t="shared" si="13"/>
        <v>44206</v>
      </c>
      <c r="M33" s="18">
        <f t="shared" si="7"/>
        <v>7</v>
      </c>
      <c r="N33" s="18" t="str">
        <f>VLOOKUP(M33,'Pas touche'!$F$2:$G$8,2)</f>
        <v>Dimanche</v>
      </c>
      <c r="O33" s="18">
        <f t="shared" si="8"/>
        <v>1</v>
      </c>
      <c r="P33" s="18">
        <f t="shared" si="9"/>
        <v>1</v>
      </c>
      <c r="Q33" s="20">
        <f>SUM($H$24:H33)</f>
        <v>0</v>
      </c>
      <c r="R33" s="21">
        <f t="shared" si="11"/>
        <v>0</v>
      </c>
      <c r="S33" s="18">
        <f t="shared" si="2"/>
        <v>0</v>
      </c>
      <c r="T33" s="18" t="str">
        <f t="shared" si="12"/>
        <v>00</v>
      </c>
      <c r="U33" s="18">
        <f t="shared" si="10"/>
        <v>0</v>
      </c>
    </row>
    <row r="34" spans="3:21" s="18" customFormat="1" x14ac:dyDescent="0.3">
      <c r="C34" s="15" t="str">
        <f t="shared" si="4"/>
        <v>Lundi</v>
      </c>
      <c r="D34" s="34">
        <f t="shared" si="0"/>
        <v>11</v>
      </c>
      <c r="E34" s="16"/>
      <c r="F34" s="24"/>
      <c r="G34" s="24"/>
      <c r="H34" s="24" t="str">
        <f t="shared" si="5"/>
        <v/>
      </c>
      <c r="I34" s="26" t="str">
        <f t="shared" si="6"/>
        <v/>
      </c>
      <c r="L34" s="19">
        <f t="shared" si="13"/>
        <v>44207</v>
      </c>
      <c r="M34" s="18">
        <f t="shared" si="7"/>
        <v>1</v>
      </c>
      <c r="N34" s="18" t="str">
        <f>VLOOKUP(M34,'Pas touche'!$F$2:$G$8,2)</f>
        <v>Lundi</v>
      </c>
      <c r="O34" s="18">
        <f t="shared" si="8"/>
        <v>1</v>
      </c>
      <c r="P34" s="18">
        <f t="shared" si="9"/>
        <v>1</v>
      </c>
      <c r="Q34" s="20">
        <f>SUM($H$24:H34)</f>
        <v>0</v>
      </c>
      <c r="R34" s="21">
        <f t="shared" si="11"/>
        <v>0</v>
      </c>
      <c r="S34" s="18">
        <f t="shared" si="2"/>
        <v>0</v>
      </c>
      <c r="T34" s="18" t="str">
        <f t="shared" si="12"/>
        <v>00</v>
      </c>
      <c r="U34" s="18">
        <f t="shared" si="10"/>
        <v>1</v>
      </c>
    </row>
    <row r="35" spans="3:21" s="18" customFormat="1" x14ac:dyDescent="0.3">
      <c r="C35" s="15" t="str">
        <f t="shared" si="4"/>
        <v>Mardi</v>
      </c>
      <c r="D35" s="34">
        <f t="shared" si="0"/>
        <v>12</v>
      </c>
      <c r="E35" s="16"/>
      <c r="F35" s="24"/>
      <c r="G35" s="24"/>
      <c r="H35" s="24" t="str">
        <f t="shared" si="5"/>
        <v/>
      </c>
      <c r="I35" s="26" t="str">
        <f t="shared" si="6"/>
        <v/>
      </c>
      <c r="L35" s="19">
        <f t="shared" si="13"/>
        <v>44208</v>
      </c>
      <c r="M35" s="18">
        <f t="shared" si="7"/>
        <v>2</v>
      </c>
      <c r="N35" s="18" t="str">
        <f>VLOOKUP(M35,'Pas touche'!$F$2:$G$8,2)</f>
        <v>Mardi</v>
      </c>
      <c r="O35" s="18">
        <f t="shared" si="8"/>
        <v>1</v>
      </c>
      <c r="P35" s="18">
        <f t="shared" si="9"/>
        <v>1</v>
      </c>
      <c r="Q35" s="20">
        <f>SUM($H$24:H35)</f>
        <v>0</v>
      </c>
      <c r="R35" s="21">
        <f t="shared" si="11"/>
        <v>0</v>
      </c>
      <c r="S35" s="18">
        <f t="shared" si="2"/>
        <v>0</v>
      </c>
      <c r="T35" s="18" t="str">
        <f t="shared" si="12"/>
        <v>00</v>
      </c>
      <c r="U35" s="18">
        <f t="shared" si="10"/>
        <v>0</v>
      </c>
    </row>
    <row r="36" spans="3:21" s="18" customFormat="1" x14ac:dyDescent="0.3">
      <c r="C36" s="15" t="str">
        <f t="shared" si="4"/>
        <v>Mercredi</v>
      </c>
      <c r="D36" s="34">
        <f t="shared" si="0"/>
        <v>13</v>
      </c>
      <c r="E36" s="16"/>
      <c r="F36" s="24"/>
      <c r="G36" s="24"/>
      <c r="H36" s="24" t="str">
        <f t="shared" si="5"/>
        <v/>
      </c>
      <c r="I36" s="26" t="str">
        <f t="shared" si="6"/>
        <v/>
      </c>
      <c r="L36" s="19">
        <f t="shared" si="13"/>
        <v>44209</v>
      </c>
      <c r="M36" s="18">
        <f t="shared" si="7"/>
        <v>3</v>
      </c>
      <c r="N36" s="18" t="str">
        <f>VLOOKUP(M36,'Pas touche'!$F$2:$G$8,2)</f>
        <v>Mercredi</v>
      </c>
      <c r="O36" s="18">
        <f t="shared" si="8"/>
        <v>1</v>
      </c>
      <c r="P36" s="18">
        <f t="shared" si="9"/>
        <v>1</v>
      </c>
      <c r="Q36" s="20">
        <f>SUM($H$24:H36)</f>
        <v>0</v>
      </c>
      <c r="R36" s="21">
        <f t="shared" si="11"/>
        <v>0</v>
      </c>
      <c r="S36" s="18">
        <f t="shared" si="2"/>
        <v>0</v>
      </c>
      <c r="T36" s="18" t="str">
        <f t="shared" si="12"/>
        <v>00</v>
      </c>
      <c r="U36" s="18">
        <f t="shared" si="10"/>
        <v>1</v>
      </c>
    </row>
    <row r="37" spans="3:21" s="18" customFormat="1" x14ac:dyDescent="0.3">
      <c r="C37" s="15" t="str">
        <f t="shared" si="4"/>
        <v>Jeudi</v>
      </c>
      <c r="D37" s="34">
        <f t="shared" si="0"/>
        <v>14</v>
      </c>
      <c r="E37" s="16"/>
      <c r="F37" s="24"/>
      <c r="G37" s="24"/>
      <c r="H37" s="24" t="str">
        <f t="shared" si="5"/>
        <v/>
      </c>
      <c r="I37" s="26" t="str">
        <f t="shared" si="6"/>
        <v/>
      </c>
      <c r="L37" s="19">
        <f t="shared" si="13"/>
        <v>44210</v>
      </c>
      <c r="M37" s="18">
        <f t="shared" si="7"/>
        <v>4</v>
      </c>
      <c r="N37" s="18" t="str">
        <f>VLOOKUP(M37,'Pas touche'!$F$2:$G$8,2)</f>
        <v>Jeudi</v>
      </c>
      <c r="O37" s="18">
        <f t="shared" si="8"/>
        <v>1</v>
      </c>
      <c r="P37" s="18">
        <f t="shared" si="9"/>
        <v>1</v>
      </c>
      <c r="Q37" s="20">
        <f>SUM($H$24:H37)</f>
        <v>0</v>
      </c>
      <c r="R37" s="21">
        <f t="shared" si="11"/>
        <v>0</v>
      </c>
      <c r="S37" s="18">
        <f t="shared" si="2"/>
        <v>0</v>
      </c>
      <c r="T37" s="18" t="str">
        <f t="shared" si="12"/>
        <v>00</v>
      </c>
      <c r="U37" s="18">
        <f t="shared" si="10"/>
        <v>0</v>
      </c>
    </row>
    <row r="38" spans="3:21" s="18" customFormat="1" x14ac:dyDescent="0.3">
      <c r="C38" s="15" t="str">
        <f t="shared" si="4"/>
        <v>Vendredi</v>
      </c>
      <c r="D38" s="34">
        <f t="shared" si="0"/>
        <v>15</v>
      </c>
      <c r="E38" s="16"/>
      <c r="F38" s="24"/>
      <c r="G38" s="24"/>
      <c r="H38" s="24" t="str">
        <f t="shared" si="5"/>
        <v/>
      </c>
      <c r="I38" s="26" t="str">
        <f t="shared" si="6"/>
        <v/>
      </c>
      <c r="L38" s="19">
        <f t="shared" si="13"/>
        <v>44211</v>
      </c>
      <c r="M38" s="18">
        <f t="shared" si="7"/>
        <v>5</v>
      </c>
      <c r="N38" s="18" t="str">
        <f>VLOOKUP(M38,'Pas touche'!$F$2:$G$8,2)</f>
        <v>Vendredi</v>
      </c>
      <c r="O38" s="18">
        <f t="shared" si="8"/>
        <v>1</v>
      </c>
      <c r="P38" s="18">
        <f t="shared" si="9"/>
        <v>1</v>
      </c>
      <c r="Q38" s="20">
        <f>SUM($H$24:H38)</f>
        <v>0</v>
      </c>
      <c r="R38" s="21">
        <f t="shared" si="11"/>
        <v>0</v>
      </c>
      <c r="S38" s="18">
        <f t="shared" si="2"/>
        <v>0</v>
      </c>
      <c r="T38" s="18" t="str">
        <f t="shared" si="12"/>
        <v>00</v>
      </c>
      <c r="U38" s="18">
        <f t="shared" si="10"/>
        <v>1</v>
      </c>
    </row>
    <row r="39" spans="3:21" s="18" customFormat="1" x14ac:dyDescent="0.3">
      <c r="C39" s="15" t="str">
        <f t="shared" si="4"/>
        <v>Samedi</v>
      </c>
      <c r="D39" s="34">
        <f t="shared" si="0"/>
        <v>16</v>
      </c>
      <c r="E39" s="16"/>
      <c r="F39" s="24"/>
      <c r="G39" s="24"/>
      <c r="H39" s="24" t="str">
        <f t="shared" si="5"/>
        <v/>
      </c>
      <c r="I39" s="26" t="str">
        <f t="shared" si="6"/>
        <v/>
      </c>
      <c r="L39" s="19">
        <f t="shared" si="13"/>
        <v>44212</v>
      </c>
      <c r="M39" s="18">
        <f t="shared" si="7"/>
        <v>6</v>
      </c>
      <c r="N39" s="18" t="str">
        <f>VLOOKUP(M39,'Pas touche'!$F$2:$G$8,2)</f>
        <v>Samedi</v>
      </c>
      <c r="O39" s="18">
        <f t="shared" si="8"/>
        <v>1</v>
      </c>
      <c r="P39" s="18">
        <f t="shared" si="9"/>
        <v>1</v>
      </c>
      <c r="Q39" s="20">
        <f>SUM($H$24:H39)</f>
        <v>0</v>
      </c>
      <c r="R39" s="21">
        <f t="shared" si="11"/>
        <v>0</v>
      </c>
      <c r="S39" s="18">
        <f t="shared" si="2"/>
        <v>0</v>
      </c>
      <c r="T39" s="18" t="str">
        <f t="shared" si="12"/>
        <v>00</v>
      </c>
      <c r="U39" s="18">
        <f t="shared" si="10"/>
        <v>0</v>
      </c>
    </row>
    <row r="40" spans="3:21" s="18" customFormat="1" x14ac:dyDescent="0.3">
      <c r="C40" s="15" t="str">
        <f t="shared" si="4"/>
        <v>Dimanche</v>
      </c>
      <c r="D40" s="34">
        <f t="shared" si="0"/>
        <v>17</v>
      </c>
      <c r="E40" s="16"/>
      <c r="F40" s="24"/>
      <c r="G40" s="24"/>
      <c r="H40" s="24" t="str">
        <f t="shared" si="5"/>
        <v/>
      </c>
      <c r="I40" s="26" t="str">
        <f t="shared" si="6"/>
        <v/>
      </c>
      <c r="L40" s="19">
        <f t="shared" si="13"/>
        <v>44213</v>
      </c>
      <c r="M40" s="18">
        <f t="shared" si="7"/>
        <v>7</v>
      </c>
      <c r="N40" s="18" t="str">
        <f>VLOOKUP(M40,'Pas touche'!$F$2:$G$8,2)</f>
        <v>Dimanche</v>
      </c>
      <c r="O40" s="18">
        <f t="shared" si="8"/>
        <v>1</v>
      </c>
      <c r="P40" s="18">
        <f t="shared" si="9"/>
        <v>1</v>
      </c>
      <c r="Q40" s="20">
        <f>SUM($H$24:H40)</f>
        <v>0</v>
      </c>
      <c r="R40" s="21">
        <f t="shared" si="11"/>
        <v>0</v>
      </c>
      <c r="S40" s="18">
        <f t="shared" si="2"/>
        <v>0</v>
      </c>
      <c r="T40" s="18" t="str">
        <f t="shared" si="12"/>
        <v>00</v>
      </c>
      <c r="U40" s="18">
        <f t="shared" si="10"/>
        <v>1</v>
      </c>
    </row>
    <row r="41" spans="3:21" s="18" customFormat="1" x14ac:dyDescent="0.3">
      <c r="C41" s="15" t="str">
        <f t="shared" si="4"/>
        <v>Lundi</v>
      </c>
      <c r="D41" s="34">
        <f t="shared" si="0"/>
        <v>18</v>
      </c>
      <c r="E41" s="16"/>
      <c r="F41" s="24"/>
      <c r="G41" s="24"/>
      <c r="H41" s="24" t="str">
        <f t="shared" si="5"/>
        <v/>
      </c>
      <c r="I41" s="26" t="str">
        <f t="shared" si="6"/>
        <v/>
      </c>
      <c r="L41" s="19">
        <f t="shared" si="13"/>
        <v>44214</v>
      </c>
      <c r="M41" s="18">
        <f t="shared" si="7"/>
        <v>1</v>
      </c>
      <c r="N41" s="18" t="str">
        <f>VLOOKUP(M41,'Pas touche'!$F$2:$G$8,2)</f>
        <v>Lundi</v>
      </c>
      <c r="O41" s="18">
        <f t="shared" si="8"/>
        <v>1</v>
      </c>
      <c r="P41" s="18">
        <f t="shared" si="9"/>
        <v>1</v>
      </c>
      <c r="Q41" s="20">
        <f>SUM($H$24:H41)</f>
        <v>0</v>
      </c>
      <c r="R41" s="21">
        <f t="shared" si="11"/>
        <v>0</v>
      </c>
      <c r="S41" s="18">
        <f t="shared" si="2"/>
        <v>0</v>
      </c>
      <c r="T41" s="18" t="str">
        <f t="shared" si="12"/>
        <v>00</v>
      </c>
      <c r="U41" s="18">
        <f t="shared" si="10"/>
        <v>0</v>
      </c>
    </row>
    <row r="42" spans="3:21" s="18" customFormat="1" x14ac:dyDescent="0.3">
      <c r="C42" s="15" t="str">
        <f t="shared" si="4"/>
        <v>Mardi</v>
      </c>
      <c r="D42" s="34">
        <f t="shared" si="0"/>
        <v>19</v>
      </c>
      <c r="E42" s="16"/>
      <c r="F42" s="24"/>
      <c r="G42" s="24"/>
      <c r="H42" s="24" t="str">
        <f t="shared" si="5"/>
        <v/>
      </c>
      <c r="I42" s="26" t="str">
        <f t="shared" si="6"/>
        <v/>
      </c>
      <c r="L42" s="19">
        <f t="shared" si="13"/>
        <v>44215</v>
      </c>
      <c r="M42" s="18">
        <f t="shared" si="7"/>
        <v>2</v>
      </c>
      <c r="N42" s="18" t="str">
        <f>VLOOKUP(M42,'Pas touche'!$F$2:$G$8,2)</f>
        <v>Mardi</v>
      </c>
      <c r="O42" s="18">
        <f t="shared" si="8"/>
        <v>1</v>
      </c>
      <c r="P42" s="18">
        <f t="shared" si="9"/>
        <v>1</v>
      </c>
      <c r="Q42" s="20">
        <f>SUM($H$24:H42)</f>
        <v>0</v>
      </c>
      <c r="R42" s="21">
        <f t="shared" si="11"/>
        <v>0</v>
      </c>
      <c r="S42" s="18">
        <f t="shared" si="2"/>
        <v>0</v>
      </c>
      <c r="T42" s="18" t="str">
        <f t="shared" si="12"/>
        <v>00</v>
      </c>
      <c r="U42" s="18">
        <f t="shared" si="10"/>
        <v>1</v>
      </c>
    </row>
    <row r="43" spans="3:21" s="18" customFormat="1" x14ac:dyDescent="0.3">
      <c r="C43" s="15" t="str">
        <f t="shared" si="4"/>
        <v>Mercredi</v>
      </c>
      <c r="D43" s="34">
        <f t="shared" si="0"/>
        <v>20</v>
      </c>
      <c r="E43" s="16"/>
      <c r="F43" s="24"/>
      <c r="G43" s="24"/>
      <c r="H43" s="24" t="str">
        <f t="shared" si="5"/>
        <v/>
      </c>
      <c r="I43" s="26" t="str">
        <f t="shared" si="6"/>
        <v/>
      </c>
      <c r="L43" s="19">
        <f t="shared" si="13"/>
        <v>44216</v>
      </c>
      <c r="M43" s="18">
        <f t="shared" si="7"/>
        <v>3</v>
      </c>
      <c r="N43" s="18" t="str">
        <f>VLOOKUP(M43,'Pas touche'!$F$2:$G$8,2)</f>
        <v>Mercredi</v>
      </c>
      <c r="O43" s="18">
        <f t="shared" si="8"/>
        <v>1</v>
      </c>
      <c r="P43" s="18">
        <f t="shared" si="9"/>
        <v>1</v>
      </c>
      <c r="Q43" s="20">
        <f>SUM($H$24:H43)</f>
        <v>0</v>
      </c>
      <c r="R43" s="21">
        <f t="shared" si="11"/>
        <v>0</v>
      </c>
      <c r="S43" s="18">
        <f t="shared" si="2"/>
        <v>0</v>
      </c>
      <c r="T43" s="18" t="str">
        <f t="shared" si="12"/>
        <v>00</v>
      </c>
      <c r="U43" s="18">
        <f t="shared" si="10"/>
        <v>0</v>
      </c>
    </row>
    <row r="44" spans="3:21" s="18" customFormat="1" x14ac:dyDescent="0.3">
      <c r="C44" s="15" t="str">
        <f t="shared" si="4"/>
        <v>Jeudi</v>
      </c>
      <c r="D44" s="34">
        <f t="shared" si="0"/>
        <v>21</v>
      </c>
      <c r="E44" s="16"/>
      <c r="F44" s="24"/>
      <c r="G44" s="24"/>
      <c r="H44" s="24" t="str">
        <f t="shared" si="5"/>
        <v/>
      </c>
      <c r="I44" s="26" t="str">
        <f t="shared" si="6"/>
        <v/>
      </c>
      <c r="L44" s="19">
        <f t="shared" si="13"/>
        <v>44217</v>
      </c>
      <c r="M44" s="18">
        <f t="shared" si="7"/>
        <v>4</v>
      </c>
      <c r="N44" s="18" t="str">
        <f>VLOOKUP(M44,'Pas touche'!$F$2:$G$8,2)</f>
        <v>Jeudi</v>
      </c>
      <c r="O44" s="18">
        <f t="shared" si="8"/>
        <v>1</v>
      </c>
      <c r="P44" s="18">
        <f t="shared" si="9"/>
        <v>1</v>
      </c>
      <c r="Q44" s="20">
        <f>SUM($H$24:H44)</f>
        <v>0</v>
      </c>
      <c r="R44" s="21">
        <f t="shared" si="11"/>
        <v>0</v>
      </c>
      <c r="S44" s="18">
        <f t="shared" si="2"/>
        <v>0</v>
      </c>
      <c r="T44" s="18" t="str">
        <f t="shared" si="12"/>
        <v>00</v>
      </c>
      <c r="U44" s="18">
        <f t="shared" si="10"/>
        <v>1</v>
      </c>
    </row>
    <row r="45" spans="3:21" s="18" customFormat="1" x14ac:dyDescent="0.3">
      <c r="C45" s="15" t="str">
        <f t="shared" si="4"/>
        <v>Vendredi</v>
      </c>
      <c r="D45" s="34">
        <f t="shared" si="0"/>
        <v>22</v>
      </c>
      <c r="E45" s="16"/>
      <c r="F45" s="24"/>
      <c r="G45" s="24"/>
      <c r="H45" s="24" t="str">
        <f t="shared" si="5"/>
        <v/>
      </c>
      <c r="I45" s="26" t="str">
        <f t="shared" si="6"/>
        <v/>
      </c>
      <c r="L45" s="19">
        <f t="shared" si="13"/>
        <v>44218</v>
      </c>
      <c r="M45" s="18">
        <f t="shared" si="7"/>
        <v>5</v>
      </c>
      <c r="N45" s="18" t="str">
        <f>VLOOKUP(M45,'Pas touche'!$F$2:$G$8,2)</f>
        <v>Vendredi</v>
      </c>
      <c r="O45" s="18">
        <f t="shared" si="8"/>
        <v>1</v>
      </c>
      <c r="P45" s="18">
        <f t="shared" si="9"/>
        <v>1</v>
      </c>
      <c r="Q45" s="20">
        <f>SUM($H$24:H45)</f>
        <v>0</v>
      </c>
      <c r="R45" s="21">
        <f t="shared" si="11"/>
        <v>0</v>
      </c>
      <c r="S45" s="18">
        <f t="shared" si="2"/>
        <v>0</v>
      </c>
      <c r="T45" s="18" t="str">
        <f t="shared" si="12"/>
        <v>00</v>
      </c>
      <c r="U45" s="18">
        <f t="shared" si="10"/>
        <v>0</v>
      </c>
    </row>
    <row r="46" spans="3:21" s="18" customFormat="1" x14ac:dyDescent="0.3">
      <c r="C46" s="15" t="str">
        <f t="shared" si="4"/>
        <v>Samedi</v>
      </c>
      <c r="D46" s="34">
        <f t="shared" si="0"/>
        <v>23</v>
      </c>
      <c r="E46" s="16"/>
      <c r="F46" s="24"/>
      <c r="G46" s="24"/>
      <c r="H46" s="24" t="str">
        <f t="shared" si="5"/>
        <v/>
      </c>
      <c r="I46" s="26" t="str">
        <f t="shared" si="6"/>
        <v/>
      </c>
      <c r="L46" s="19">
        <f t="shared" si="13"/>
        <v>44219</v>
      </c>
      <c r="M46" s="18">
        <f t="shared" si="7"/>
        <v>6</v>
      </c>
      <c r="N46" s="18" t="str">
        <f>VLOOKUP(M46,'Pas touche'!$F$2:$G$8,2)</f>
        <v>Samedi</v>
      </c>
      <c r="O46" s="18">
        <f t="shared" si="8"/>
        <v>1</v>
      </c>
      <c r="P46" s="18">
        <f t="shared" si="9"/>
        <v>1</v>
      </c>
      <c r="Q46" s="20">
        <f>SUM($H$24:H46)</f>
        <v>0</v>
      </c>
      <c r="R46" s="21">
        <f t="shared" si="11"/>
        <v>0</v>
      </c>
      <c r="S46" s="18">
        <f t="shared" si="2"/>
        <v>0</v>
      </c>
      <c r="T46" s="18" t="str">
        <f t="shared" si="12"/>
        <v>00</v>
      </c>
      <c r="U46" s="18">
        <f t="shared" si="10"/>
        <v>1</v>
      </c>
    </row>
    <row r="47" spans="3:21" s="18" customFormat="1" x14ac:dyDescent="0.3">
      <c r="C47" s="15" t="str">
        <f t="shared" si="4"/>
        <v>Dimanche</v>
      </c>
      <c r="D47" s="34">
        <f t="shared" si="0"/>
        <v>24</v>
      </c>
      <c r="E47" s="16"/>
      <c r="F47" s="24"/>
      <c r="G47" s="24"/>
      <c r="H47" s="24" t="str">
        <f t="shared" si="5"/>
        <v/>
      </c>
      <c r="I47" s="26" t="str">
        <f t="shared" si="6"/>
        <v/>
      </c>
      <c r="L47" s="19">
        <f t="shared" si="13"/>
        <v>44220</v>
      </c>
      <c r="M47" s="18">
        <f t="shared" si="7"/>
        <v>7</v>
      </c>
      <c r="N47" s="18" t="str">
        <f>VLOOKUP(M47,'Pas touche'!$F$2:$G$8,2)</f>
        <v>Dimanche</v>
      </c>
      <c r="O47" s="18">
        <f t="shared" si="8"/>
        <v>1</v>
      </c>
      <c r="P47" s="18">
        <f t="shared" si="9"/>
        <v>1</v>
      </c>
      <c r="Q47" s="20">
        <f>SUM($H$24:H47)</f>
        <v>0</v>
      </c>
      <c r="R47" s="21">
        <f t="shared" si="11"/>
        <v>0</v>
      </c>
      <c r="S47" s="18">
        <f t="shared" si="2"/>
        <v>0</v>
      </c>
      <c r="T47" s="18" t="str">
        <f t="shared" si="12"/>
        <v>00</v>
      </c>
      <c r="U47" s="18">
        <f t="shared" si="10"/>
        <v>0</v>
      </c>
    </row>
    <row r="48" spans="3:21" s="18" customFormat="1" x14ac:dyDescent="0.3">
      <c r="C48" s="15" t="str">
        <f t="shared" si="4"/>
        <v>Lundi</v>
      </c>
      <c r="D48" s="34">
        <f t="shared" si="0"/>
        <v>25</v>
      </c>
      <c r="E48" s="16"/>
      <c r="F48" s="24"/>
      <c r="G48" s="24"/>
      <c r="H48" s="24" t="str">
        <f t="shared" si="5"/>
        <v/>
      </c>
      <c r="I48" s="26" t="str">
        <f t="shared" si="6"/>
        <v/>
      </c>
      <c r="L48" s="19">
        <f t="shared" si="13"/>
        <v>44221</v>
      </c>
      <c r="M48" s="18">
        <f t="shared" si="7"/>
        <v>1</v>
      </c>
      <c r="N48" s="18" t="str">
        <f>VLOOKUP(M48,'Pas touche'!$F$2:$G$8,2)</f>
        <v>Lundi</v>
      </c>
      <c r="O48" s="18">
        <f t="shared" si="8"/>
        <v>1</v>
      </c>
      <c r="P48" s="18">
        <f t="shared" si="9"/>
        <v>1</v>
      </c>
      <c r="Q48" s="20">
        <f>SUM($H$24:H48)</f>
        <v>0</v>
      </c>
      <c r="R48" s="21">
        <f t="shared" si="11"/>
        <v>0</v>
      </c>
      <c r="S48" s="18">
        <f t="shared" si="2"/>
        <v>0</v>
      </c>
      <c r="T48" s="18" t="str">
        <f t="shared" si="12"/>
        <v>00</v>
      </c>
      <c r="U48" s="18">
        <f t="shared" si="10"/>
        <v>1</v>
      </c>
    </row>
    <row r="49" spans="3:23" s="18" customFormat="1" x14ac:dyDescent="0.3">
      <c r="C49" s="15" t="str">
        <f t="shared" si="4"/>
        <v>Mardi</v>
      </c>
      <c r="D49" s="34">
        <f t="shared" si="0"/>
        <v>26</v>
      </c>
      <c r="E49" s="16"/>
      <c r="F49" s="24"/>
      <c r="G49" s="24"/>
      <c r="H49" s="24" t="str">
        <f t="shared" si="5"/>
        <v/>
      </c>
      <c r="I49" s="26" t="str">
        <f t="shared" si="6"/>
        <v/>
      </c>
      <c r="L49" s="19">
        <f t="shared" si="13"/>
        <v>44222</v>
      </c>
      <c r="M49" s="18">
        <f t="shared" si="7"/>
        <v>2</v>
      </c>
      <c r="N49" s="18" t="str">
        <f>VLOOKUP(M49,'Pas touche'!$F$2:$G$8,2)</f>
        <v>Mardi</v>
      </c>
      <c r="O49" s="18">
        <f t="shared" si="8"/>
        <v>1</v>
      </c>
      <c r="P49" s="18">
        <f t="shared" si="9"/>
        <v>1</v>
      </c>
      <c r="Q49" s="20">
        <f>SUM($H$24:H49)</f>
        <v>0</v>
      </c>
      <c r="R49" s="21">
        <f t="shared" si="11"/>
        <v>0</v>
      </c>
      <c r="S49" s="18">
        <f t="shared" si="2"/>
        <v>0</v>
      </c>
      <c r="T49" s="18" t="str">
        <f t="shared" si="12"/>
        <v>00</v>
      </c>
      <c r="U49" s="18">
        <f t="shared" si="10"/>
        <v>0</v>
      </c>
    </row>
    <row r="50" spans="3:23" s="18" customFormat="1" x14ac:dyDescent="0.3">
      <c r="C50" s="15" t="str">
        <f t="shared" si="4"/>
        <v>Mercredi</v>
      </c>
      <c r="D50" s="34">
        <f t="shared" si="0"/>
        <v>27</v>
      </c>
      <c r="E50" s="16"/>
      <c r="F50" s="24"/>
      <c r="G50" s="24"/>
      <c r="H50" s="24" t="str">
        <f t="shared" si="5"/>
        <v/>
      </c>
      <c r="I50" s="26" t="str">
        <f t="shared" si="6"/>
        <v/>
      </c>
      <c r="L50" s="19">
        <f t="shared" si="13"/>
        <v>44223</v>
      </c>
      <c r="M50" s="18">
        <f t="shared" si="7"/>
        <v>3</v>
      </c>
      <c r="N50" s="18" t="str">
        <f>VLOOKUP(M50,'Pas touche'!$F$2:$G$8,2)</f>
        <v>Mercredi</v>
      </c>
      <c r="O50" s="18">
        <f t="shared" si="8"/>
        <v>1</v>
      </c>
      <c r="P50" s="18">
        <f t="shared" si="9"/>
        <v>1</v>
      </c>
      <c r="Q50" s="20">
        <f>SUM($H$24:H50)</f>
        <v>0</v>
      </c>
      <c r="R50" s="21">
        <f t="shared" si="11"/>
        <v>0</v>
      </c>
      <c r="S50" s="18">
        <f t="shared" si="2"/>
        <v>0</v>
      </c>
      <c r="T50" s="18" t="str">
        <f t="shared" si="12"/>
        <v>00</v>
      </c>
      <c r="U50" s="18">
        <f t="shared" si="10"/>
        <v>1</v>
      </c>
    </row>
    <row r="51" spans="3:23" s="18" customFormat="1" x14ac:dyDescent="0.3">
      <c r="C51" s="15" t="str">
        <f t="shared" si="4"/>
        <v>Jeudi</v>
      </c>
      <c r="D51" s="34">
        <f t="shared" si="0"/>
        <v>28</v>
      </c>
      <c r="E51" s="16"/>
      <c r="F51" s="24"/>
      <c r="G51" s="24"/>
      <c r="H51" s="24" t="str">
        <f t="shared" si="5"/>
        <v/>
      </c>
      <c r="I51" s="26" t="str">
        <f t="shared" si="6"/>
        <v/>
      </c>
      <c r="L51" s="19">
        <f t="shared" si="13"/>
        <v>44224</v>
      </c>
      <c r="M51" s="18">
        <f t="shared" si="7"/>
        <v>4</v>
      </c>
      <c r="N51" s="18" t="str">
        <f>VLOOKUP(M51,'Pas touche'!$F$2:$G$8,2)</f>
        <v>Jeudi</v>
      </c>
      <c r="O51" s="18">
        <f t="shared" si="8"/>
        <v>1</v>
      </c>
      <c r="P51" s="18">
        <f t="shared" si="9"/>
        <v>1</v>
      </c>
      <c r="Q51" s="20">
        <f>SUM($H$24:H51)</f>
        <v>0</v>
      </c>
      <c r="R51" s="21">
        <f t="shared" si="11"/>
        <v>0</v>
      </c>
      <c r="S51" s="18">
        <f t="shared" si="2"/>
        <v>0</v>
      </c>
      <c r="T51" s="18" t="str">
        <f t="shared" si="12"/>
        <v>00</v>
      </c>
      <c r="U51" s="18">
        <f t="shared" si="10"/>
        <v>0</v>
      </c>
    </row>
    <row r="52" spans="3:23" s="18" customFormat="1" x14ac:dyDescent="0.3">
      <c r="C52" s="15" t="str">
        <f t="shared" si="4"/>
        <v>Vendredi</v>
      </c>
      <c r="D52" s="34">
        <f t="shared" si="0"/>
        <v>29</v>
      </c>
      <c r="E52" s="16"/>
      <c r="F52" s="24"/>
      <c r="G52" s="24"/>
      <c r="H52" s="24" t="str">
        <f t="shared" si="5"/>
        <v/>
      </c>
      <c r="I52" s="26" t="str">
        <f t="shared" si="6"/>
        <v/>
      </c>
      <c r="L52" s="19">
        <f t="shared" si="13"/>
        <v>44225</v>
      </c>
      <c r="M52" s="18">
        <f t="shared" si="7"/>
        <v>5</v>
      </c>
      <c r="N52" s="18" t="str">
        <f>VLOOKUP(M52,'Pas touche'!$F$2:$G$8,2)</f>
        <v>Vendredi</v>
      </c>
      <c r="O52" s="18">
        <f t="shared" si="8"/>
        <v>1</v>
      </c>
      <c r="P52" s="18">
        <f t="shared" si="9"/>
        <v>1</v>
      </c>
      <c r="Q52" s="20">
        <f>SUM($H$24:H52)</f>
        <v>0</v>
      </c>
      <c r="R52" s="21">
        <f t="shared" si="11"/>
        <v>0</v>
      </c>
      <c r="S52" s="18">
        <f t="shared" si="2"/>
        <v>0</v>
      </c>
      <c r="T52" s="18" t="str">
        <f t="shared" si="12"/>
        <v>00</v>
      </c>
      <c r="U52" s="18">
        <f>IF(D52="",-1,MOD(D52,2))</f>
        <v>1</v>
      </c>
    </row>
    <row r="53" spans="3:23" s="18" customFormat="1" x14ac:dyDescent="0.3">
      <c r="C53" s="15" t="str">
        <f t="shared" si="4"/>
        <v>Samedi</v>
      </c>
      <c r="D53" s="34">
        <f t="shared" si="0"/>
        <v>30</v>
      </c>
      <c r="E53" s="16"/>
      <c r="F53" s="24"/>
      <c r="G53" s="24"/>
      <c r="H53" s="24" t="str">
        <f t="shared" si="5"/>
        <v/>
      </c>
      <c r="I53" s="26" t="str">
        <f t="shared" si="6"/>
        <v/>
      </c>
      <c r="L53" s="19">
        <f t="shared" si="13"/>
        <v>44226</v>
      </c>
      <c r="M53" s="18">
        <f t="shared" si="7"/>
        <v>6</v>
      </c>
      <c r="N53" s="18" t="str">
        <f>VLOOKUP(M53,'Pas touche'!$F$2:$G$8,2)</f>
        <v>Samedi</v>
      </c>
      <c r="O53" s="18">
        <f t="shared" si="8"/>
        <v>1</v>
      </c>
      <c r="P53" s="18">
        <f t="shared" si="9"/>
        <v>1</v>
      </c>
      <c r="Q53" s="20">
        <f>SUM($H$24:H53)</f>
        <v>0</v>
      </c>
      <c r="R53" s="21">
        <f t="shared" si="11"/>
        <v>0</v>
      </c>
      <c r="S53" s="18">
        <f t="shared" si="2"/>
        <v>0</v>
      </c>
      <c r="T53" s="18" t="str">
        <f t="shared" si="12"/>
        <v>00</v>
      </c>
      <c r="U53" s="18">
        <f t="shared" ref="U53:U54" si="14">IF(D53="",-1,MOD(D53,2))</f>
        <v>0</v>
      </c>
    </row>
    <row r="54" spans="3:23" s="18" customFormat="1" ht="17.25" thickBot="1" x14ac:dyDescent="0.35">
      <c r="C54" s="15" t="str">
        <f t="shared" si="4"/>
        <v>Dimanche</v>
      </c>
      <c r="D54" s="34">
        <f t="shared" si="0"/>
        <v>31</v>
      </c>
      <c r="E54" s="16"/>
      <c r="F54" s="24"/>
      <c r="G54" s="24"/>
      <c r="H54" s="24" t="str">
        <f t="shared" si="5"/>
        <v/>
      </c>
      <c r="I54" s="26" t="str">
        <f t="shared" si="6"/>
        <v/>
      </c>
      <c r="L54" s="19">
        <f t="shared" si="13"/>
        <v>44227</v>
      </c>
      <c r="M54" s="18">
        <f t="shared" si="7"/>
        <v>7</v>
      </c>
      <c r="N54" s="18" t="str">
        <f>VLOOKUP(M54,'Pas touche'!$F$2:$G$8,2)</f>
        <v>Dimanche</v>
      </c>
      <c r="O54" s="18">
        <f t="shared" si="8"/>
        <v>1</v>
      </c>
      <c r="P54" s="18">
        <f t="shared" si="9"/>
        <v>1</v>
      </c>
      <c r="Q54" s="20">
        <f>SUM($H$24:H54)</f>
        <v>0</v>
      </c>
      <c r="R54" s="21">
        <f t="shared" si="11"/>
        <v>0</v>
      </c>
      <c r="S54" s="18">
        <f t="shared" si="2"/>
        <v>0</v>
      </c>
      <c r="T54" s="18" t="str">
        <f t="shared" si="12"/>
        <v>00</v>
      </c>
      <c r="U54" s="18">
        <f t="shared" si="14"/>
        <v>1</v>
      </c>
    </row>
    <row r="55" spans="3:23" s="18" customFormat="1" x14ac:dyDescent="0.3">
      <c r="D55" s="15"/>
      <c r="H55" s="22" t="s">
        <v>38</v>
      </c>
      <c r="I55" s="23" t="str">
        <f>CONCATENATE(R54,":",T54)</f>
        <v>0:00</v>
      </c>
      <c r="L55" s="19"/>
      <c r="Q55" s="21"/>
    </row>
    <row r="56" spans="3:23" ht="7.5" customHeight="1" x14ac:dyDescent="0.3">
      <c r="L56" s="11"/>
    </row>
    <row r="57" spans="3:23" x14ac:dyDescent="0.3">
      <c r="C57" s="3" t="s">
        <v>52</v>
      </c>
      <c r="H57" s="33">
        <f>IF(Aout!W57="Non",Aout!H61,0)</f>
        <v>382.49999999999983</v>
      </c>
      <c r="V57" s="39" t="s">
        <v>56</v>
      </c>
      <c r="W57" s="40" t="s">
        <v>58</v>
      </c>
    </row>
    <row r="58" spans="3:23" x14ac:dyDescent="0.3">
      <c r="C58" s="6" t="s">
        <v>49</v>
      </c>
      <c r="E58" s="28"/>
      <c r="F58" s="28"/>
      <c r="H58" s="4"/>
      <c r="I58" s="33"/>
    </row>
    <row r="59" spans="3:23" x14ac:dyDescent="0.3">
      <c r="D59" s="28" t="str">
        <f>I55</f>
        <v>0:00</v>
      </c>
      <c r="E59" s="28" t="s">
        <v>54</v>
      </c>
      <c r="F59" s="33">
        <v>15</v>
      </c>
      <c r="H59" s="32">
        <f>F59*Q54*24</f>
        <v>0</v>
      </c>
    </row>
    <row r="60" spans="3:23" ht="7.5" customHeight="1" x14ac:dyDescent="0.3"/>
    <row r="61" spans="3:23" ht="20.25" x14ac:dyDescent="0.3">
      <c r="F61" s="36" t="s">
        <v>53</v>
      </c>
      <c r="G61" s="37"/>
      <c r="H61" s="38">
        <f>H59+H57</f>
        <v>382.49999999999983</v>
      </c>
    </row>
  </sheetData>
  <mergeCells count="8">
    <mergeCell ref="Q22:S22"/>
    <mergeCell ref="M23:N23"/>
    <mergeCell ref="O23:P23"/>
    <mergeCell ref="C20:F20"/>
    <mergeCell ref="E22:E23"/>
    <mergeCell ref="F22:G22"/>
    <mergeCell ref="H22:H23"/>
    <mergeCell ref="I22:I23"/>
  </mergeCells>
  <conditionalFormatting sqref="I55">
    <cfRule type="cellIs" dxfId="19" priority="5" operator="equal">
      <formula>IF($U$24=1,1,0)</formula>
    </cfRule>
  </conditionalFormatting>
  <conditionalFormatting sqref="C24:I24">
    <cfRule type="expression" dxfId="18" priority="3">
      <formula>IF(AND($M24&gt;5,$U24&gt;-1),1,0)</formula>
    </cfRule>
    <cfRule type="expression" dxfId="17" priority="4">
      <formula>IF(OR($M24=1,$M24=3,$M24=5),1,0)</formula>
    </cfRule>
  </conditionalFormatting>
  <conditionalFormatting sqref="C25:I54">
    <cfRule type="expression" dxfId="16" priority="1">
      <formula>IF(AND($M25&gt;5,$U25&gt;-1),1,0)</formula>
    </cfRule>
    <cfRule type="expression" dxfId="15" priority="2">
      <formula>IF(OR($M25=1,$M25=3,$M25=5),1,0)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D5ACF81-69BA-4C25-8DF2-535E98630190}">
          <x14:formula1>
            <xm:f>'Pas touche'!$G$2:$G$13</xm:f>
          </x14:formula1>
          <xm:sqref>G21</xm:sqref>
        </x14:dataValidation>
        <x14:dataValidation type="list" allowBlank="1" showInputMessage="1" showErrorMessage="1" xr:uid="{E81AC1E8-8148-432B-A9BF-5A02B8D03065}">
          <x14:formula1>
            <xm:f>'Pas touche'!$J$2:$J$13</xm:f>
          </x14:formula1>
          <xm:sqref>G20</xm:sqref>
        </x14:dataValidation>
        <x14:dataValidation type="list" allowBlank="1" showInputMessage="1" showErrorMessage="1" xr:uid="{D886C8E7-BFDF-4B06-9726-CFB54E300B52}">
          <x14:formula1>
            <xm:f>'Pas touche'!$M$2:$M$3</xm:f>
          </x14:formula1>
          <xm:sqref>W57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Decembre</vt:lpstr>
      <vt:lpstr>Pas touche</vt:lpstr>
      <vt:lpstr>Aout!Zone_d_impression</vt:lpstr>
      <vt:lpstr>Avril!Zone_d_impression</vt:lpstr>
      <vt:lpstr>Decembre!Zone_d_impression</vt:lpstr>
      <vt:lpstr>Fevrier!Zone_d_impression</vt:lpstr>
      <vt:lpstr>Janvier!Zone_d_impression</vt:lpstr>
      <vt:lpstr>Juillet!Zone_d_impression</vt:lpstr>
      <vt:lpstr>Juin!Zone_d_impression</vt:lpstr>
      <vt:lpstr>Mai!Zone_d_impression</vt:lpstr>
      <vt:lpstr>Mars!Zone_d_impression</vt:lpstr>
      <vt:lpstr>Novembre!Zone_d_impression</vt:lpstr>
      <vt:lpstr>Octobre!Zone_d_impression</vt:lpstr>
      <vt:lpstr>Septembre!Zone_d_impression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mams</dc:creator>
  <cp:lastModifiedBy>- Mam's</cp:lastModifiedBy>
  <cp:lastPrinted>2021-06-27T15:57:02Z</cp:lastPrinted>
  <dcterms:created xsi:type="dcterms:W3CDTF">2021-02-28T10:35:35Z</dcterms:created>
  <dcterms:modified xsi:type="dcterms:W3CDTF">2021-06-27T16:00:47Z</dcterms:modified>
</cp:coreProperties>
</file>