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rogramming\xDGA\Instructions\"/>
    </mc:Choice>
  </mc:AlternateContent>
  <bookViews>
    <workbookView xWindow="0" yWindow="0" windowWidth="24000" windowHeight="9735" activeTab="1"/>
  </bookViews>
  <sheets>
    <sheet name="Individual Formulas" sheetId="1" r:id="rId1"/>
    <sheet name="Population Analysis" sheetId="2" r:id="rId2"/>
  </sheets>
  <definedNames>
    <definedName name="_xlnm.Print_Area" localSheetId="1">'Population Analysis'!$B$1:$Q$22</definedName>
    <definedName name="X_DataPoints">OFFSET('Population Analysis'!#REF!,0,0,COUNT('Population Analysis'!#REF!),1)</definedName>
    <definedName name="Y_DataPoints">OFFSET('Population Analysis'!#REF!,0,0,COUNT('Population Analysis'!#REF!),1)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2" i="2" l="1"/>
  <c r="M6" i="2"/>
  <c r="M10" i="2"/>
  <c r="M14" i="2"/>
  <c r="M18" i="2"/>
  <c r="M22" i="2"/>
  <c r="M9" i="2"/>
  <c r="M21" i="2"/>
  <c r="M3" i="2"/>
  <c r="M7" i="2"/>
  <c r="M11" i="2"/>
  <c r="M15" i="2"/>
  <c r="M19" i="2"/>
  <c r="M5" i="2"/>
  <c r="M17" i="2"/>
  <c r="M4" i="2"/>
  <c r="M8" i="2"/>
  <c r="M12" i="2"/>
  <c r="M16" i="2"/>
  <c r="M20" i="2"/>
  <c r="M13" i="2"/>
  <c r="K22" i="2"/>
  <c r="L22" i="2" s="1"/>
  <c r="K18" i="2"/>
  <c r="L18" i="2" s="1"/>
  <c r="K14" i="2"/>
  <c r="L14" i="2" s="1"/>
  <c r="K5" i="2"/>
  <c r="L5" i="2" s="1"/>
  <c r="K21" i="2"/>
  <c r="L21" i="2" s="1"/>
  <c r="K17" i="2"/>
  <c r="L17" i="2" s="1"/>
  <c r="K13" i="2"/>
  <c r="L13" i="2" s="1"/>
  <c r="K10" i="2"/>
  <c r="L10" i="2" s="1"/>
  <c r="K8" i="2"/>
  <c r="L8" i="2" s="1"/>
  <c r="K6" i="2"/>
  <c r="K20" i="2"/>
  <c r="L20" i="2" s="1"/>
  <c r="K16" i="2"/>
  <c r="L16" i="2" s="1"/>
  <c r="K12" i="2"/>
  <c r="L12" i="2" s="1"/>
  <c r="K7" i="2"/>
  <c r="L7" i="2" s="1"/>
  <c r="K3" i="2"/>
  <c r="L3" i="2" s="1"/>
  <c r="N14" i="2"/>
  <c r="K11" i="2"/>
  <c r="L11" i="2" s="1"/>
  <c r="K9" i="2"/>
  <c r="L9" i="2" s="1"/>
  <c r="K15" i="2"/>
  <c r="L15" i="2" s="1"/>
  <c r="N18" i="2"/>
  <c r="N22" i="2"/>
  <c r="K19" i="2"/>
  <c r="L19" i="2" s="1"/>
  <c r="N5" i="2"/>
  <c r="K4" i="2"/>
  <c r="L4" i="2" s="1"/>
  <c r="K2" i="2"/>
  <c r="L2" i="2" s="1"/>
  <c r="N21" i="2"/>
  <c r="N17" i="2"/>
  <c r="N13" i="2"/>
  <c r="N10" i="2"/>
  <c r="N8" i="2"/>
  <c r="N6" i="2"/>
  <c r="N20" i="2"/>
  <c r="N16" i="2"/>
  <c r="N12" i="2"/>
  <c r="N7" i="2"/>
  <c r="N3" i="2"/>
  <c r="N9" i="2"/>
  <c r="N19" i="2"/>
  <c r="N4" i="2"/>
  <c r="N2" i="2"/>
  <c r="Q22" i="2"/>
  <c r="Q21" i="2"/>
  <c r="Q18" i="2"/>
  <c r="Q17" i="2"/>
  <c r="Q14" i="2"/>
  <c r="Q13" i="2"/>
  <c r="Q8" i="2"/>
  <c r="Q7" i="2"/>
  <c r="Q12" i="2"/>
  <c r="Q11" i="2"/>
  <c r="N11" i="2"/>
  <c r="Q10" i="2"/>
  <c r="Q9" i="2"/>
  <c r="Q16" i="2"/>
  <c r="Q15" i="2"/>
  <c r="N15" i="2"/>
  <c r="Q20" i="2"/>
  <c r="Q19" i="2"/>
  <c r="Q5" i="2"/>
  <c r="Q4" i="2"/>
  <c r="Q3" i="2"/>
  <c r="Q2" i="2"/>
  <c r="L6" i="2"/>
  <c r="Q6" i="2"/>
  <c r="P5" i="2" l="1"/>
  <c r="O5" i="2"/>
  <c r="P22" i="2"/>
  <c r="O22" i="2"/>
  <c r="P18" i="2"/>
  <c r="O18" i="2"/>
  <c r="P14" i="2"/>
  <c r="O14" i="2"/>
  <c r="P2" i="2"/>
  <c r="O2" i="2"/>
  <c r="P4" i="2"/>
  <c r="O4" i="2"/>
  <c r="P9" i="2"/>
  <c r="O9" i="2"/>
  <c r="P11" i="2"/>
  <c r="O11" i="2"/>
  <c r="P15" i="2"/>
  <c r="O15" i="2"/>
  <c r="P19" i="2"/>
  <c r="O19" i="2"/>
  <c r="O7" i="2"/>
  <c r="P7" i="2"/>
  <c r="O12" i="2"/>
  <c r="P12" i="2"/>
  <c r="O16" i="2"/>
  <c r="P16" i="2"/>
  <c r="O20" i="2"/>
  <c r="P20" i="2"/>
  <c r="O3" i="2"/>
  <c r="P3" i="2"/>
  <c r="P6" i="2"/>
  <c r="O6" i="2"/>
  <c r="P8" i="2"/>
  <c r="O8" i="2"/>
  <c r="P10" i="2"/>
  <c r="O10" i="2"/>
  <c r="P13" i="2"/>
  <c r="O13" i="2"/>
  <c r="P17" i="2"/>
  <c r="O17" i="2"/>
  <c r="P21" i="2"/>
  <c r="O21" i="2"/>
  <c r="G3" i="1" l="1"/>
  <c r="C15" i="1"/>
  <c r="C14" i="1"/>
  <c r="C52" i="1"/>
  <c r="C58" i="1"/>
  <c r="C63" i="1"/>
  <c r="C47" i="1"/>
  <c r="C17" i="1" l="1"/>
</calcChain>
</file>

<file path=xl/sharedStrings.xml><?xml version="1.0" encoding="utf-8"?>
<sst xmlns="http://schemas.openxmlformats.org/spreadsheetml/2006/main" count="36" uniqueCount="31">
  <si>
    <t>Hydrogen</t>
  </si>
  <si>
    <t>Methane</t>
  </si>
  <si>
    <t>Ethane</t>
  </si>
  <si>
    <t>Ethylene</t>
  </si>
  <si>
    <t>Acetylene</t>
  </si>
  <si>
    <t>Carbon Monoxide</t>
  </si>
  <si>
    <t>Carbon Dioxide</t>
  </si>
  <si>
    <t>Oxygen</t>
  </si>
  <si>
    <t>Nitrogen</t>
  </si>
  <si>
    <t>IEC 60599</t>
  </si>
  <si>
    <t>Oil Volume</t>
  </si>
  <si>
    <t>litres</t>
  </si>
  <si>
    <t>Has OLTC</t>
  </si>
  <si>
    <t>Serialised DGA Data</t>
  </si>
  <si>
    <t>Sampling Date</t>
  </si>
  <si>
    <t>Duval Triangles</t>
  </si>
  <si>
    <t>For OLTC</t>
  </si>
  <si>
    <t>Duval Pentagons</t>
  </si>
  <si>
    <t>Rogers Ratios</t>
  </si>
  <si>
    <t>Hydrogen (H2)</t>
  </si>
  <si>
    <t>Methane (CH4)</t>
  </si>
  <si>
    <t>Ethane (C2H6)</t>
  </si>
  <si>
    <t>Ethylene (C2H4)</t>
  </si>
  <si>
    <t>Acetylene (C2H2)</t>
  </si>
  <si>
    <t>Serialised</t>
  </si>
  <si>
    <t>Pentagons Output</t>
  </si>
  <si>
    <t>Pentagon 1</t>
  </si>
  <si>
    <t>Pentagon 2</t>
  </si>
  <si>
    <t>IEC 60599 Output</t>
  </si>
  <si>
    <t>Rogers Ratio Output</t>
  </si>
  <si>
    <t>Duval Triangles Output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</si>
</sst>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9" x14ac:knownFonts="1">
    <font>
      <sz val="11"/>
      <color theme="1"/>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sz val="11"/>
      <color theme="0"/>
      <name val="Calibri"/>
      <family val="2"/>
      <scheme val="minor"/>
    </font>
    <font>
      <sz val="10"/>
      <name val="Arial"/>
    </font>
    <font>
      <sz val="10"/>
      <name val="Calibri"/>
      <family val="2"/>
      <scheme val="minor"/>
    </font>
    <font>
      <sz val="10"/>
      <name val="Calibri"/>
      <scheme val="minor"/>
    </font>
    <font>
      <sz val="10"/>
      <name val="Arial"/>
      <family val="2"/>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theme="5" tint="0.39997558519241921"/>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6">
    <xf numFmtId="0" fontId="0" fillId="0" borderId="0"/>
    <xf numFmtId="0" fontId="1" fillId="0" borderId="0" applyNumberFormat="0" applyFill="0" applyBorder="0" applyAlignment="0" applyProtection="0"/>
    <xf numFmtId="0" fontId="2" fillId="2" borderId="1" applyNumberFormat="0" applyAlignment="0" applyProtection="0"/>
    <xf numFmtId="0" fontId="3" fillId="3" borderId="2" applyNumberFormat="0" applyAlignment="0" applyProtection="0"/>
    <xf numFmtId="0" fontId="4" fillId="4" borderId="0" applyNumberFormat="0" applyBorder="0" applyAlignment="0" applyProtection="0"/>
    <xf numFmtId="0" fontId="5" fillId="0" borderId="0"/>
  </cellStyleXfs>
  <cellXfs count="22">
    <xf numFmtId="0" fontId="0" fillId="0" borderId="0" xfId="0"/>
    <xf numFmtId="0" fontId="1" fillId="0" borderId="0" xfId="1"/>
    <xf numFmtId="14" fontId="2" fillId="2" borderId="1" xfId="2" applyNumberFormat="1"/>
    <xf numFmtId="0" fontId="2" fillId="2" borderId="1" xfId="2"/>
    <xf numFmtId="3" fontId="2" fillId="2" borderId="1" xfId="2" applyNumberFormat="1"/>
    <xf numFmtId="0" fontId="1" fillId="0" borderId="0" xfId="1" applyAlignment="1">
      <alignment horizontal="left" vertical="top"/>
    </xf>
    <xf numFmtId="0" fontId="3" fillId="3" borderId="2" xfId="3" applyAlignment="1">
      <alignment horizontal="left" vertical="top" wrapText="1"/>
    </xf>
    <xf numFmtId="0" fontId="3" fillId="3" borderId="2" xfId="3" applyAlignment="1">
      <alignment horizontal="left" vertical="top"/>
    </xf>
    <xf numFmtId="14" fontId="6" fillId="0" borderId="0" xfId="5" applyNumberFormat="1" applyFont="1" applyFill="1"/>
    <xf numFmtId="0" fontId="6" fillId="0" borderId="0" xfId="5" applyFont="1" applyFill="1"/>
    <xf numFmtId="0" fontId="8" fillId="0" borderId="0" xfId="5" applyFont="1" applyAlignment="1" applyProtection="1">
      <alignment horizontal="center" vertical="center"/>
      <protection hidden="1"/>
    </xf>
    <xf numFmtId="0" fontId="8" fillId="0" borderId="0" xfId="5" applyFont="1" applyProtection="1">
      <protection hidden="1"/>
    </xf>
    <xf numFmtId="14" fontId="6" fillId="0" borderId="0" xfId="4" applyNumberFormat="1" applyFont="1" applyFill="1"/>
    <xf numFmtId="2" fontId="6" fillId="0" borderId="0" xfId="4" applyNumberFormat="1" applyFont="1" applyFill="1"/>
    <xf numFmtId="0" fontId="6" fillId="0" borderId="0" xfId="4" applyFont="1" applyFill="1"/>
    <xf numFmtId="14" fontId="8" fillId="0" borderId="0" xfId="5" applyNumberFormat="1" applyFont="1" applyProtection="1">
      <protection hidden="1"/>
    </xf>
    <xf numFmtId="0" fontId="6" fillId="0" borderId="0" xfId="4" applyFont="1" applyFill="1" applyAlignment="1">
      <alignment wrapText="1"/>
    </xf>
    <xf numFmtId="0" fontId="6" fillId="0" borderId="0" xfId="5" applyFont="1" applyFill="1" applyAlignment="1">
      <alignment wrapText="1"/>
    </xf>
    <xf numFmtId="0" fontId="8" fillId="0" borderId="0" xfId="5" applyFont="1" applyAlignment="1" applyProtection="1">
      <alignment wrapText="1"/>
      <protection hidden="1"/>
    </xf>
    <xf numFmtId="164" fontId="7" fillId="0" borderId="0" xfId="5" applyNumberFormat="1" applyFont="1" applyFill="1" applyAlignment="1">
      <alignment wrapText="1"/>
    </xf>
    <xf numFmtId="2" fontId="7" fillId="0" borderId="0" xfId="5" applyNumberFormat="1" applyFont="1" applyFill="1" applyAlignment="1">
      <alignment wrapText="1"/>
    </xf>
    <xf numFmtId="164" fontId="8" fillId="0" borderId="0" xfId="5" applyNumberFormat="1" applyFont="1" applyAlignment="1" applyProtection="1">
      <alignment wrapText="1"/>
      <protection hidden="1"/>
    </xf>
  </cellXfs>
  <cellStyles count="6">
    <cellStyle name="60% - Accent2" xfId="4" builtinId="36"/>
    <cellStyle name="Heading 4" xfId="1" builtinId="19"/>
    <cellStyle name="Input" xfId="2" builtinId="20"/>
    <cellStyle name="Normal" xfId="0" builtinId="0"/>
    <cellStyle name="Normal 2" xfId="5"/>
    <cellStyle name="Output" xfId="3" builtinId="21"/>
  </cellStyles>
  <dxfs count="19">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0"/>
        <color auto="1"/>
        <name val="Calibri"/>
        <scheme val="minor"/>
      </font>
      <numFmt numFmtId="2" formatCode="0.00"/>
      <alignment horizontal="general" vertical="bottom" textRotation="0" wrapText="1" indent="0" justifyLastLine="0" shrinkToFit="0" readingOrder="0"/>
    </dxf>
    <dxf>
      <font>
        <strike val="0"/>
        <outline val="0"/>
        <shadow val="0"/>
        <u val="none"/>
        <vertAlign val="baseline"/>
        <sz val="10"/>
        <color auto="1"/>
        <name val="Calibri"/>
        <scheme val="minor"/>
      </font>
    </dxf>
    <dxf>
      <font>
        <strike val="0"/>
        <outline val="0"/>
        <shadow val="0"/>
        <u val="none"/>
        <vertAlign val="baseline"/>
        <sz val="10"/>
        <color auto="1"/>
        <name val="Calibri"/>
        <scheme val="minor"/>
      </font>
      <alignment horizontal="general" vertical="bottom" textRotation="0" wrapText="1" indent="0" justifyLastLine="0" shrinkToFit="0" readingOrder="0"/>
    </dxf>
    <dxf>
      <font>
        <strike val="0"/>
        <outline val="0"/>
        <shadow val="0"/>
        <u val="none"/>
        <vertAlign val="baseline"/>
        <sz val="10"/>
        <color auto="1"/>
        <name val="Calibri"/>
        <scheme val="minor"/>
      </font>
    </dxf>
    <dxf>
      <font>
        <strike val="0"/>
        <outline val="0"/>
        <shadow val="0"/>
        <u val="none"/>
        <vertAlign val="baseline"/>
        <sz val="10"/>
        <color auto="1"/>
        <name val="Calibri"/>
        <scheme val="minor"/>
      </font>
      <alignment horizontal="general" vertical="bottom" textRotation="0" wrapText="1" indent="0" justifyLastLine="0" shrinkToFit="0" readingOrder="0"/>
    </dxf>
    <dxf>
      <font>
        <strike val="0"/>
        <outline val="0"/>
        <shadow val="0"/>
        <u val="none"/>
        <vertAlign val="baseline"/>
        <sz val="10"/>
        <color auto="1"/>
        <name val="Calibri"/>
        <scheme val="minor"/>
      </font>
    </dxf>
    <dxf>
      <font>
        <strike val="0"/>
        <outline val="0"/>
        <shadow val="0"/>
        <u val="none"/>
        <vertAlign val="baseline"/>
        <sz val="10"/>
        <color auto="1"/>
        <name val="Calibri"/>
        <scheme val="minor"/>
      </font>
    </dxf>
    <dxf>
      <font>
        <strike val="0"/>
        <outline val="0"/>
        <shadow val="0"/>
        <u val="none"/>
        <vertAlign val="baseline"/>
        <sz val="10"/>
        <color auto="1"/>
        <name val="Calibri"/>
        <scheme val="minor"/>
      </font>
    </dxf>
    <dxf>
      <font>
        <strike val="0"/>
        <outline val="0"/>
        <shadow val="0"/>
        <u val="none"/>
        <vertAlign val="baseline"/>
        <sz val="10"/>
        <color auto="1"/>
        <name val="Calibri"/>
        <scheme val="minor"/>
      </font>
    </dxf>
    <dxf>
      <font>
        <strike val="0"/>
        <outline val="0"/>
        <shadow val="0"/>
        <u val="none"/>
        <vertAlign val="baseline"/>
        <sz val="10"/>
        <color auto="1"/>
        <name val="Calibri"/>
        <scheme val="minor"/>
      </font>
      <numFmt numFmtId="2" formatCode="0.00"/>
    </dxf>
    <dxf>
      <font>
        <strike val="0"/>
        <outline val="0"/>
        <shadow val="0"/>
        <u val="none"/>
        <vertAlign val="baseline"/>
        <sz val="10"/>
        <color auto="1"/>
        <name val="Calibri"/>
        <scheme val="minor"/>
      </font>
      <numFmt numFmtId="2" formatCode="0.00"/>
    </dxf>
    <dxf>
      <font>
        <strike val="0"/>
        <outline val="0"/>
        <shadow val="0"/>
        <u val="none"/>
        <vertAlign val="baseline"/>
        <sz val="10"/>
        <color auto="1"/>
        <name val="Calibri"/>
        <scheme val="minor"/>
      </font>
      <numFmt numFmtId="2" formatCode="0.00"/>
    </dxf>
    <dxf>
      <font>
        <strike val="0"/>
        <outline val="0"/>
        <shadow val="0"/>
        <u val="none"/>
        <vertAlign val="baseline"/>
        <sz val="10"/>
        <color auto="1"/>
        <name val="Calibri"/>
        <scheme val="minor"/>
      </font>
      <numFmt numFmtId="2" formatCode="0.00"/>
    </dxf>
    <dxf>
      <font>
        <strike val="0"/>
        <outline val="0"/>
        <shadow val="0"/>
        <u val="none"/>
        <vertAlign val="baseline"/>
        <sz val="10"/>
        <color auto="1"/>
        <name val="Calibri"/>
        <scheme val="minor"/>
      </font>
      <numFmt numFmtId="2" formatCode="0.00"/>
    </dxf>
    <dxf>
      <font>
        <strike val="0"/>
        <outline val="0"/>
        <shadow val="0"/>
        <u val="none"/>
        <vertAlign val="baseline"/>
        <sz val="10"/>
        <color auto="1"/>
        <name val="Calibri"/>
        <scheme val="minor"/>
      </font>
      <numFmt numFmtId="166" formatCode="d/mm/yyyy"/>
    </dxf>
    <dxf>
      <font>
        <strike val="0"/>
        <outline val="0"/>
        <shadow val="0"/>
        <u val="none"/>
        <vertAlign val="baseline"/>
        <sz val="10"/>
        <color auto="1"/>
        <name val="Calibri"/>
        <scheme val="minor"/>
      </font>
    </dxf>
    <dxf>
      <font>
        <strike val="0"/>
        <outline val="0"/>
        <shadow val="0"/>
        <u val="none"/>
        <vertAlign val="baseline"/>
        <sz val="10"/>
        <color auto="1"/>
        <name val="Calibri"/>
        <scheme val="minor"/>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22</xdr:row>
      <xdr:rowOff>0</xdr:rowOff>
    </xdr:from>
    <xdr:to>
      <xdr:col>17</xdr:col>
      <xdr:colOff>76200</xdr:colOff>
      <xdr:row>23</xdr:row>
      <xdr:rowOff>31750</xdr:rowOff>
    </xdr:to>
    <xdr:sp macro="" textlink="">
      <xdr:nvSpPr>
        <xdr:cNvPr id="2" name="Text Box 12"/>
        <xdr:cNvSpPr txBox="1">
          <a:spLocks noChangeArrowheads="1"/>
        </xdr:cNvSpPr>
      </xdr:nvSpPr>
      <xdr:spPr bwMode="auto">
        <a:xfrm>
          <a:off x="20570825" y="7524750"/>
          <a:ext cx="76200" cy="1936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lgn="ctr">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tables/table1.xml><?xml version="1.0" encoding="utf-8"?>
<table xmlns="http://schemas.openxmlformats.org/spreadsheetml/2006/main" id="1" name="tblPentagonsData" displayName="tblPentagonsData" ref="A1:Q22" totalsRowShown="0" headerRowDxfId="18" dataDxfId="17" dataCellStyle="Normal">
  <autoFilter ref="A1:Q22"/>
  <tableColumns count="17">
    <tableColumn id="1" name="Sampling Date" dataDxfId="16" dataCellStyle="Normal"/>
    <tableColumn id="2" name="Hydrogen (H2)" dataDxfId="15" dataCellStyle="Normal"/>
    <tableColumn id="3" name="Methane (CH4)" dataDxfId="14" dataCellStyle="Normal"/>
    <tableColumn id="4" name="Ethane (C2H6)" dataDxfId="13" dataCellStyle="Normal"/>
    <tableColumn id="5" name="Ethylene (C2H4)" dataDxfId="12" dataCellStyle="Normal"/>
    <tableColumn id="6" name="Acetylene (C2H2)" dataDxfId="11" dataCellStyle="Normal"/>
    <tableColumn id="7" name="Carbon Monoxide" dataDxfId="10" dataCellStyle="Normal"/>
    <tableColumn id="8" name="Carbon Dioxide" dataDxfId="9" dataCellStyle="Normal"/>
    <tableColumn id="9" name="Oxygen" dataDxfId="8" dataCellStyle="Normal"/>
    <tableColumn id="10" name="Nitrogen" dataDxfId="7" dataCellStyle="Normal"/>
    <tableColumn id="11" name="Serialised" dataDxfId="6" dataCellStyle="Normal">
      <calculatedColumnFormula>_xll.SERIALIZEDGA(tblPentagonsData[[#This Row],[Sampling Date]],tblPentagonsData[[#This Row],[Hydrogen (H2)]],tblPentagonsData[[#This Row],[Methane (CH4)]],tblPentagonsData[[#This Row],[Ethane (C2H6)]],tblPentagonsData[[#This Row],[Ethylene (C2H4)]],tblPentagonsData[[#This Row],[Acetylene (C2H2)]],tblPentagonsData[[#This Row],[Carbon Monoxide]],tblPentagonsData[[#This Row],[Carbon Dioxide]],tblPentagonsData[[#This Row],[Oxygen]],tblPentagonsData[[#This Row],[Nitrogen]])</calculatedColumnFormula>
    </tableColumn>
    <tableColumn id="15" name="Rogers Ratio Output" dataDxfId="1" dataCellStyle="60% - Accent2">
      <calculatedColumnFormula>_xll.ROGERSRATIOS(tblPentagonsData[[#This Row],[Serialised]])</calculatedColumnFormula>
    </tableColumn>
    <tableColumn id="16" name="Duval Triangles Output" dataDxfId="0" dataCellStyle="60% - Accent2">
      <calculatedColumnFormula>_xll.DUVALTRIANGLES(tblPentagonsData[[#This Row],[Serialised]])</calculatedColumnFormula>
    </tableColumn>
    <tableColumn id="12" name="Pentagons Output" dataDxfId="4" dataCellStyle="Normal">
      <calculatedColumnFormula>_xll.DUVALPENTAGONS(tblPentagonsData[[#This Row],[Serialised]])</calculatedColumnFormula>
    </tableColumn>
    <tableColumn id="13" name="Pentagon 1" dataDxfId="5" dataCellStyle="Normal">
      <calculatedColumnFormula xml:space="preserve"> TRIM(MID(tblPentagonsData[[#This Row],[Pentagons Output]],SEARCH("Duval Pentagon 1 =&gt;",tblPentagonsData[[#This Row],[Pentagons Output]])+LEN("Duval Pentagon 1 =&gt;") + 1,2))</calculatedColumnFormula>
    </tableColumn>
    <tableColumn id="14" name="Pentagon 2" dataDxfId="3" dataCellStyle="Normal">
      <calculatedColumnFormula xml:space="preserve"> TRIM(MID(tblPentagonsData[[#This Row],[Pentagons Output]],SEARCH("Duval Pentagon 2 =&gt;",tblPentagonsData[[#This Row],[Pentagons Output]])+LEN("Duval Pentagon 2 =&gt;") + 1,2))</calculatedColumnFormula>
    </tableColumn>
    <tableColumn id="35" name="IEC 60599 Output" dataDxfId="2" dataCellStyle="Normal">
      <calculatedColumnFormula>_xll.IEC_60599(tblPentagonsData[[#This Row],[Serialised]],K1,1000,TRUE)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V69"/>
  <sheetViews>
    <sheetView showGridLines="0" workbookViewId="0">
      <selection activeCell="B64" sqref="B64"/>
    </sheetView>
  </sheetViews>
  <sheetFormatPr defaultRowHeight="15" x14ac:dyDescent="0.25"/>
  <cols>
    <col min="1" max="1" width="5.140625" customWidth="1"/>
    <col min="2" max="2" width="18.7109375" bestFit="1" customWidth="1"/>
    <col min="3" max="4" width="10.7109375" bestFit="1" customWidth="1"/>
    <col min="6" max="6" width="11" bestFit="1" customWidth="1"/>
  </cols>
  <sheetData>
    <row r="2" spans="2:22" x14ac:dyDescent="0.25">
      <c r="B2" s="1" t="s">
        <v>14</v>
      </c>
      <c r="C2" s="2">
        <v>42936</v>
      </c>
      <c r="D2" s="2">
        <v>42571</v>
      </c>
      <c r="F2" s="1" t="s">
        <v>10</v>
      </c>
      <c r="G2" s="4">
        <v>10000</v>
      </c>
      <c r="H2" s="1" t="s">
        <v>11</v>
      </c>
    </row>
    <row r="3" spans="2:22" x14ac:dyDescent="0.25">
      <c r="B3" s="1" t="s">
        <v>0</v>
      </c>
      <c r="C3" s="3">
        <v>500</v>
      </c>
      <c r="D3" s="3">
        <v>100</v>
      </c>
      <c r="F3" s="1" t="s">
        <v>12</v>
      </c>
      <c r="G3" s="3" t="b">
        <f>FALSE</f>
        <v>0</v>
      </c>
    </row>
    <row r="4" spans="2:22" x14ac:dyDescent="0.25">
      <c r="B4" s="1" t="s">
        <v>1</v>
      </c>
      <c r="C4" s="3">
        <v>200</v>
      </c>
      <c r="D4" s="3">
        <v>20</v>
      </c>
    </row>
    <row r="5" spans="2:22" x14ac:dyDescent="0.25">
      <c r="B5" s="1" t="s">
        <v>2</v>
      </c>
      <c r="C5" s="3">
        <v>5</v>
      </c>
      <c r="D5" s="3">
        <v>2.5</v>
      </c>
    </row>
    <row r="6" spans="2:22" x14ac:dyDescent="0.25">
      <c r="B6" s="1" t="s">
        <v>3</v>
      </c>
      <c r="C6" s="3">
        <v>10</v>
      </c>
      <c r="D6" s="3">
        <v>5</v>
      </c>
    </row>
    <row r="7" spans="2:22" x14ac:dyDescent="0.25">
      <c r="B7" s="1" t="s">
        <v>4</v>
      </c>
      <c r="C7" s="3">
        <v>5</v>
      </c>
      <c r="D7" s="3">
        <v>2</v>
      </c>
    </row>
    <row r="8" spans="2:22" x14ac:dyDescent="0.25">
      <c r="B8" s="1" t="s">
        <v>5</v>
      </c>
      <c r="C8" s="3">
        <v>4000</v>
      </c>
      <c r="D8" s="3">
        <v>50</v>
      </c>
    </row>
    <row r="9" spans="2:22" x14ac:dyDescent="0.25">
      <c r="B9" s="1" t="s">
        <v>6</v>
      </c>
      <c r="C9" s="3">
        <v>9000</v>
      </c>
      <c r="D9" s="3">
        <v>500</v>
      </c>
    </row>
    <row r="10" spans="2:22" x14ac:dyDescent="0.25">
      <c r="B10" s="1" t="s">
        <v>7</v>
      </c>
      <c r="C10" s="3">
        <v>4994</v>
      </c>
      <c r="D10" s="3">
        <v>4994</v>
      </c>
    </row>
    <row r="11" spans="2:22" x14ac:dyDescent="0.25">
      <c r="B11" s="1" t="s">
        <v>8</v>
      </c>
      <c r="C11" s="3">
        <v>30933</v>
      </c>
      <c r="D11" s="3">
        <v>30933</v>
      </c>
    </row>
    <row r="14" spans="2:22" ht="124.5" customHeight="1" x14ac:dyDescent="0.25">
      <c r="B14" s="5" t="s">
        <v>13</v>
      </c>
      <c r="C14" s="6" t="str">
        <f>_xll.SERIALIZEDGA(C2,C3,C4,C5,C6,C7,C8,C9,C10,C11)</f>
        <v>{"SamplingDate":"2017-07-20T00:00:00","Hydrogen":{"Value":500.0,"Unit":{"Name":"Parts per Million","Symbol":"PPM","Base":1.0,"Family":"Concentration"}},"Methane":{"Value":200.0,"Unit":{"Name":"Parts per Million","Symbol":"PPM","Base":1.0,"Family":"Concentration"}},"Ethane":{"Value":5.0,"Unit":{"Name":"Parts per Million","Symbol":"PPM","Base":1.0,"Family":"Concentration"}},"Ethylene":{"Value":10.0,"Unit":{"Name":"Parts per Million","Symbol":"PPM","Base":1.0,"Family":"Concentration"}},"Acetylene":{"Value":5.0,"Unit":{"Name":"Parts per Million","Symbol":"PPM","Base":1.0,"Family":"Concentration"}},"CarbonMonoxide":{"Value":4000.0,"Unit":{"Name":"Parts per Million","Symbol":"PPM","Base":1.0,"Family":"Concentration"}},"CarbonDioxide":{"Value":9000.0,"Unit":{"Name":"Parts per Million","Symbol":"PPM","Base":1.0,"Family":"Concentration"}},"Oxygen":{"Value":4994.0,"Unit":{"Name":"Parts per Million","Symbol":"PPM","Base":1.0,"Family":"Concentration"}},"Nitrogen":{"Value":30933.0,"Unit":{"Name":"Parts per Million","Symbol":"PPM","Base":1.0,"Family":"Concentration"}}}</v>
      </c>
      <c r="D14" s="6"/>
      <c r="E14" s="6"/>
      <c r="F14" s="6"/>
      <c r="G14" s="6"/>
      <c r="H14" s="6"/>
      <c r="I14" s="6"/>
      <c r="J14" s="6"/>
      <c r="K14" s="6"/>
      <c r="L14" s="6"/>
      <c r="M14" s="6"/>
      <c r="N14" s="6"/>
      <c r="O14" s="6"/>
      <c r="P14" s="6"/>
      <c r="Q14" s="6"/>
      <c r="R14" s="6"/>
      <c r="S14" s="6"/>
      <c r="T14" s="6"/>
      <c r="U14" s="6"/>
      <c r="V14" s="6"/>
    </row>
    <row r="15" spans="2:22" ht="15" customHeight="1" x14ac:dyDescent="0.25">
      <c r="C15" s="7" t="str">
        <f>_xll.SERIALIZEDGA(D2,D3,D4,D5,D6,D7,D8,D9,D10,D11)</f>
        <v>{"SamplingDate":"2016-07-20T00:00:00","Hydrogen":{"Value":100.0,"Unit":{"Name":"Parts per Million","Symbol":"PPM","Base":1.0,"Family":"Concentration"}},"Methane":{"Value":20.0,"Unit":{"Name":"Parts per Million","Symbol":"PPM","Base":1.0,"Family":"Concentration"}},"Ethane":{"Value":2.5,"Unit":{"Name":"Parts per Million","Symbol":"PPM","Base":1.0,"Family":"Concentration"}},"Ethylene":{"Value":5.0,"Unit":{"Name":"Parts per Million","Symbol":"PPM","Base":1.0,"Family":"Concentration"}},"Acetylene":{"Value":2.0,"Unit":{"Name":"Parts per Million","Symbol":"PPM","Base":1.0,"Family":"Concentration"}},"CarbonMonoxide":{"Value":50.0,"Unit":{"Name":"Parts per Million","Symbol":"PPM","Base":1.0,"Family":"Concentration"}},"CarbonDioxide":{"Value":500.0,"Unit":{"Name":"Parts per Million","Symbol":"PPM","Base":1.0,"Family":"Concentration"}},"Oxygen":{"Value":4994.0,"Unit":{"Name":"Parts per Million","Symbol":"PPM","Base":1.0,"Family":"Concentration"}},"Nitrogen":{"Value":30933.0,"Unit":{"Name":"Parts per Million","Symbol":"PPM","Base":1.0,"Family":"Concentration"}}}</v>
      </c>
      <c r="D15" s="7"/>
      <c r="E15" s="7"/>
      <c r="F15" s="7"/>
      <c r="G15" s="7"/>
      <c r="H15" s="7"/>
      <c r="I15" s="7"/>
      <c r="J15" s="7"/>
      <c r="K15" s="7"/>
      <c r="L15" s="7"/>
      <c r="M15" s="7"/>
      <c r="N15" s="7"/>
      <c r="O15" s="7"/>
      <c r="P15" s="7"/>
      <c r="Q15" s="7"/>
      <c r="R15" s="7"/>
      <c r="S15" s="7"/>
      <c r="T15" s="7"/>
      <c r="U15" s="7"/>
      <c r="V15" s="7"/>
    </row>
    <row r="17" spans="2:22" x14ac:dyDescent="0.25">
      <c r="B17" s="1" t="s">
        <v>9</v>
      </c>
      <c r="C17" s="6" t="str">
        <f>_xll.IEC_60599(C14,C15,G2,G3)</f>
        <v xml:space="preserve">[ Title =&gt; Interpretation of Dissolved Gas Analysis as per IEC60599 Edition 3.0, 2015-09 ]_x000D_
[ CO2 / CO =&gt; The Carbon Dioxide to Carbon Monoxide Ratio (CO2/CO) is 2.25 which is less than 3. This is generally considered as an indication of probable paper involvement in a fault, with possible carbonization, in the presence of other fault gases._x000D_
 ]_x000D_
[ O2 / N2 =&gt; Dissolved O2 and N2 are found in oil as a result of contact with atmospheric air in the conservator of air-breathing equipment, or through leaks in sealed equipment. At equilibrium with air, the concentrations of O2 and N2 are approximately 32000 and 64000 ppm respectively and the O2/N2 ratio is approx. 0.5._x000D_
In service, this ratio may decrease as a result of oil oxidation and/or paper ageing, if O2 is consumed more rapidrly than it is repalce by difussion. Factors such as the load and preservation system used may also affect the ratio, but with the exception of closed systems, ratios less than 0.3 (0.16 in this case) are generally considered to indicate excessive consumption of oxygen._x000D_
 ]_x000D_
[ Hydrogen Rate of Change =&gt; The rate of change of Hydrogen is 4000000.00 ul/year which is higher than the typical value of 1320000.00 ul/year. ]_x000D_
[ Methane Rate of Change =&gt; The rate of change of Methane is 1800000.00 ul/year which is higher than the typical value of 1200000.00 ul/year. ]_x000D_
[ Ethane Rate of Change =&gt; The rate of change of Ethane is 25000 ul/year which is lower than the typical value of 50000 ul/year. ]_x000D_
[ Ethylene Rate of Change =&gt; The rate of change of Ethylene is 50000 ul/year which is lower than the typical value of 320000 ul/year. ]_x000D_
[ Acetylene Rate of Change =&gt; The rate of change of Acetylene is 30000 ul/year which is lower than the typical value of 210000 ul/year. ]_x000D_
[ CarbonMonoxide Rate of Change =&gt; The rate of change of CarbonMonoxide is 39500000.00 ul/year which is higher than the typical value of 10600000.00 ul/year. ]_x000D_
[ RateOfChangeExceeded =&gt; True ]_x000D_
[ Hydrogen Concentration =&gt; The concentration of Hydrogen is 500.00 ul/l which is higher than the typical value of 150.00 ul/l. ]_x000D_
[ Methane Concentration =&gt; The concentration of Methane is 200.00 ul/l which is higher than the typical value of 130.00 ul/l. ]_x000D_
[ CarbonMonoxide Concentration =&gt; The concentration of CarbonMonoxide is 4000.00 ul/l which is higher than the typical value of 600.00 ul/l. ]_x000D_
[ LimitExceeded =&gt; True ]_x000D_
[ Final Diagnosis =&gt; Alarm ]_x000D_
</v>
      </c>
      <c r="D17" s="6"/>
      <c r="E17" s="6"/>
      <c r="F17" s="6"/>
      <c r="G17" s="6"/>
      <c r="H17" s="6"/>
      <c r="I17" s="6"/>
      <c r="J17" s="6"/>
      <c r="K17" s="6"/>
      <c r="L17" s="6"/>
      <c r="M17" s="6"/>
      <c r="N17" s="6"/>
      <c r="O17" s="6"/>
      <c r="P17" s="6"/>
      <c r="Q17" s="6"/>
      <c r="R17" s="6"/>
      <c r="S17" s="6"/>
      <c r="T17" s="6"/>
      <c r="U17" s="6"/>
      <c r="V17" s="6"/>
    </row>
    <row r="18" spans="2:22" x14ac:dyDescent="0.25">
      <c r="C18" s="6"/>
      <c r="D18" s="6"/>
      <c r="E18" s="6"/>
      <c r="F18" s="6"/>
      <c r="G18" s="6"/>
      <c r="H18" s="6"/>
      <c r="I18" s="6"/>
      <c r="J18" s="6"/>
      <c r="K18" s="6"/>
      <c r="L18" s="6"/>
      <c r="M18" s="6"/>
      <c r="N18" s="6"/>
      <c r="O18" s="6"/>
      <c r="P18" s="6"/>
      <c r="Q18" s="6"/>
      <c r="R18" s="6"/>
      <c r="S18" s="6"/>
      <c r="T18" s="6"/>
      <c r="U18" s="6"/>
      <c r="V18" s="6"/>
    </row>
    <row r="19" spans="2:22" x14ac:dyDescent="0.25">
      <c r="C19" s="6"/>
      <c r="D19" s="6"/>
      <c r="E19" s="6"/>
      <c r="F19" s="6"/>
      <c r="G19" s="6"/>
      <c r="H19" s="6"/>
      <c r="I19" s="6"/>
      <c r="J19" s="6"/>
      <c r="K19" s="6"/>
      <c r="L19" s="6"/>
      <c r="M19" s="6"/>
      <c r="N19" s="6"/>
      <c r="O19" s="6"/>
      <c r="P19" s="6"/>
      <c r="Q19" s="6"/>
      <c r="R19" s="6"/>
      <c r="S19" s="6"/>
      <c r="T19" s="6"/>
      <c r="U19" s="6"/>
      <c r="V19" s="6"/>
    </row>
    <row r="20" spans="2:22" x14ac:dyDescent="0.25">
      <c r="C20" s="6"/>
      <c r="D20" s="6"/>
      <c r="E20" s="6"/>
      <c r="F20" s="6"/>
      <c r="G20" s="6"/>
      <c r="H20" s="6"/>
      <c r="I20" s="6"/>
      <c r="J20" s="6"/>
      <c r="K20" s="6"/>
      <c r="L20" s="6"/>
      <c r="M20" s="6"/>
      <c r="N20" s="6"/>
      <c r="O20" s="6"/>
      <c r="P20" s="6"/>
      <c r="Q20" s="6"/>
      <c r="R20" s="6"/>
      <c r="S20" s="6"/>
      <c r="T20" s="6"/>
      <c r="U20" s="6"/>
      <c r="V20" s="6"/>
    </row>
    <row r="21" spans="2:22" x14ac:dyDescent="0.25">
      <c r="C21" s="6"/>
      <c r="D21" s="6"/>
      <c r="E21" s="6"/>
      <c r="F21" s="6"/>
      <c r="G21" s="6"/>
      <c r="H21" s="6"/>
      <c r="I21" s="6"/>
      <c r="J21" s="6"/>
      <c r="K21" s="6"/>
      <c r="L21" s="6"/>
      <c r="M21" s="6"/>
      <c r="N21" s="6"/>
      <c r="O21" s="6"/>
      <c r="P21" s="6"/>
      <c r="Q21" s="6"/>
      <c r="R21" s="6"/>
      <c r="S21" s="6"/>
      <c r="T21" s="6"/>
      <c r="U21" s="6"/>
      <c r="V21" s="6"/>
    </row>
    <row r="22" spans="2:22" x14ac:dyDescent="0.25">
      <c r="C22" s="6"/>
      <c r="D22" s="6"/>
      <c r="E22" s="6"/>
      <c r="F22" s="6"/>
      <c r="G22" s="6"/>
      <c r="H22" s="6"/>
      <c r="I22" s="6"/>
      <c r="J22" s="6"/>
      <c r="K22" s="6"/>
      <c r="L22" s="6"/>
      <c r="M22" s="6"/>
      <c r="N22" s="6"/>
      <c r="O22" s="6"/>
      <c r="P22" s="6"/>
      <c r="Q22" s="6"/>
      <c r="R22" s="6"/>
      <c r="S22" s="6"/>
      <c r="T22" s="6"/>
      <c r="U22" s="6"/>
      <c r="V22" s="6"/>
    </row>
    <row r="23" spans="2:22" x14ac:dyDescent="0.25">
      <c r="C23" s="6"/>
      <c r="D23" s="6"/>
      <c r="E23" s="6"/>
      <c r="F23" s="6"/>
      <c r="G23" s="6"/>
      <c r="H23" s="6"/>
      <c r="I23" s="6"/>
      <c r="J23" s="6"/>
      <c r="K23" s="6"/>
      <c r="L23" s="6"/>
      <c r="M23" s="6"/>
      <c r="N23" s="6"/>
      <c r="O23" s="6"/>
      <c r="P23" s="6"/>
      <c r="Q23" s="6"/>
      <c r="R23" s="6"/>
      <c r="S23" s="6"/>
      <c r="T23" s="6"/>
      <c r="U23" s="6"/>
      <c r="V23" s="6"/>
    </row>
    <row r="24" spans="2:22" x14ac:dyDescent="0.25">
      <c r="C24" s="6"/>
      <c r="D24" s="6"/>
      <c r="E24" s="6"/>
      <c r="F24" s="6"/>
      <c r="G24" s="6"/>
      <c r="H24" s="6"/>
      <c r="I24" s="6"/>
      <c r="J24" s="6"/>
      <c r="K24" s="6"/>
      <c r="L24" s="6"/>
      <c r="M24" s="6"/>
      <c r="N24" s="6"/>
      <c r="O24" s="6"/>
      <c r="P24" s="6"/>
      <c r="Q24" s="6"/>
      <c r="R24" s="6"/>
      <c r="S24" s="6"/>
      <c r="T24" s="6"/>
      <c r="U24" s="6"/>
      <c r="V24" s="6"/>
    </row>
    <row r="25" spans="2:22" x14ac:dyDescent="0.25">
      <c r="C25" s="6"/>
      <c r="D25" s="6"/>
      <c r="E25" s="6"/>
      <c r="F25" s="6"/>
      <c r="G25" s="6"/>
      <c r="H25" s="6"/>
      <c r="I25" s="6"/>
      <c r="J25" s="6"/>
      <c r="K25" s="6"/>
      <c r="L25" s="6"/>
      <c r="M25" s="6"/>
      <c r="N25" s="6"/>
      <c r="O25" s="6"/>
      <c r="P25" s="6"/>
      <c r="Q25" s="6"/>
      <c r="R25" s="6"/>
      <c r="S25" s="6"/>
      <c r="T25" s="6"/>
      <c r="U25" s="6"/>
      <c r="V25" s="6"/>
    </row>
    <row r="26" spans="2:22" x14ac:dyDescent="0.25">
      <c r="C26" s="6"/>
      <c r="D26" s="6"/>
      <c r="E26" s="6"/>
      <c r="F26" s="6"/>
      <c r="G26" s="6"/>
      <c r="H26" s="6"/>
      <c r="I26" s="6"/>
      <c r="J26" s="6"/>
      <c r="K26" s="6"/>
      <c r="L26" s="6"/>
      <c r="M26" s="6"/>
      <c r="N26" s="6"/>
      <c r="O26" s="6"/>
      <c r="P26" s="6"/>
      <c r="Q26" s="6"/>
      <c r="R26" s="6"/>
      <c r="S26" s="6"/>
      <c r="T26" s="6"/>
      <c r="U26" s="6"/>
      <c r="V26" s="6"/>
    </row>
    <row r="27" spans="2:22" x14ac:dyDescent="0.25">
      <c r="C27" s="6"/>
      <c r="D27" s="6"/>
      <c r="E27" s="6"/>
      <c r="F27" s="6"/>
      <c r="G27" s="6"/>
      <c r="H27" s="6"/>
      <c r="I27" s="6"/>
      <c r="J27" s="6"/>
      <c r="K27" s="6"/>
      <c r="L27" s="6"/>
      <c r="M27" s="6"/>
      <c r="N27" s="6"/>
      <c r="O27" s="6"/>
      <c r="P27" s="6"/>
      <c r="Q27" s="6"/>
      <c r="R27" s="6"/>
      <c r="S27" s="6"/>
      <c r="T27" s="6"/>
      <c r="U27" s="6"/>
      <c r="V27" s="6"/>
    </row>
    <row r="28" spans="2:22" x14ac:dyDescent="0.25">
      <c r="C28" s="6"/>
      <c r="D28" s="6"/>
      <c r="E28" s="6"/>
      <c r="F28" s="6"/>
      <c r="G28" s="6"/>
      <c r="H28" s="6"/>
      <c r="I28" s="6"/>
      <c r="J28" s="6"/>
      <c r="K28" s="6"/>
      <c r="L28" s="6"/>
      <c r="M28" s="6"/>
      <c r="N28" s="6"/>
      <c r="O28" s="6"/>
      <c r="P28" s="6"/>
      <c r="Q28" s="6"/>
      <c r="R28" s="6"/>
      <c r="S28" s="6"/>
      <c r="T28" s="6"/>
      <c r="U28" s="6"/>
      <c r="V28" s="6"/>
    </row>
    <row r="29" spans="2:22" x14ac:dyDescent="0.25">
      <c r="C29" s="6"/>
      <c r="D29" s="6"/>
      <c r="E29" s="6"/>
      <c r="F29" s="6"/>
      <c r="G29" s="6"/>
      <c r="H29" s="6"/>
      <c r="I29" s="6"/>
      <c r="J29" s="6"/>
      <c r="K29" s="6"/>
      <c r="L29" s="6"/>
      <c r="M29" s="6"/>
      <c r="N29" s="6"/>
      <c r="O29" s="6"/>
      <c r="P29" s="6"/>
      <c r="Q29" s="6"/>
      <c r="R29" s="6"/>
      <c r="S29" s="6"/>
      <c r="T29" s="6"/>
      <c r="U29" s="6"/>
      <c r="V29" s="6"/>
    </row>
    <row r="30" spans="2:22" x14ac:dyDescent="0.25">
      <c r="C30" s="6"/>
      <c r="D30" s="6"/>
      <c r="E30" s="6"/>
      <c r="F30" s="6"/>
      <c r="G30" s="6"/>
      <c r="H30" s="6"/>
      <c r="I30" s="6"/>
      <c r="J30" s="6"/>
      <c r="K30" s="6"/>
      <c r="L30" s="6"/>
      <c r="M30" s="6"/>
      <c r="N30" s="6"/>
      <c r="O30" s="6"/>
      <c r="P30" s="6"/>
      <c r="Q30" s="6"/>
      <c r="R30" s="6"/>
      <c r="S30" s="6"/>
      <c r="T30" s="6"/>
      <c r="U30" s="6"/>
      <c r="V30" s="6"/>
    </row>
    <row r="31" spans="2:22" x14ac:dyDescent="0.25">
      <c r="C31" s="6"/>
      <c r="D31" s="6"/>
      <c r="E31" s="6"/>
      <c r="F31" s="6"/>
      <c r="G31" s="6"/>
      <c r="H31" s="6"/>
      <c r="I31" s="6"/>
      <c r="J31" s="6"/>
      <c r="K31" s="6"/>
      <c r="L31" s="6"/>
      <c r="M31" s="6"/>
      <c r="N31" s="6"/>
      <c r="O31" s="6"/>
      <c r="P31" s="6"/>
      <c r="Q31" s="6"/>
      <c r="R31" s="6"/>
      <c r="S31" s="6"/>
      <c r="T31" s="6"/>
      <c r="U31" s="6"/>
      <c r="V31" s="6"/>
    </row>
    <row r="32" spans="2:22" x14ac:dyDescent="0.25">
      <c r="C32" s="6"/>
      <c r="D32" s="6"/>
      <c r="E32" s="6"/>
      <c r="F32" s="6"/>
      <c r="G32" s="6"/>
      <c r="H32" s="6"/>
      <c r="I32" s="6"/>
      <c r="J32" s="6"/>
      <c r="K32" s="6"/>
      <c r="L32" s="6"/>
      <c r="M32" s="6"/>
      <c r="N32" s="6"/>
      <c r="O32" s="6"/>
      <c r="P32" s="6"/>
      <c r="Q32" s="6"/>
      <c r="R32" s="6"/>
      <c r="S32" s="6"/>
      <c r="T32" s="6"/>
      <c r="U32" s="6"/>
      <c r="V32" s="6"/>
    </row>
    <row r="33" spans="2:22" x14ac:dyDescent="0.25">
      <c r="C33" s="6"/>
      <c r="D33" s="6"/>
      <c r="E33" s="6"/>
      <c r="F33" s="6"/>
      <c r="G33" s="6"/>
      <c r="H33" s="6"/>
      <c r="I33" s="6"/>
      <c r="J33" s="6"/>
      <c r="K33" s="6"/>
      <c r="L33" s="6"/>
      <c r="M33" s="6"/>
      <c r="N33" s="6"/>
      <c r="O33" s="6"/>
      <c r="P33" s="6"/>
      <c r="Q33" s="6"/>
      <c r="R33" s="6"/>
      <c r="S33" s="6"/>
      <c r="T33" s="6"/>
      <c r="U33" s="6"/>
      <c r="V33" s="6"/>
    </row>
    <row r="34" spans="2:22" x14ac:dyDescent="0.25">
      <c r="C34" s="6"/>
      <c r="D34" s="6"/>
      <c r="E34" s="6"/>
      <c r="F34" s="6"/>
      <c r="G34" s="6"/>
      <c r="H34" s="6"/>
      <c r="I34" s="6"/>
      <c r="J34" s="6"/>
      <c r="K34" s="6"/>
      <c r="L34" s="6"/>
      <c r="M34" s="6"/>
      <c r="N34" s="6"/>
      <c r="O34" s="6"/>
      <c r="P34" s="6"/>
      <c r="Q34" s="6"/>
      <c r="R34" s="6"/>
      <c r="S34" s="6"/>
      <c r="T34" s="6"/>
      <c r="U34" s="6"/>
      <c r="V34" s="6"/>
    </row>
    <row r="35" spans="2:22" x14ac:dyDescent="0.25">
      <c r="C35" s="6"/>
      <c r="D35" s="6"/>
      <c r="E35" s="6"/>
      <c r="F35" s="6"/>
      <c r="G35" s="6"/>
      <c r="H35" s="6"/>
      <c r="I35" s="6"/>
      <c r="J35" s="6"/>
      <c r="K35" s="6"/>
      <c r="L35" s="6"/>
      <c r="M35" s="6"/>
      <c r="N35" s="6"/>
      <c r="O35" s="6"/>
      <c r="P35" s="6"/>
      <c r="Q35" s="6"/>
      <c r="R35" s="6"/>
      <c r="S35" s="6"/>
      <c r="T35" s="6"/>
      <c r="U35" s="6"/>
      <c r="V35" s="6"/>
    </row>
    <row r="36" spans="2:22" x14ac:dyDescent="0.25">
      <c r="C36" s="6"/>
      <c r="D36" s="6"/>
      <c r="E36" s="6"/>
      <c r="F36" s="6"/>
      <c r="G36" s="6"/>
      <c r="H36" s="6"/>
      <c r="I36" s="6"/>
      <c r="J36" s="6"/>
      <c r="K36" s="6"/>
      <c r="L36" s="6"/>
      <c r="M36" s="6"/>
      <c r="N36" s="6"/>
      <c r="O36" s="6"/>
      <c r="P36" s="6"/>
      <c r="Q36" s="6"/>
      <c r="R36" s="6"/>
      <c r="S36" s="6"/>
      <c r="T36" s="6"/>
      <c r="U36" s="6"/>
      <c r="V36" s="6"/>
    </row>
    <row r="37" spans="2:22" x14ac:dyDescent="0.25">
      <c r="C37" s="6"/>
      <c r="D37" s="6"/>
      <c r="E37" s="6"/>
      <c r="F37" s="6"/>
      <c r="G37" s="6"/>
      <c r="H37" s="6"/>
      <c r="I37" s="6"/>
      <c r="J37" s="6"/>
      <c r="K37" s="6"/>
      <c r="L37" s="6"/>
      <c r="M37" s="6"/>
      <c r="N37" s="6"/>
      <c r="O37" s="6"/>
      <c r="P37" s="6"/>
      <c r="Q37" s="6"/>
      <c r="R37" s="6"/>
      <c r="S37" s="6"/>
      <c r="T37" s="6"/>
      <c r="U37" s="6"/>
      <c r="V37" s="6"/>
    </row>
    <row r="38" spans="2:22" x14ac:dyDescent="0.25">
      <c r="C38" s="6"/>
      <c r="D38" s="6"/>
      <c r="E38" s="6"/>
      <c r="F38" s="6"/>
      <c r="G38" s="6"/>
      <c r="H38" s="6"/>
      <c r="I38" s="6"/>
      <c r="J38" s="6"/>
      <c r="K38" s="6"/>
      <c r="L38" s="6"/>
      <c r="M38" s="6"/>
      <c r="N38" s="6"/>
      <c r="O38" s="6"/>
      <c r="P38" s="6"/>
      <c r="Q38" s="6"/>
      <c r="R38" s="6"/>
      <c r="S38" s="6"/>
      <c r="T38" s="6"/>
      <c r="U38" s="6"/>
      <c r="V38" s="6"/>
    </row>
    <row r="39" spans="2:22" x14ac:dyDescent="0.25">
      <c r="C39" s="6"/>
      <c r="D39" s="6"/>
      <c r="E39" s="6"/>
      <c r="F39" s="6"/>
      <c r="G39" s="6"/>
      <c r="H39" s="6"/>
      <c r="I39" s="6"/>
      <c r="J39" s="6"/>
      <c r="K39" s="6"/>
      <c r="L39" s="6"/>
      <c r="M39" s="6"/>
      <c r="N39" s="6"/>
      <c r="O39" s="6"/>
      <c r="P39" s="6"/>
      <c r="Q39" s="6"/>
      <c r="R39" s="6"/>
      <c r="S39" s="6"/>
      <c r="T39" s="6"/>
      <c r="U39" s="6"/>
      <c r="V39" s="6"/>
    </row>
    <row r="40" spans="2:22" x14ac:dyDescent="0.25">
      <c r="C40" s="6"/>
      <c r="D40" s="6"/>
      <c r="E40" s="6"/>
      <c r="F40" s="6"/>
      <c r="G40" s="6"/>
      <c r="H40" s="6"/>
      <c r="I40" s="6"/>
      <c r="J40" s="6"/>
      <c r="K40" s="6"/>
      <c r="L40" s="6"/>
      <c r="M40" s="6"/>
      <c r="N40" s="6"/>
      <c r="O40" s="6"/>
      <c r="P40" s="6"/>
      <c r="Q40" s="6"/>
      <c r="R40" s="6"/>
      <c r="S40" s="6"/>
      <c r="T40" s="6"/>
      <c r="U40" s="6"/>
      <c r="V40" s="6"/>
    </row>
    <row r="41" spans="2:22" x14ac:dyDescent="0.25">
      <c r="C41" s="6"/>
      <c r="D41" s="6"/>
      <c r="E41" s="6"/>
      <c r="F41" s="6"/>
      <c r="G41" s="6"/>
      <c r="H41" s="6"/>
      <c r="I41" s="6"/>
      <c r="J41" s="6"/>
      <c r="K41" s="6"/>
      <c r="L41" s="6"/>
      <c r="M41" s="6"/>
      <c r="N41" s="6"/>
      <c r="O41" s="6"/>
      <c r="P41" s="6"/>
      <c r="Q41" s="6"/>
      <c r="R41" s="6"/>
      <c r="S41" s="6"/>
      <c r="T41" s="6"/>
      <c r="U41" s="6"/>
      <c r="V41" s="6"/>
    </row>
    <row r="42" spans="2:22" x14ac:dyDescent="0.25">
      <c r="C42" s="6"/>
      <c r="D42" s="6"/>
      <c r="E42" s="6"/>
      <c r="F42" s="6"/>
      <c r="G42" s="6"/>
      <c r="H42" s="6"/>
      <c r="I42" s="6"/>
      <c r="J42" s="6"/>
      <c r="K42" s="6"/>
      <c r="L42" s="6"/>
      <c r="M42" s="6"/>
      <c r="N42" s="6"/>
      <c r="O42" s="6"/>
      <c r="P42" s="6"/>
      <c r="Q42" s="6"/>
      <c r="R42" s="6"/>
      <c r="S42" s="6"/>
      <c r="T42" s="6"/>
      <c r="U42" s="6"/>
      <c r="V42" s="6"/>
    </row>
    <row r="43" spans="2:22" x14ac:dyDescent="0.25">
      <c r="C43" s="6"/>
      <c r="D43" s="6"/>
      <c r="E43" s="6"/>
      <c r="F43" s="6"/>
      <c r="G43" s="6"/>
      <c r="H43" s="6"/>
      <c r="I43" s="6"/>
      <c r="J43" s="6"/>
      <c r="K43" s="6"/>
      <c r="L43" s="6"/>
      <c r="M43" s="6"/>
      <c r="N43" s="6"/>
      <c r="O43" s="6"/>
      <c r="P43" s="6"/>
      <c r="Q43" s="6"/>
      <c r="R43" s="6"/>
      <c r="S43" s="6"/>
      <c r="T43" s="6"/>
      <c r="U43" s="6"/>
      <c r="V43" s="6"/>
    </row>
    <row r="44" spans="2:22" x14ac:dyDescent="0.25">
      <c r="C44" s="6"/>
      <c r="D44" s="6"/>
      <c r="E44" s="6"/>
      <c r="F44" s="6"/>
      <c r="G44" s="6"/>
      <c r="H44" s="6"/>
      <c r="I44" s="6"/>
      <c r="J44" s="6"/>
      <c r="K44" s="6"/>
      <c r="L44" s="6"/>
      <c r="M44" s="6"/>
      <c r="N44" s="6"/>
      <c r="O44" s="6"/>
      <c r="P44" s="6"/>
      <c r="Q44" s="6"/>
      <c r="R44" s="6"/>
      <c r="S44" s="6"/>
      <c r="T44" s="6"/>
      <c r="U44" s="6"/>
      <c r="V44" s="6"/>
    </row>
    <row r="45" spans="2:22" x14ac:dyDescent="0.25">
      <c r="C45" s="6"/>
      <c r="D45" s="6"/>
      <c r="E45" s="6"/>
      <c r="F45" s="6"/>
      <c r="G45" s="6"/>
      <c r="H45" s="6"/>
      <c r="I45" s="6"/>
      <c r="J45" s="6"/>
      <c r="K45" s="6"/>
      <c r="L45" s="6"/>
      <c r="M45" s="6"/>
      <c r="N45" s="6"/>
      <c r="O45" s="6"/>
      <c r="P45" s="6"/>
      <c r="Q45" s="6"/>
      <c r="R45" s="6"/>
      <c r="S45" s="6"/>
      <c r="T45" s="6"/>
      <c r="U45" s="6"/>
      <c r="V45" s="6"/>
    </row>
    <row r="47" spans="2:22" ht="15" customHeight="1" x14ac:dyDescent="0.25">
      <c r="B47" s="1" t="s">
        <v>15</v>
      </c>
      <c r="C47" s="6" t="str">
        <f>_xll.DUVALTRIANGLES(C14)</f>
        <v xml:space="preserve">[ Title =&gt; Interpretation of Dissolved Gas Analysis as per Duval Triangles for Oil Filled Transformers, Reactors and Cables ]_x000D_
[ Duval Triangle 1 =&gt; T1 =&gt; Thermal fault t &lt; 300 oC ]_x000D_
[ Duval Triangle 4 =&gt; S =&gt; Stray gassing of Oil (&lt; 200 oC) ]_x000D_
</v>
      </c>
      <c r="D47" s="6"/>
      <c r="E47" s="6"/>
      <c r="F47" s="6"/>
      <c r="G47" s="6"/>
      <c r="H47" s="6"/>
      <c r="I47" s="6"/>
      <c r="J47" s="6"/>
      <c r="K47" s="6"/>
      <c r="L47" s="6"/>
      <c r="M47" s="6"/>
      <c r="N47" s="6"/>
      <c r="O47" s="6"/>
      <c r="P47" s="6"/>
      <c r="Q47" s="6"/>
      <c r="R47" s="6"/>
      <c r="S47" s="6"/>
      <c r="T47" s="6"/>
      <c r="U47" s="6"/>
      <c r="V47" s="6"/>
    </row>
    <row r="48" spans="2:22" x14ac:dyDescent="0.25">
      <c r="C48" s="6"/>
      <c r="D48" s="6"/>
      <c r="E48" s="6"/>
      <c r="F48" s="6"/>
      <c r="G48" s="6"/>
      <c r="H48" s="6"/>
      <c r="I48" s="6"/>
      <c r="J48" s="6"/>
      <c r="K48" s="6"/>
      <c r="L48" s="6"/>
      <c r="M48" s="6"/>
      <c r="N48" s="6"/>
      <c r="O48" s="6"/>
      <c r="P48" s="6"/>
      <c r="Q48" s="6"/>
      <c r="R48" s="6"/>
      <c r="S48" s="6"/>
      <c r="T48" s="6"/>
      <c r="U48" s="6"/>
      <c r="V48" s="6"/>
    </row>
    <row r="49" spans="2:22" x14ac:dyDescent="0.25">
      <c r="C49" s="6"/>
      <c r="D49" s="6"/>
      <c r="E49" s="6"/>
      <c r="F49" s="6"/>
      <c r="G49" s="6"/>
      <c r="H49" s="6"/>
      <c r="I49" s="6"/>
      <c r="J49" s="6"/>
      <c r="K49" s="6"/>
      <c r="L49" s="6"/>
      <c r="M49" s="6"/>
      <c r="N49" s="6"/>
      <c r="O49" s="6"/>
      <c r="P49" s="6"/>
      <c r="Q49" s="6"/>
      <c r="R49" s="6"/>
      <c r="S49" s="6"/>
      <c r="T49" s="6"/>
      <c r="U49" s="6"/>
      <c r="V49" s="6"/>
    </row>
    <row r="50" spans="2:22" x14ac:dyDescent="0.25">
      <c r="C50" s="6"/>
      <c r="D50" s="6"/>
      <c r="E50" s="6"/>
      <c r="F50" s="6"/>
      <c r="G50" s="6"/>
      <c r="H50" s="6"/>
      <c r="I50" s="6"/>
      <c r="J50" s="6"/>
      <c r="K50" s="6"/>
      <c r="L50" s="6"/>
      <c r="M50" s="6"/>
      <c r="N50" s="6"/>
      <c r="O50" s="6"/>
      <c r="P50" s="6"/>
      <c r="Q50" s="6"/>
      <c r="R50" s="6"/>
      <c r="S50" s="6"/>
      <c r="T50" s="6"/>
      <c r="U50" s="6"/>
      <c r="V50" s="6"/>
    </row>
    <row r="51" spans="2:22" ht="15" customHeight="1" x14ac:dyDescent="0.25"/>
    <row r="52" spans="2:22" x14ac:dyDescent="0.25">
      <c r="B52" s="1" t="s">
        <v>16</v>
      </c>
      <c r="C52" s="6" t="str">
        <f>_xll.DUVALTRIANGLES_OLTC(C14)</f>
        <v xml:space="preserve">[ Title =&gt; Interpretation of Dissolved Gas Analysis as per Duval Triangles for On-Load Tap Changers (OLTC) ]_x000D_
[ Duval Triangle 2 (OLTC) =&gt; X1 =&gt; Abnormal arcing or thermal fault in progress ]_x000D_
[ Notes =&gt; This algorithm applies to conventional, compartment-type OLTCs where normal operation involves mostly arc breaking in oil. A few resistive OLTCs of this type (i.e. UZBs) may have their normal operation in the X3 zone. For OLTCs of the conventional, vacuum bottle-type with no sparking of the selector in the cooling oil use Duval Triangle 1. For OLTCs of the in-tank type (i.e. Reinhausen (MR)) where most or a significant portion of current is dissipated in transition resistors and heats up the resistors, the normal operating zone may be located in a different part of the Triangle (i.e. T2 or T3). ]_x000D_
</v>
      </c>
      <c r="D52" s="6"/>
      <c r="E52" s="6"/>
      <c r="F52" s="6"/>
      <c r="G52" s="6"/>
      <c r="H52" s="6"/>
      <c r="I52" s="6"/>
      <c r="J52" s="6"/>
      <c r="K52" s="6"/>
      <c r="L52" s="6"/>
      <c r="M52" s="6"/>
      <c r="N52" s="6"/>
      <c r="O52" s="6"/>
      <c r="P52" s="6"/>
      <c r="Q52" s="6"/>
      <c r="R52" s="6"/>
      <c r="S52" s="6"/>
      <c r="T52" s="6"/>
      <c r="U52" s="6"/>
      <c r="V52" s="6"/>
    </row>
    <row r="53" spans="2:22" x14ac:dyDescent="0.25">
      <c r="C53" s="6"/>
      <c r="D53" s="6"/>
      <c r="E53" s="6"/>
      <c r="F53" s="6"/>
      <c r="G53" s="6"/>
      <c r="H53" s="6"/>
      <c r="I53" s="6"/>
      <c r="J53" s="6"/>
      <c r="K53" s="6"/>
      <c r="L53" s="6"/>
      <c r="M53" s="6"/>
      <c r="N53" s="6"/>
      <c r="O53" s="6"/>
      <c r="P53" s="6"/>
      <c r="Q53" s="6"/>
      <c r="R53" s="6"/>
      <c r="S53" s="6"/>
      <c r="T53" s="6"/>
      <c r="U53" s="6"/>
      <c r="V53" s="6"/>
    </row>
    <row r="54" spans="2:22" x14ac:dyDescent="0.25">
      <c r="C54" s="6"/>
      <c r="D54" s="6"/>
      <c r="E54" s="6"/>
      <c r="F54" s="6"/>
      <c r="G54" s="6"/>
      <c r="H54" s="6"/>
      <c r="I54" s="6"/>
      <c r="J54" s="6"/>
      <c r="K54" s="6"/>
      <c r="L54" s="6"/>
      <c r="M54" s="6"/>
      <c r="N54" s="6"/>
      <c r="O54" s="6"/>
      <c r="P54" s="6"/>
      <c r="Q54" s="6"/>
      <c r="R54" s="6"/>
      <c r="S54" s="6"/>
      <c r="T54" s="6"/>
      <c r="U54" s="6"/>
      <c r="V54" s="6"/>
    </row>
    <row r="55" spans="2:22" x14ac:dyDescent="0.25">
      <c r="C55" s="6"/>
      <c r="D55" s="6"/>
      <c r="E55" s="6"/>
      <c r="F55" s="6"/>
      <c r="G55" s="6"/>
      <c r="H55" s="6"/>
      <c r="I55" s="6"/>
      <c r="J55" s="6"/>
      <c r="K55" s="6"/>
      <c r="L55" s="6"/>
      <c r="M55" s="6"/>
      <c r="N55" s="6"/>
      <c r="O55" s="6"/>
      <c r="P55" s="6"/>
      <c r="Q55" s="6"/>
      <c r="R55" s="6"/>
      <c r="S55" s="6"/>
      <c r="T55" s="6"/>
      <c r="U55" s="6"/>
      <c r="V55" s="6"/>
    </row>
    <row r="56" spans="2:22" x14ac:dyDescent="0.25">
      <c r="C56" s="6"/>
      <c r="D56" s="6"/>
      <c r="E56" s="6"/>
      <c r="F56" s="6"/>
      <c r="G56" s="6"/>
      <c r="H56" s="6"/>
      <c r="I56" s="6"/>
      <c r="J56" s="6"/>
      <c r="K56" s="6"/>
      <c r="L56" s="6"/>
      <c r="M56" s="6"/>
      <c r="N56" s="6"/>
      <c r="O56" s="6"/>
      <c r="P56" s="6"/>
      <c r="Q56" s="6"/>
      <c r="R56" s="6"/>
      <c r="S56" s="6"/>
      <c r="T56" s="6"/>
      <c r="U56" s="6"/>
      <c r="V56" s="6"/>
    </row>
    <row r="58" spans="2:22" x14ac:dyDescent="0.25">
      <c r="B58" s="1" t="s">
        <v>17</v>
      </c>
      <c r="C58" s="6" t="str">
        <f>_xll.DUVALPENTAGONS(C14)</f>
        <v xml:space="preserve">[ Title =&gt; Interpretation of Dissolved Gas Analysis as per Duval Pentagons (IEEE Electrical Insulation Magazine, Nov/Dec - Vol. 30, No. 6, pg. 9-12) ]_x000D_
[ Duval Pentagon 1 =&gt; S =&gt; Stray gassing of Oil (&lt; 200 oC) ]_x000D_
[ Duval Pentagon 2 =&gt; S =&gt; Stray gassing of Oil (&lt; 200 oC) ]_x000D_
</v>
      </c>
      <c r="D58" s="6"/>
      <c r="E58" s="6"/>
      <c r="F58" s="6"/>
      <c r="G58" s="6"/>
      <c r="H58" s="6"/>
      <c r="I58" s="6"/>
      <c r="J58" s="6"/>
      <c r="K58" s="6"/>
      <c r="L58" s="6"/>
      <c r="M58" s="6"/>
      <c r="N58" s="6"/>
      <c r="O58" s="6"/>
      <c r="P58" s="6"/>
      <c r="Q58" s="6"/>
      <c r="R58" s="6"/>
      <c r="S58" s="6"/>
      <c r="T58" s="6"/>
      <c r="U58" s="6"/>
      <c r="V58" s="6"/>
    </row>
    <row r="59" spans="2:22" x14ac:dyDescent="0.25">
      <c r="C59" s="6"/>
      <c r="D59" s="6"/>
      <c r="E59" s="6"/>
      <c r="F59" s="6"/>
      <c r="G59" s="6"/>
      <c r="H59" s="6"/>
      <c r="I59" s="6"/>
      <c r="J59" s="6"/>
      <c r="K59" s="6"/>
      <c r="L59" s="6"/>
      <c r="M59" s="6"/>
      <c r="N59" s="6"/>
      <c r="O59" s="6"/>
      <c r="P59" s="6"/>
      <c r="Q59" s="6"/>
      <c r="R59" s="6"/>
      <c r="S59" s="6"/>
      <c r="T59" s="6"/>
      <c r="U59" s="6"/>
      <c r="V59" s="6"/>
    </row>
    <row r="60" spans="2:22" x14ac:dyDescent="0.25">
      <c r="C60" s="6"/>
      <c r="D60" s="6"/>
      <c r="E60" s="6"/>
      <c r="F60" s="6"/>
      <c r="G60" s="6"/>
      <c r="H60" s="6"/>
      <c r="I60" s="6"/>
      <c r="J60" s="6"/>
      <c r="K60" s="6"/>
      <c r="L60" s="6"/>
      <c r="M60" s="6"/>
      <c r="N60" s="6"/>
      <c r="O60" s="6"/>
      <c r="P60" s="6"/>
      <c r="Q60" s="6"/>
      <c r="R60" s="6"/>
      <c r="S60" s="6"/>
      <c r="T60" s="6"/>
      <c r="U60" s="6"/>
      <c r="V60" s="6"/>
    </row>
    <row r="61" spans="2:22" x14ac:dyDescent="0.25">
      <c r="C61" s="6"/>
      <c r="D61" s="6"/>
      <c r="E61" s="6"/>
      <c r="F61" s="6"/>
      <c r="G61" s="6"/>
      <c r="H61" s="6"/>
      <c r="I61" s="6"/>
      <c r="J61" s="6"/>
      <c r="K61" s="6"/>
      <c r="L61" s="6"/>
      <c r="M61" s="6"/>
      <c r="N61" s="6"/>
      <c r="O61" s="6"/>
      <c r="P61" s="6"/>
      <c r="Q61" s="6"/>
      <c r="R61" s="6"/>
      <c r="S61" s="6"/>
      <c r="T61" s="6"/>
      <c r="U61" s="6"/>
      <c r="V61" s="6"/>
    </row>
    <row r="63" spans="2:22" x14ac:dyDescent="0.25">
      <c r="B63" s="1" t="s">
        <v>18</v>
      </c>
      <c r="C63" s="6" t="str">
        <f>_xll.ROGERSRATIOS(C14)</f>
        <v xml:space="preserve">[ Title =&gt; Interpretation of Dissolved Gas Analysis as per Rogers Ratios as described in IEEE C57.104 ]_x000D_
[ C2H2/C2H4 =&gt; 0.500 ]_x000D_
[ CH4/H2 =&gt; 0.400 ]_x000D_
[ C2H4/C2H6 =&gt; 2.000 ]_x000D_
[ Rogers Ratio Failure Code =&gt; NA =&gt; Not Available ]_x000D_
</v>
      </c>
      <c r="D63" s="6"/>
      <c r="E63" s="6"/>
      <c r="F63" s="6"/>
      <c r="G63" s="6"/>
      <c r="H63" s="6"/>
      <c r="I63" s="6"/>
      <c r="J63" s="6"/>
      <c r="K63" s="6"/>
      <c r="L63" s="6"/>
      <c r="M63" s="6"/>
      <c r="N63" s="6"/>
      <c r="O63" s="6"/>
      <c r="P63" s="6"/>
      <c r="Q63" s="6"/>
      <c r="R63" s="6"/>
      <c r="S63" s="6"/>
      <c r="T63" s="6"/>
      <c r="U63" s="6"/>
      <c r="V63" s="6"/>
    </row>
    <row r="64" spans="2:22" x14ac:dyDescent="0.25">
      <c r="C64" s="6"/>
      <c r="D64" s="6"/>
      <c r="E64" s="6"/>
      <c r="F64" s="6"/>
      <c r="G64" s="6"/>
      <c r="H64" s="6"/>
      <c r="I64" s="6"/>
      <c r="J64" s="6"/>
      <c r="K64" s="6"/>
      <c r="L64" s="6"/>
      <c r="M64" s="6"/>
      <c r="N64" s="6"/>
      <c r="O64" s="6"/>
      <c r="P64" s="6"/>
      <c r="Q64" s="6"/>
      <c r="R64" s="6"/>
      <c r="S64" s="6"/>
      <c r="T64" s="6"/>
      <c r="U64" s="6"/>
      <c r="V64" s="6"/>
    </row>
    <row r="65" spans="3:22" x14ac:dyDescent="0.25">
      <c r="C65" s="6"/>
      <c r="D65" s="6"/>
      <c r="E65" s="6"/>
      <c r="F65" s="6"/>
      <c r="G65" s="6"/>
      <c r="H65" s="6"/>
      <c r="I65" s="6"/>
      <c r="J65" s="6"/>
      <c r="K65" s="6"/>
      <c r="L65" s="6"/>
      <c r="M65" s="6"/>
      <c r="N65" s="6"/>
      <c r="O65" s="6"/>
      <c r="P65" s="6"/>
      <c r="Q65" s="6"/>
      <c r="R65" s="6"/>
      <c r="S65" s="6"/>
      <c r="T65" s="6"/>
      <c r="U65" s="6"/>
      <c r="V65" s="6"/>
    </row>
    <row r="66" spans="3:22" x14ac:dyDescent="0.25">
      <c r="C66" s="6"/>
      <c r="D66" s="6"/>
      <c r="E66" s="6"/>
      <c r="F66" s="6"/>
      <c r="G66" s="6"/>
      <c r="H66" s="6"/>
      <c r="I66" s="6"/>
      <c r="J66" s="6"/>
      <c r="K66" s="6"/>
      <c r="L66" s="6"/>
      <c r="M66" s="6"/>
      <c r="N66" s="6"/>
      <c r="O66" s="6"/>
      <c r="P66" s="6"/>
      <c r="Q66" s="6"/>
      <c r="R66" s="6"/>
      <c r="S66" s="6"/>
      <c r="T66" s="6"/>
      <c r="U66" s="6"/>
      <c r="V66" s="6"/>
    </row>
    <row r="67" spans="3:22" x14ac:dyDescent="0.25">
      <c r="C67" s="6"/>
      <c r="D67" s="6"/>
      <c r="E67" s="6"/>
      <c r="F67" s="6"/>
      <c r="G67" s="6"/>
      <c r="H67" s="6"/>
      <c r="I67" s="6"/>
      <c r="J67" s="6"/>
      <c r="K67" s="6"/>
      <c r="L67" s="6"/>
      <c r="M67" s="6"/>
      <c r="N67" s="6"/>
      <c r="O67" s="6"/>
      <c r="P67" s="6"/>
      <c r="Q67" s="6"/>
      <c r="R67" s="6"/>
      <c r="S67" s="6"/>
      <c r="T67" s="6"/>
      <c r="U67" s="6"/>
      <c r="V67" s="6"/>
    </row>
    <row r="68" spans="3:22" x14ac:dyDescent="0.25">
      <c r="C68" s="6"/>
      <c r="D68" s="6"/>
      <c r="E68" s="6"/>
      <c r="F68" s="6"/>
      <c r="G68" s="6"/>
      <c r="H68" s="6"/>
      <c r="I68" s="6"/>
      <c r="J68" s="6"/>
      <c r="K68" s="6"/>
      <c r="L68" s="6"/>
      <c r="M68" s="6"/>
      <c r="N68" s="6"/>
      <c r="O68" s="6"/>
      <c r="P68" s="6"/>
      <c r="Q68" s="6"/>
      <c r="R68" s="6"/>
      <c r="S68" s="6"/>
      <c r="T68" s="6"/>
      <c r="U68" s="6"/>
      <c r="V68" s="6"/>
    </row>
    <row r="69" spans="3:22" x14ac:dyDescent="0.25">
      <c r="C69" s="6"/>
      <c r="D69" s="6"/>
      <c r="E69" s="6"/>
      <c r="F69" s="6"/>
      <c r="G69" s="6"/>
      <c r="H69" s="6"/>
      <c r="I69" s="6"/>
      <c r="J69" s="6"/>
      <c r="K69" s="6"/>
      <c r="L69" s="6"/>
      <c r="M69" s="6"/>
      <c r="N69" s="6"/>
      <c r="O69" s="6"/>
      <c r="P69" s="6"/>
      <c r="Q69" s="6"/>
      <c r="R69" s="6"/>
      <c r="S69" s="6"/>
      <c r="T69" s="6"/>
      <c r="U69" s="6"/>
      <c r="V69" s="6"/>
    </row>
  </sheetData>
  <mergeCells count="7">
    <mergeCell ref="C63:V69"/>
    <mergeCell ref="C58:V61"/>
    <mergeCell ref="C17:V45"/>
    <mergeCell ref="C14:V14"/>
    <mergeCell ref="C15:V15"/>
    <mergeCell ref="C52:V56"/>
    <mergeCell ref="C47:V5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showGridLines="0" tabSelected="1" topLeftCell="I1" zoomScaleNormal="100" workbookViewId="0">
      <selection activeCell="L2" sqref="L2"/>
    </sheetView>
  </sheetViews>
  <sheetFormatPr defaultColWidth="11.42578125" defaultRowHeight="12.75" x14ac:dyDescent="0.2"/>
  <cols>
    <col min="1" max="1" width="14.140625" style="15" bestFit="1" customWidth="1"/>
    <col min="2" max="2" width="14.140625" style="11" bestFit="1" customWidth="1"/>
    <col min="3" max="3" width="14.5703125" style="11" bestFit="1" customWidth="1"/>
    <col min="4" max="4" width="14" style="11" bestFit="1" customWidth="1"/>
    <col min="5" max="5" width="15.42578125" style="11" bestFit="1" customWidth="1"/>
    <col min="6" max="6" width="16.140625" style="11" bestFit="1" customWidth="1"/>
    <col min="7" max="7" width="16.85546875" style="11" customWidth="1"/>
    <col min="8" max="8" width="14.85546875" style="11" customWidth="1"/>
    <col min="9" max="9" width="8.7109375" style="11" customWidth="1"/>
    <col min="10" max="10" width="9.7109375" style="11" customWidth="1"/>
    <col min="11" max="11" width="97.42578125" style="18" customWidth="1"/>
    <col min="12" max="13" width="49.85546875" style="18" customWidth="1"/>
    <col min="14" max="14" width="52.5703125" style="18" customWidth="1"/>
    <col min="15" max="16" width="11.7109375" style="11" bestFit="1" customWidth="1"/>
    <col min="17" max="17" width="116.140625" style="21" customWidth="1"/>
    <col min="18" max="16384" width="11.42578125" style="11"/>
  </cols>
  <sheetData>
    <row r="1" spans="1:17" s="10" customFormat="1" x14ac:dyDescent="0.2">
      <c r="A1" s="8" t="s">
        <v>14</v>
      </c>
      <c r="B1" s="9" t="s">
        <v>19</v>
      </c>
      <c r="C1" s="9" t="s">
        <v>20</v>
      </c>
      <c r="D1" s="9" t="s">
        <v>21</v>
      </c>
      <c r="E1" s="9" t="s">
        <v>22</v>
      </c>
      <c r="F1" s="9" t="s">
        <v>23</v>
      </c>
      <c r="G1" s="9" t="s">
        <v>5</v>
      </c>
      <c r="H1" s="9" t="s">
        <v>6</v>
      </c>
      <c r="I1" s="9" t="s">
        <v>7</v>
      </c>
      <c r="J1" s="9" t="s">
        <v>8</v>
      </c>
      <c r="K1" s="17" t="s">
        <v>24</v>
      </c>
      <c r="L1" s="17" t="s">
        <v>29</v>
      </c>
      <c r="M1" s="17" t="s">
        <v>30</v>
      </c>
      <c r="N1" s="17" t="s">
        <v>25</v>
      </c>
      <c r="O1" s="9" t="s">
        <v>26</v>
      </c>
      <c r="P1" s="9" t="s">
        <v>27</v>
      </c>
      <c r="Q1" s="19" t="s">
        <v>28</v>
      </c>
    </row>
    <row r="2" spans="1:17" ht="216.75" x14ac:dyDescent="0.2">
      <c r="A2" s="12">
        <v>43101</v>
      </c>
      <c r="B2" s="13">
        <v>955</v>
      </c>
      <c r="C2" s="13">
        <v>6</v>
      </c>
      <c r="D2" s="13">
        <v>28</v>
      </c>
      <c r="E2" s="13">
        <v>1</v>
      </c>
      <c r="F2" s="13">
        <v>1</v>
      </c>
      <c r="G2" s="14">
        <v>5</v>
      </c>
      <c r="H2" s="14">
        <v>10</v>
      </c>
      <c r="I2" s="14">
        <v>500</v>
      </c>
      <c r="J2" s="14">
        <v>2000</v>
      </c>
      <c r="K2" s="16" t="str">
        <f>_xll.SERIALIZEDGA(tblPentagonsData[[#This Row],[Sampling Date]],tblPentagonsData[[#This Row],[Hydrogen (H2)]],tblPentagonsData[[#This Row],[Methane (CH4)]],tblPentagonsData[[#This Row],[Ethane (C2H6)]],tblPentagonsData[[#This Row],[Ethylene (C2H4)]],tblPentagonsData[[#This Row],[Acetylene (C2H2)]],tblPentagonsData[[#This Row],[Carbon Monoxide]],tblPentagonsData[[#This Row],[Carbon Dioxide]],tblPentagonsData[[#This Row],[Oxygen]],tblPentagonsData[[#This Row],[Nitrogen]])</f>
        <v>{"SamplingDate":"2018-01-01T00:00:00","Hydrogen":{"Value":955.0,"Unit":{"Name":"Parts per Million","Symbol":"PPM","Base":1.0,"Family":"Concentration"}},"Methane":{"Value":6.0,"Unit":{"Name":"Parts per Million","Symbol":"PPM","Base":1.0,"Family":"Concentration"}},"Ethane":{"Value":28.0,"Unit":{"Name":"Parts per Million","Symbol":"PPM","Base":1.0,"Family":"Concentration"}},"Ethylene":{"Value":1.0,"Unit":{"Name":"Parts per Million","Symbol":"PPM","Base":1.0,"Family":"Concentration"}},"Acetylene":{"Value":1.0,"Unit":{"Name":"Parts per Million","Symbol":"PPM","Base":1.0,"Family":"Concentration"}},"CarbonMonoxide":{"Value":5.0,"Unit":{"Name":"Parts per Million","Symbol":"PPM","Base":1.0,"Family":"Concentration"}},"CarbonDioxide":{"Value":10.0,"Unit":{"Name":"Parts per Million","Symbol":"PPM","Base":1.0,"Family":"Concentration"}},"Oxygen":{"Value":500.0,"Unit":{"Name":"Parts per Million","Symbol":"PPM","Base":1.0,"Family":"Concentration"}},"Nitrogen":{"Value":2000.0,"Unit":{"Name":"Parts per Million","Symbol":"PPM","Base":1.0,"Family":"Concentration"}}}</v>
      </c>
      <c r="L2" s="16" t="str">
        <f>_xll.ROGERSRATIOS(tblPentagonsData[[#This Row],[Serialised]])</f>
        <v xml:space="preserve">[ Title =&gt; Interpretation of Dissolved Gas Analysis as per Rogers Ratios as described in IEEE C57.104 ]_x000D_
[ C2H2/C2H4 =&gt; 1.000 ]_x000D_
[ CH4/H2 =&gt; 0.006 ]_x000D_
[ C2H4/C2H6 =&gt; 0.036 ]_x000D_
[ Rogers Ratio Failure Code =&gt; NA =&gt; Not Available ]_x000D_
</v>
      </c>
      <c r="M2" s="16" t="str">
        <f>_xll.DUVALTRIANGLES(tblPentagonsData[[#This Row],[Serialised]])</f>
        <v xml:space="preserve">[ Title =&gt; Interpretation of Dissolved Gas Analysis as per Duval Triangles for Oil Filled Transformers, Reactors and Cables ]_x000D_
[ Duval Triangle 1 =&gt; DT =&gt; Mixtures of electrical and thermal faults. ]_x000D_
</v>
      </c>
      <c r="N2" s="16" t="str">
        <f>_xll.DUVALPENTAGONS(tblPentagonsData[[#This Row],[Serialised]])</f>
        <v xml:space="preserve">[ Title =&gt; Interpretation of Dissolved Gas Analysis as per Duval Pentagons (IEEE Electrical Insulation Magazine, Nov/Dec - Vol. 30, No. 6, pg. 9-12) ]_x000D_
[ Duval Pentagon 1 =&gt; PD =&gt; Partial Discharges ]_x000D_
[ Duval Pentagon 2 =&gt; PD =&gt; Partial Discharges ]_x000D_
</v>
      </c>
      <c r="O2" s="14" t="str">
        <f xml:space="preserve"> TRIM(MID(tblPentagonsData[[#This Row],[Pentagons Output]],SEARCH("Duval Pentagon 1 =&gt;",tblPentagonsData[[#This Row],[Pentagons Output]])+LEN("Duval Pentagon 1 =&gt;") + 1,2))</f>
        <v>PD</v>
      </c>
      <c r="P2" s="14" t="str">
        <f xml:space="preserve"> TRIM(MID(tblPentagonsData[[#This Row],[Pentagons Output]],SEARCH("Duval Pentagon 2 =&gt;",tblPentagonsData[[#This Row],[Pentagons Output]])+LEN("Duval Pentagon 2 =&gt;") + 1,2))</f>
        <v>PD</v>
      </c>
      <c r="Q2" s="20" t="str">
        <f>_xll.IEC_60599(tblPentagonsData[[#This Row],[Serialised]],,1000,TRUE)</f>
        <v xml:space="preserve">[ Title =&gt; Interpretation of Dissolved Gas Analysis as per IEC60599 Edition 3.0, 2015-09 ]_x000D_
[ Insufficient Data =&gt; Only the current or latest Oil Analysis record is available, without a previous analysis to compare to, some of the calculations recommended by this guideline cannot be performed. ]_x000D_
[ CO2 / CO =&gt; The Carbon Dioxide to Carbon Monoxide Ratio (CO2/CO) is 2.00 which is less than 3. This is generally considered as an indication of probable paper involvement in a fault, with possible carbonization, in the presence of other fault gases._x000D_
 ]_x000D_
[ O2 / N2 =&gt; Dissolved O2 and N2 are found in oil as a result of contact with atmospheric air in the conservator of air-breathing equipment, or through leaks in sealed equipment. At equilibrium with air, the concentrations of O2 and N2 are approximately 32000 and 64000 ppm respectively and the O2/N2 ratio is approx. 0.5._x000D_
In service, this ratio may decrease as a result of oil oxidation and/or paper ageing, if O2 is consumed more rapidrly than it is repalce by difussion. Factors such as the load and preservation system used may also affect the ratio, but with the exception of closed systems, ratios less than 0.3 (0.25 in this case) are generally considered to indicate excessive consumption of oxygen._x000D_
 ]_x000D_
[ Hydrogen Concentration =&gt; The concentration of Hydrogen is 955.00 ul/l which is higher than the typical value of 150.00 ul/l. ]_x000D_
[ LimitExceeded =&gt; True ]_x000D_
[ Final Diagnosis =&gt; Alert ]_x000D_
</v>
      </c>
    </row>
    <row r="3" spans="1:17" ht="293.25" x14ac:dyDescent="0.2">
      <c r="A3" s="12">
        <v>42736</v>
      </c>
      <c r="B3" s="13">
        <v>922</v>
      </c>
      <c r="C3" s="13">
        <v>94</v>
      </c>
      <c r="D3" s="13">
        <v>18</v>
      </c>
      <c r="E3" s="13">
        <v>1</v>
      </c>
      <c r="F3" s="13">
        <v>1</v>
      </c>
      <c r="G3" s="14">
        <v>5</v>
      </c>
      <c r="H3" s="14">
        <v>10</v>
      </c>
      <c r="I3" s="14">
        <v>500</v>
      </c>
      <c r="J3" s="14">
        <v>2000</v>
      </c>
      <c r="K3" s="16" t="str">
        <f>_xll.SERIALIZEDGA(tblPentagonsData[[#This Row],[Sampling Date]],tblPentagonsData[[#This Row],[Hydrogen (H2)]],tblPentagonsData[[#This Row],[Methane (CH4)]],tblPentagonsData[[#This Row],[Ethane (C2H6)]],tblPentagonsData[[#This Row],[Ethylene (C2H4)]],tblPentagonsData[[#This Row],[Acetylene (C2H2)]],tblPentagonsData[[#This Row],[Carbon Monoxide]],tblPentagonsData[[#This Row],[Carbon Dioxide]],tblPentagonsData[[#This Row],[Oxygen]],tblPentagonsData[[#This Row],[Nitrogen]])</f>
        <v>{"SamplingDate":"2017-01-01T00:00:00","Hydrogen":{"Value":922.0,"Unit":{"Name":"Parts per Million","Symbol":"PPM","Base":1.0,"Family":"Concentration"}},"Methane":{"Value":94.0,"Unit":{"Name":"Parts per Million","Symbol":"PPM","Base":1.0,"Family":"Concentration"}},"Ethane":{"Value":18.0,"Unit":{"Name":"Parts per Million","Symbol":"PPM","Base":1.0,"Family":"Concentration"}},"Ethylene":{"Value":1.0,"Unit":{"Name":"Parts per Million","Symbol":"PPM","Base":1.0,"Family":"Concentration"}},"Acetylene":{"Value":1.0,"Unit":{"Name":"Parts per Million","Symbol":"PPM","Base":1.0,"Family":"Concentration"}},"CarbonMonoxide":{"Value":5.0,"Unit":{"Name":"Parts per Million","Symbol":"PPM","Base":1.0,"Family":"Concentration"}},"CarbonDioxide":{"Value":10.0,"Unit":{"Name":"Parts per Million","Symbol":"PPM","Base":1.0,"Family":"Concentration"}},"Oxygen":{"Value":500.0,"Unit":{"Name":"Parts per Million","Symbol":"PPM","Base":1.0,"Family":"Concentration"}},"Nitrogen":{"Value":2000.0,"Unit":{"Name":"Parts per Million","Symbol":"PPM","Base":1.0,"Family":"Concentration"}}}</v>
      </c>
      <c r="L3" s="16" t="str">
        <f>_xll.ROGERSRATIOS(tblPentagonsData[[#This Row],[Serialised]])</f>
        <v xml:space="preserve">[ Title =&gt; Interpretation of Dissolved Gas Analysis as per Rogers Ratios as described in IEEE C57.104 ]_x000D_
[ C2H2/C2H4 =&gt; 1.000 ]_x000D_
[ CH4/H2 =&gt; 0.102 ]_x000D_
[ C2H4/C2H6 =&gt; 0.056 ]_x000D_
[ Rogers Ratio Failure Code =&gt; NA =&gt; Not Available ]_x000D_
</v>
      </c>
      <c r="M3" s="16" t="str">
        <f>_xll.DUVALTRIANGLES(tblPentagonsData[[#This Row],[Serialised]])</f>
        <v xml:space="preserve">[ Title =&gt; Interpretation of Dissolved Gas Analysis as per Duval Triangles for Oil Filled Transformers, Reactors and Cables ]_x000D_
[ Duval Triangle 1 =&gt; T1 =&gt; Thermal fault t &lt; 300 oC ]_x000D_
[ Duval Triangle 4 =&gt; PD =&gt; Partial Discharges ]_x000D_
</v>
      </c>
      <c r="N3" s="16" t="str">
        <f>_xll.DUVALPENTAGONS(tblPentagonsData[[#This Row],[Serialised]])</f>
        <v xml:space="preserve">[ Title =&gt; Interpretation of Dissolved Gas Analysis as per Duval Pentagons (IEEE Electrical Insulation Magazine, Nov/Dec - Vol. 30, No. 6, pg. 9-12) ]_x000D_
[ Duval Pentagon 1 =&gt; PD =&gt; Partial Discharges ]_x000D_
[ Duval Pentagon 2 =&gt; PD =&gt; Partial Discharges ]_x000D_
</v>
      </c>
      <c r="O3" s="14" t="str">
        <f xml:space="preserve"> TRIM(MID(tblPentagonsData[[#This Row],[Pentagons Output]],SEARCH("Duval Pentagon 1 =&gt;",tblPentagonsData[[#This Row],[Pentagons Output]])+LEN("Duval Pentagon 1 =&gt;") + 1,2))</f>
        <v>PD</v>
      </c>
      <c r="P3" s="14" t="str">
        <f xml:space="preserve"> TRIM(MID(tblPentagonsData[[#This Row],[Pentagons Output]],SEARCH("Duval Pentagon 2 =&gt;",tblPentagonsData[[#This Row],[Pentagons Output]])+LEN("Duval Pentagon 2 =&gt;") + 1,2))</f>
        <v>PD</v>
      </c>
      <c r="Q3" s="20" t="str">
        <f>_xll.IEC_60599(tblPentagonsData[[#This Row],[Serialised]],K2,1000,TRUE)</f>
        <v xml:space="preserve">[ Title =&gt; Interpretation of Dissolved Gas Analysis as per IEC60599 Edition 3.0, 2015-09 ]_x000D_
[ CO2 / CO =&gt; The Carbon Dioxide to Carbon Monoxide Ratio (CO2/CO) is 2.00 which is less than 3. This is generally considered as an indication of probable paper involvement in a fault, with possible carbonization, in the presence of other fault gases._x000D_
 ]_x000D_
[ O2 / N2 =&gt; Dissolved O2 and N2 are found in oil as a result of contact with atmospheric air in the conservator of air-breathing equipment, or through leaks in sealed equipment. At equilibrium with air, the concentrations of O2 and N2 are approximately 32000 and 64000 ppm respectively and the O2/N2 ratio is approx. 0.5._x000D_
In service, this ratio may decrease as a result of oil oxidation and/or paper ageing, if O2 is consumed more rapidrly than it is repalce by difussion. Factors such as the load and preservation system used may also affect the ratio, but with the exception of closed systems, ratios less than 0.3 (0.25 in this case) are generally considered to indicate excessive consumption of oxygen._x000D_
 ]_x000D_
[ Hydrogen Rate of Change =&gt; The rate of change of Hydrogen is 33000 ul/year which is lower than the typical value of 35000 ul/year. ]_x000D_
[ Methane Rate of Change =&gt; The rate of change of Methane is -88000 ul/year which is lower than the typical value of 10000 ul/year. ]_x000D_
[ Ethylene Rate of Change =&gt; The rate of change of Ethylene is 0 ul/year which is lower than the typical value of 32000 ul/year. ]_x000D_
[ Acetylene Rate of Change =&gt; The rate of change of Acetylene is 0 ul/year which is lower than the typical value of 0 ul/year. ]_x000D_
[ CarbonMonoxide Rate of Change =&gt; The rate of change of CarbonMonoxide is 0 ul/year which is lower than the typical value of 260000 ul/year. ]_x000D_
[ CarbonDioxide Rate of Change =&gt; The rate of change of CarbonDioxide is 0 ul/year which is lower than the typical value of 1700000 ul/year. ]_x000D_
[ RateOfChangeExceeded =&gt; False ]_x000D_
[ Hydrogen Concentration =&gt; The concentration of Hydrogen is 922.00 ul/l which is higher than the typical value of 150.00 ul/l. ]_x000D_
[ LimitExceeded =&gt; True ]_x000D_
[ Final Diagnosis =&gt; Alert ]_x000D_
</v>
      </c>
    </row>
    <row r="4" spans="1:17" ht="306" x14ac:dyDescent="0.2">
      <c r="A4" s="12">
        <v>42370</v>
      </c>
      <c r="B4" s="13">
        <v>843</v>
      </c>
      <c r="C4" s="13">
        <v>138</v>
      </c>
      <c r="D4" s="13">
        <v>30</v>
      </c>
      <c r="E4" s="13">
        <v>1</v>
      </c>
      <c r="F4" s="13">
        <v>1</v>
      </c>
      <c r="G4" s="14">
        <v>5</v>
      </c>
      <c r="H4" s="14">
        <v>10</v>
      </c>
      <c r="I4" s="14">
        <v>500</v>
      </c>
      <c r="J4" s="14">
        <v>2000</v>
      </c>
      <c r="K4" s="16" t="str">
        <f>_xll.SERIALIZEDGA(tblPentagonsData[[#This Row],[Sampling Date]],tblPentagonsData[[#This Row],[Hydrogen (H2)]],tblPentagonsData[[#This Row],[Methane (CH4)]],tblPentagonsData[[#This Row],[Ethane (C2H6)]],tblPentagonsData[[#This Row],[Ethylene (C2H4)]],tblPentagonsData[[#This Row],[Acetylene (C2H2)]],tblPentagonsData[[#This Row],[Carbon Monoxide]],tblPentagonsData[[#This Row],[Carbon Dioxide]],tblPentagonsData[[#This Row],[Oxygen]],tblPentagonsData[[#This Row],[Nitrogen]])</f>
        <v>{"SamplingDate":"2016-01-01T00:00:00","Hydrogen":{"Value":843.0,"Unit":{"Name":"Parts per Million","Symbol":"PPM","Base":1.0,"Family":"Concentration"}},"Methane":{"Value":138.0,"Unit":{"Name":"Parts per Million","Symbol":"PPM","Base":1.0,"Family":"Concentration"}},"Ethane":{"Value":30.0,"Unit":{"Name":"Parts per Million","Symbol":"PPM","Base":1.0,"Family":"Concentration"}},"Ethylene":{"Value":1.0,"Unit":{"Name":"Parts per Million","Symbol":"PPM","Base":1.0,"Family":"Concentration"}},"Acetylene":{"Value":1.0,"Unit":{"Name":"Parts per Million","Symbol":"PPM","Base":1.0,"Family":"Concentration"}},"CarbonMonoxide":{"Value":5.0,"Unit":{"Name":"Parts per Million","Symbol":"PPM","Base":1.0,"Family":"Concentration"}},"CarbonDioxide":{"Value":10.0,"Unit":{"Name":"Parts per Million","Symbol":"PPM","Base":1.0,"Family":"Concentration"}},"Oxygen":{"Value":500.0,"Unit":{"Name":"Parts per Million","Symbol":"PPM","Base":1.0,"Family":"Concentration"}},"Nitrogen":{"Value":2000.0,"Unit":{"Name":"Parts per Million","Symbol":"PPM","Base":1.0,"Family":"Concentration"}}}</v>
      </c>
      <c r="L4" s="16" t="str">
        <f>_xll.ROGERSRATIOS(tblPentagonsData[[#This Row],[Serialised]])</f>
        <v xml:space="preserve">[ Title =&gt; Interpretation of Dissolved Gas Analysis as per Rogers Ratios as described in IEEE C57.104 ]_x000D_
[ C2H2/C2H4 =&gt; 1.000 ]_x000D_
[ CH4/H2 =&gt; 0.164 ]_x000D_
[ C2H4/C2H6 =&gt; 0.033 ]_x000D_
[ Rogers Ratio Failure Code =&gt; NA =&gt; Not Available ]_x000D_
</v>
      </c>
      <c r="M4" s="16" t="str">
        <f>_xll.DUVALTRIANGLES(tblPentagonsData[[#This Row],[Serialised]])</f>
        <v xml:space="preserve">[ Title =&gt; Interpretation of Dissolved Gas Analysis as per Duval Triangles for Oil Filled Transformers, Reactors and Cables ]_x000D_
[ Duval Triangle 1 =&gt; PD =&gt; Partial Discharges ]_x000D_
[ Duval Triangle 4 =&gt; PD =&gt; Partial Discharges ]_x000D_
</v>
      </c>
      <c r="N4" s="16" t="str">
        <f>_xll.DUVALPENTAGONS(tblPentagonsData[[#This Row],[Serialised]])</f>
        <v xml:space="preserve">[ Title =&gt; Interpretation of Dissolved Gas Analysis as per Duval Pentagons (IEEE Electrical Insulation Magazine, Nov/Dec - Vol. 30, No. 6, pg. 9-12) ]_x000D_
[ Duval Pentagon 1 =&gt; S =&gt; Stray gassing of Oil (&lt; 200 oC) ]_x000D_
[ Duval Pentagon 2 =&gt; S =&gt; Stray gassing of Oil (&lt; 200 oC) ]_x000D_
</v>
      </c>
      <c r="O4" s="14" t="str">
        <f xml:space="preserve"> TRIM(MID(tblPentagonsData[[#This Row],[Pentagons Output]],SEARCH("Duval Pentagon 1 =&gt;",tblPentagonsData[[#This Row],[Pentagons Output]])+LEN("Duval Pentagon 1 =&gt;") + 1,2))</f>
        <v>S</v>
      </c>
      <c r="P4" s="14" t="str">
        <f xml:space="preserve"> TRIM(MID(tblPentagonsData[[#This Row],[Pentagons Output]],SEARCH("Duval Pentagon 2 =&gt;",tblPentagonsData[[#This Row],[Pentagons Output]])+LEN("Duval Pentagon 2 =&gt;") + 1,2))</f>
        <v>S</v>
      </c>
      <c r="Q4" s="20" t="str">
        <f>_xll.IEC_60599(tblPentagonsData[[#This Row],[Serialised]],K3,1000,TRUE)</f>
        <v xml:space="preserve">[ Title =&gt; Interpretation of Dissolved Gas Analysis as per IEC60599 Edition 3.0, 2015-09 ]_x000D_
[ CO2 / CO =&gt; The Carbon Dioxide to Carbon Monoxide Ratio (CO2/CO) is 2.00 which is less than 3. This is generally considered as an indication of probable paper involvement in a fault, with possible carbonization, in the presence of other fault gases._x000D_
 ]_x000D_
[ O2 / N2 =&gt; Dissolved O2 and N2 are found in oil as a result of contact with atmospheric air in the conservator of air-breathing equipment, or through leaks in sealed equipment. At equilibrium with air, the concentrations of O2 and N2 are approximately 32000 and 64000 ppm respectively and the O2/N2 ratio is approx. 0.5._x000D_
In service, this ratio may decrease as a result of oil oxidation and/or paper ageing, if O2 is consumed more rapidrly than it is repalce by difussion. Factors such as the load and preservation system used may also affect the ratio, but with the exception of closed systems, ratios less than 0.3 (0.25 in this case) are generally considered to indicate excessive consumption of oxygen._x000D_
 ]_x000D_
[ Methane Rate of Change =&gt; The rate of change of Methane is -44000 ul/year which is lower than the typical value of 10000 ul/year. ]_x000D_
[ Ethane Rate of Change =&gt; The rate of change of Ethane is -12000 ul/year which is lower than the typical value of 5000 ul/year. ]_x000D_
[ Ethylene Rate of Change =&gt; The rate of change of Ethylene is 0 ul/year which is lower than the typical value of 32000 ul/year. ]_x000D_
[ Acetylene Rate of Change =&gt; The rate of change of Acetylene is 0 ul/year which is lower than the typical value of 0 ul/year. ]_x000D_
[ CarbonMonoxide Rate of Change =&gt; The rate of change of CarbonMonoxide is 0 ul/year which is lower than the typical value of 260000 ul/year. ]_x000D_
[ CarbonDioxide Rate of Change =&gt; The rate of change of CarbonDioxide is 0 ul/year which is lower than the typical value of 1700000 ul/year. ]_x000D_
[ RateOfChangeExceeded =&gt; False ]_x000D_
[ Hydrogen Concentration =&gt; The concentration of Hydrogen is 843.00 ul/l which is higher than the typical value of 150.00 ul/l. ]_x000D_
[ Methane Concentration =&gt; The concentration of Methane is 138.00 ul/l which is higher than the typical value of 130.00 ul/l. ]_x000D_
[ LimitExceeded =&gt; True ]_x000D_
[ Final Diagnosis =&gt; Alert ]_x000D_
</v>
      </c>
    </row>
    <row r="5" spans="1:17" ht="280.5" x14ac:dyDescent="0.2">
      <c r="A5" s="12">
        <v>42005</v>
      </c>
      <c r="B5" s="13">
        <v>880</v>
      </c>
      <c r="C5" s="13">
        <v>32</v>
      </c>
      <c r="D5" s="13">
        <v>16</v>
      </c>
      <c r="E5" s="13">
        <v>1</v>
      </c>
      <c r="F5" s="13">
        <v>1</v>
      </c>
      <c r="G5" s="14">
        <v>5</v>
      </c>
      <c r="H5" s="14">
        <v>10</v>
      </c>
      <c r="I5" s="14">
        <v>500</v>
      </c>
      <c r="J5" s="14">
        <v>2000</v>
      </c>
      <c r="K5" s="16" t="str">
        <f>_xll.SERIALIZEDGA(tblPentagonsData[[#This Row],[Sampling Date]],tblPentagonsData[[#This Row],[Hydrogen (H2)]],tblPentagonsData[[#This Row],[Methane (CH4)]],tblPentagonsData[[#This Row],[Ethane (C2H6)]],tblPentagonsData[[#This Row],[Ethylene (C2H4)]],tblPentagonsData[[#This Row],[Acetylene (C2H2)]],tblPentagonsData[[#This Row],[Carbon Monoxide]],tblPentagonsData[[#This Row],[Carbon Dioxide]],tblPentagonsData[[#This Row],[Oxygen]],tblPentagonsData[[#This Row],[Nitrogen]])</f>
        <v>{"SamplingDate":"2015-01-01T00:00:00","Hydrogen":{"Value":880.0,"Unit":{"Name":"Parts per Million","Symbol":"PPM","Base":1.0,"Family":"Concentration"}},"Methane":{"Value":32.0,"Unit":{"Name":"Parts per Million","Symbol":"PPM","Base":1.0,"Family":"Concentration"}},"Ethane":{"Value":16.0,"Unit":{"Name":"Parts per Million","Symbol":"PPM","Base":1.0,"Family":"Concentration"}},"Ethylene":{"Value":1.0,"Unit":{"Name":"Parts per Million","Symbol":"PPM","Base":1.0,"Family":"Concentration"}},"Acetylene":{"Value":1.0,"Unit":{"Name":"Parts per Million","Symbol":"PPM","Base":1.0,"Family":"Concentration"}},"CarbonMonoxide":{"Value":5.0,"Unit":{"Name":"Parts per Million","Symbol":"PPM","Base":1.0,"Family":"Concentration"}},"CarbonDioxide":{"Value":10.0,"Unit":{"Name":"Parts per Million","Symbol":"PPM","Base":1.0,"Family":"Concentration"}},"Oxygen":{"Value":500.0,"Unit":{"Name":"Parts per Million","Symbol":"PPM","Base":1.0,"Family":"Concentration"}},"Nitrogen":{"Value":2000.0,"Unit":{"Name":"Parts per Million","Symbol":"PPM","Base":1.0,"Family":"Concentration"}}}</v>
      </c>
      <c r="L5" s="16" t="str">
        <f>_xll.ROGERSRATIOS(tblPentagonsData[[#This Row],[Serialised]])</f>
        <v xml:space="preserve">[ Title =&gt; Interpretation of Dissolved Gas Analysis as per Rogers Ratios as described in IEEE C57.104 ]_x000D_
[ C2H2/C2H4 =&gt; 1.000 ]_x000D_
[ CH4/H2 =&gt; 0.036 ]_x000D_
[ C2H4/C2H6 =&gt; 0.063 ]_x000D_
[ Rogers Ratio Failure Code =&gt; NA =&gt; Not Available ]_x000D_
</v>
      </c>
      <c r="M5" s="16" t="str">
        <f>_xll.DUVALTRIANGLES(tblPentagonsData[[#This Row],[Serialised]])</f>
        <v xml:space="preserve">[ Title =&gt; Interpretation of Dissolved Gas Analysis as per Duval Triangles for Oil Filled Transformers, Reactors and Cables ]_x000D_
[ Duval Triangle 1 =&gt; T1 =&gt; Thermal fault t &lt; 300 oC ]_x000D_
[ Duval Triangle 4 =&gt; PD =&gt; Partial Discharges ]_x000D_
</v>
      </c>
      <c r="N5" s="16" t="str">
        <f>_xll.DUVALPENTAGONS(tblPentagonsData[[#This Row],[Serialised]])</f>
        <v xml:space="preserve">[ Title =&gt; Interpretation of Dissolved Gas Analysis as per Duval Pentagons (IEEE Electrical Insulation Magazine, Nov/Dec - Vol. 30, No. 6, pg. 9-12) ]_x000D_
[ Duval Pentagon 1 =&gt; PD =&gt; Partial Discharges ]_x000D_
[ Duval Pentagon 2 =&gt; PD =&gt; Partial Discharges ]_x000D_
</v>
      </c>
      <c r="O5" s="14" t="str">
        <f xml:space="preserve"> TRIM(MID(tblPentagonsData[[#This Row],[Pentagons Output]],SEARCH("Duval Pentagon 1 =&gt;",tblPentagonsData[[#This Row],[Pentagons Output]])+LEN("Duval Pentagon 1 =&gt;") + 1,2))</f>
        <v>PD</v>
      </c>
      <c r="P5" s="14" t="str">
        <f xml:space="preserve"> TRIM(MID(tblPentagonsData[[#This Row],[Pentagons Output]],SEARCH("Duval Pentagon 2 =&gt;",tblPentagonsData[[#This Row],[Pentagons Output]])+LEN("Duval Pentagon 2 =&gt;") + 1,2))</f>
        <v>PD</v>
      </c>
      <c r="Q5" s="20" t="str">
        <f>_xll.IEC_60599(tblPentagonsData[[#This Row],[Serialised]],K4,1000,TRUE)</f>
        <v xml:space="preserve">[ Title =&gt; Interpretation of Dissolved Gas Analysis as per IEC60599 Edition 3.0, 2015-09 ]_x000D_
[ CO2 / CO =&gt; The Carbon Dioxide to Carbon Monoxide Ratio (CO2/CO) is 2.00 which is less than 3. This is generally considered as an indication of probable paper involvement in a fault, with possible carbonization, in the presence of other fault gases._x000D_
 ]_x000D_
[ O2 / N2 =&gt; Dissolved O2 and N2 are found in oil as a result of contact with atmospheric air in the conservator of air-breathing equipment, or through leaks in sealed equipment. At equilibrium with air, the concentrations of O2 and N2 are approximately 32000 and 64000 ppm respectively and the O2/N2 ratio is approx. 0.5._x000D_
In service, this ratio may decrease as a result of oil oxidation and/or paper ageing, if O2 is consumed more rapidrly than it is repalce by difussion. Factors such as the load and preservation system used may also affect the ratio, but with the exception of closed systems, ratios less than 0.3 (0.25 in this case) are generally considered to indicate excessive consumption of oxygen._x000D_
 ]_x000D_
[ Hydrogen Rate of Change =&gt; The rate of change of Hydrogen is -37000 ul/year which is lower than the typical value of 35000 ul/year. ]_x000D_
[ Ethylene Rate of Change =&gt; The rate of change of Ethylene is 0 ul/year which is lower than the typical value of 32000 ul/year. ]_x000D_
[ Acetylene Rate of Change =&gt; The rate of change of Acetylene is 0 ul/year which is lower than the typical value of 0 ul/year. ]_x000D_
[ CarbonMonoxide Rate of Change =&gt; The rate of change of CarbonMonoxide is 0 ul/year which is lower than the typical value of 260000 ul/year. ]_x000D_
[ CarbonDioxide Rate of Change =&gt; The rate of change of CarbonDioxide is 0 ul/year which is lower than the typical value of 1700000 ul/year. ]_x000D_
[ RateOfChangeExceeded =&gt; False ]_x000D_
[ Hydrogen Concentration =&gt; The concentration of Hydrogen is 880.00 ul/l which is higher than the typical value of 150.00 ul/l. ]_x000D_
[ LimitExceeded =&gt; True ]_x000D_
[ Final Diagnosis =&gt; Alert ]_x000D_
</v>
      </c>
    </row>
    <row r="6" spans="1:17" ht="306" x14ac:dyDescent="0.2">
      <c r="A6" s="12">
        <v>41640</v>
      </c>
      <c r="B6" s="13">
        <v>987</v>
      </c>
      <c r="C6" s="13">
        <v>51</v>
      </c>
      <c r="D6" s="13">
        <v>16</v>
      </c>
      <c r="E6" s="13">
        <v>1</v>
      </c>
      <c r="F6" s="13">
        <v>1</v>
      </c>
      <c r="G6" s="14">
        <v>5</v>
      </c>
      <c r="H6" s="14">
        <v>10</v>
      </c>
      <c r="I6" s="14">
        <v>500</v>
      </c>
      <c r="J6" s="14">
        <v>2000</v>
      </c>
      <c r="K6" s="16" t="str">
        <f>_xll.SERIALIZEDGA(tblPentagonsData[[#This Row],[Sampling Date]],tblPentagonsData[[#This Row],[Hydrogen (H2)]],tblPentagonsData[[#This Row],[Methane (CH4)]],tblPentagonsData[[#This Row],[Ethane (C2H6)]],tblPentagonsData[[#This Row],[Ethylene (C2H4)]],tblPentagonsData[[#This Row],[Acetylene (C2H2)]],tblPentagonsData[[#This Row],[Carbon Monoxide]],tblPentagonsData[[#This Row],[Carbon Dioxide]],tblPentagonsData[[#This Row],[Oxygen]],tblPentagonsData[[#This Row],[Nitrogen]])</f>
        <v>{"SamplingDate":"2014-01-01T00:00:00","Hydrogen":{"Value":987.0,"Unit":{"Name":"Parts per Million","Symbol":"PPM","Base":1.0,"Family":"Concentration"}},"Methane":{"Value":51.0,"Unit":{"Name":"Parts per Million","Symbol":"PPM","Base":1.0,"Family":"Concentration"}},"Ethane":{"Value":16.0,"Unit":{"Name":"Parts per Million","Symbol":"PPM","Base":1.0,"Family":"Concentration"}},"Ethylene":{"Value":1.0,"Unit":{"Name":"Parts per Million","Symbol":"PPM","Base":1.0,"Family":"Concentration"}},"Acetylene":{"Value":1.0,"Unit":{"Name":"Parts per Million","Symbol":"PPM","Base":1.0,"Family":"Concentration"}},"CarbonMonoxide":{"Value":5.0,"Unit":{"Name":"Parts per Million","Symbol":"PPM","Base":1.0,"Family":"Concentration"}},"CarbonDioxide":{"Value":10.0,"Unit":{"Name":"Parts per Million","Symbol":"PPM","Base":1.0,"Family":"Concentration"}},"Oxygen":{"Value":500.0,"Unit":{"Name":"Parts per Million","Symbol":"PPM","Base":1.0,"Family":"Concentration"}},"Nitrogen":{"Value":2000.0,"Unit":{"Name":"Parts per Million","Symbol":"PPM","Base":1.0,"Family":"Concentration"}}}</v>
      </c>
      <c r="L6" s="16" t="str">
        <f>_xll.ROGERSRATIOS(tblPentagonsData[[#This Row],[Serialised]])</f>
        <v xml:space="preserve">[ Title =&gt; Interpretation of Dissolved Gas Analysis as per Rogers Ratios as described in IEEE C57.104 ]_x000D_
[ C2H2/C2H4 =&gt; 1.000 ]_x000D_
[ CH4/H2 =&gt; 0.052 ]_x000D_
[ C2H4/C2H6 =&gt; 0.063 ]_x000D_
[ Rogers Ratio Failure Code =&gt; NA =&gt; Not Available ]_x000D_
</v>
      </c>
      <c r="M6" s="16" t="str">
        <f>_xll.DUVALTRIANGLES(tblPentagonsData[[#This Row],[Serialised]])</f>
        <v xml:space="preserve">[ Title =&gt; Interpretation of Dissolved Gas Analysis as per Duval Triangles for Oil Filled Transformers, Reactors and Cables ]_x000D_
[ Duval Triangle 1 =&gt; T1 =&gt; Thermal fault t &lt; 300 oC ]_x000D_
[ Duval Triangle 4 =&gt; PD =&gt; Partial Discharges ]_x000D_
</v>
      </c>
      <c r="N6" s="16" t="str">
        <f>_xll.DUVALPENTAGONS(tblPentagonsData[[#This Row],[Serialised]])</f>
        <v xml:space="preserve">[ Title =&gt; Interpretation of Dissolved Gas Analysis as per Duval Pentagons (IEEE Electrical Insulation Magazine, Nov/Dec - Vol. 30, No. 6, pg. 9-12) ]_x000D_
[ Duval Pentagon 1 =&gt; PD =&gt; Partial Discharges ]_x000D_
[ Duval Pentagon 2 =&gt; PD =&gt; Partial Discharges ]_x000D_
</v>
      </c>
      <c r="O6" s="14" t="str">
        <f xml:space="preserve"> TRIM(MID(tblPentagonsData[[#This Row],[Pentagons Output]],SEARCH("Duval Pentagon 1 =&gt;",tblPentagonsData[[#This Row],[Pentagons Output]])+LEN("Duval Pentagon 1 =&gt;") + 1,2))</f>
        <v>PD</v>
      </c>
      <c r="P6" s="14" t="str">
        <f xml:space="preserve"> TRIM(MID(tblPentagonsData[[#This Row],[Pentagons Output]],SEARCH("Duval Pentagon 2 =&gt;",tblPentagonsData[[#This Row],[Pentagons Output]])+LEN("Duval Pentagon 2 =&gt;") + 1,2))</f>
        <v>PD</v>
      </c>
      <c r="Q6" s="20" t="str">
        <f>_xll.IEC_60599(tblPentagonsData[[#This Row],[Serialised]],K5,1000,TRUE)</f>
        <v xml:space="preserve">[ Title =&gt; Interpretation of Dissolved Gas Analysis as per IEC60599 Edition 3.0, 2015-09 ]_x000D_
[ CO2 / CO =&gt; The Carbon Dioxide to Carbon Monoxide Ratio (CO2/CO) is 2.00 which is less than 3. This is generally considered as an indication of probable paper involvement in a fault, with possible carbonization, in the presence of other fault gases._x000D_
 ]_x000D_
[ O2 / N2 =&gt; Dissolved O2 and N2 are found in oil as a result of contact with atmospheric air in the conservator of air-breathing equipment, or through leaks in sealed equipment. At equilibrium with air, the concentrations of O2 and N2 are approximately 32000 and 64000 ppm respectively and the O2/N2 ratio is approx. 0.5._x000D_
In service, this ratio may decrease as a result of oil oxidation and/or paper ageing, if O2 is consumed more rapidrly than it is repalce by difussion. Factors such as the load and preservation system used may also affect the ratio, but with the exception of closed systems, ratios less than 0.3 (0.25 in this case) are generally considered to indicate excessive consumption of oxygen._x000D_
 ]_x000D_
[ Hydrogen Rate of Change =&gt; The rate of change of Hydrogen is -107000 ul/year which is lower than the typical value of 35000 ul/year. ]_x000D_
[ Methane Rate of Change =&gt; The rate of change of Methane is -19000 ul/year which is lower than the typical value of 10000 ul/year. ]_x000D_
[ Ethane Rate of Change =&gt; The rate of change of Ethane is 0 ul/year which is lower than the typical value of 5000 ul/year. ]_x000D_
[ Ethylene Rate of Change =&gt; The rate of change of Ethylene is 0 ul/year which is lower than the typical value of 32000 ul/year. ]_x000D_
[ Acetylene Rate of Change =&gt; The rate of change of Acetylene is 0 ul/year which is lower than the typical value of 0 ul/year. ]_x000D_
[ CarbonMonoxide Rate of Change =&gt; The rate of change of CarbonMonoxide is 0 ul/year which is lower than the typical value of 260000 ul/year. ]_x000D_
[ CarbonDioxide Rate of Change =&gt; The rate of change of CarbonDioxide is 0 ul/year which is lower than the typical value of 1700000 ul/year. ]_x000D_
[ RateOfChangeExceeded =&gt; False ]_x000D_
[ Hydrogen Concentration =&gt; The concentration of Hydrogen is 987.00 ul/l which is higher than the typical value of 150.00 ul/l. ]_x000D_
[ LimitExceeded =&gt; True ]_x000D_
[ Final Diagnosis =&gt; Alert ]_x000D_
</v>
      </c>
    </row>
    <row r="7" spans="1:17" ht="318.75" x14ac:dyDescent="0.2">
      <c r="A7" s="12">
        <v>41275</v>
      </c>
      <c r="B7" s="13">
        <v>849</v>
      </c>
      <c r="C7" s="13">
        <v>80</v>
      </c>
      <c r="D7" s="13">
        <v>21</v>
      </c>
      <c r="E7" s="13">
        <v>1</v>
      </c>
      <c r="F7" s="13">
        <v>1</v>
      </c>
      <c r="G7" s="14">
        <v>5</v>
      </c>
      <c r="H7" s="14">
        <v>10</v>
      </c>
      <c r="I7" s="14">
        <v>500</v>
      </c>
      <c r="J7" s="14">
        <v>2000</v>
      </c>
      <c r="K7" s="16" t="str">
        <f>_xll.SERIALIZEDGA(tblPentagonsData[[#This Row],[Sampling Date]],tblPentagonsData[[#This Row],[Hydrogen (H2)]],tblPentagonsData[[#This Row],[Methane (CH4)]],tblPentagonsData[[#This Row],[Ethane (C2H6)]],tblPentagonsData[[#This Row],[Ethylene (C2H4)]],tblPentagonsData[[#This Row],[Acetylene (C2H2)]],tblPentagonsData[[#This Row],[Carbon Monoxide]],tblPentagonsData[[#This Row],[Carbon Dioxide]],tblPentagonsData[[#This Row],[Oxygen]],tblPentagonsData[[#This Row],[Nitrogen]])</f>
        <v>{"SamplingDate":"2013-01-01T00:00:00","Hydrogen":{"Value":849.0,"Unit":{"Name":"Parts per Million","Symbol":"PPM","Base":1.0,"Family":"Concentration"}},"Methane":{"Value":80.0,"Unit":{"Name":"Parts per Million","Symbol":"PPM","Base":1.0,"Family":"Concentration"}},"Ethane":{"Value":21.0,"Unit":{"Name":"Parts per Million","Symbol":"PPM","Base":1.0,"Family":"Concentration"}},"Ethylene":{"Value":1.0,"Unit":{"Name":"Parts per Million","Symbol":"PPM","Base":1.0,"Family":"Concentration"}},"Acetylene":{"Value":1.0,"Unit":{"Name":"Parts per Million","Symbol":"PPM","Base":1.0,"Family":"Concentration"}},"CarbonMonoxide":{"Value":5.0,"Unit":{"Name":"Parts per Million","Symbol":"PPM","Base":1.0,"Family":"Concentration"}},"CarbonDioxide":{"Value":10.0,"Unit":{"Name":"Parts per Million","Symbol":"PPM","Base":1.0,"Family":"Concentration"}},"Oxygen":{"Value":500.0,"Unit":{"Name":"Parts per Million","Symbol":"PPM","Base":1.0,"Family":"Concentration"}},"Nitrogen":{"Value":2000.0,"Unit":{"Name":"Parts per Million","Symbol":"PPM","Base":1.0,"Family":"Concentration"}}}</v>
      </c>
      <c r="L7" s="16" t="str">
        <f>_xll.ROGERSRATIOS(tblPentagonsData[[#This Row],[Serialised]])</f>
        <v xml:space="preserve">[ Title =&gt; Interpretation of Dissolved Gas Analysis as per Rogers Ratios as described in IEEE C57.104 ]_x000D_
[ C2H2/C2H4 =&gt; 1.000 ]_x000D_
[ CH4/H2 =&gt; 0.094 ]_x000D_
[ C2H4/C2H6 =&gt; 0.048 ]_x000D_
[ Rogers Ratio Failure Code =&gt; NA =&gt; Not Available ]_x000D_
</v>
      </c>
      <c r="M7" s="16" t="str">
        <f>_xll.DUVALTRIANGLES(tblPentagonsData[[#This Row],[Serialised]])</f>
        <v xml:space="preserve">[ Title =&gt; Interpretation of Dissolved Gas Analysis as per Duval Triangles for Oil Filled Transformers, Reactors and Cables ]_x000D_
[ Duval Triangle 1 =&gt; T1 =&gt; Thermal fault t &lt; 300 oC ]_x000D_
[ Duval Triangle 4 =&gt; PD =&gt; Partial Discharges ]_x000D_
</v>
      </c>
      <c r="N7" s="16" t="str">
        <f>_xll.DUVALPENTAGONS(tblPentagonsData[[#This Row],[Serialised]])</f>
        <v xml:space="preserve">[ Title =&gt; Interpretation of Dissolved Gas Analysis as per Duval Pentagons (IEEE Electrical Insulation Magazine, Nov/Dec - Vol. 30, No. 6, pg. 9-12) ]_x000D_
[ Duval Pentagon 1 =&gt; PD =&gt; Partial Discharges ]_x000D_
[ Duval Pentagon 2 =&gt; PD =&gt; Partial Discharges ]_x000D_
</v>
      </c>
      <c r="O7" s="14" t="str">
        <f xml:space="preserve"> TRIM(MID(tblPentagonsData[[#This Row],[Pentagons Output]],SEARCH("Duval Pentagon 1 =&gt;",tblPentagonsData[[#This Row],[Pentagons Output]])+LEN("Duval Pentagon 1 =&gt;") + 1,2))</f>
        <v>PD</v>
      </c>
      <c r="P7" s="14" t="str">
        <f xml:space="preserve"> TRIM(MID(tblPentagonsData[[#This Row],[Pentagons Output]],SEARCH("Duval Pentagon 2 =&gt;",tblPentagonsData[[#This Row],[Pentagons Output]])+LEN("Duval Pentagon 2 =&gt;") + 1,2))</f>
        <v>PD</v>
      </c>
      <c r="Q7" s="20" t="str">
        <f>_xll.IEC_60599(tblPentagonsData[[#This Row],[Serialised]],K6,1000,TRUE)</f>
        <v xml:space="preserve">[ Title =&gt; Interpretation of Dissolved Gas Analysis as per IEC60599 Edition 3.0, 2015-09 ]_x000D_
[ CO2 / CO =&gt; The Carbon Dioxide to Carbon Monoxide Ratio (CO2/CO) is 2.00 which is less than 3. This is generally considered as an indication of probable paper involvement in a fault, with possible carbonization, in the presence of other fault gases._x000D_
 ]_x000D_
[ O2 / N2 =&gt; Dissolved O2 and N2 are found in oil as a result of contact with atmospheric air in the conservator of air-breathing equipment, or through leaks in sealed equipment. At equilibrium with air, the concentrations of O2 and N2 are approximately 32000 and 64000 ppm respectively and the O2/N2 ratio is approx. 0.5._x000D_
In service, this ratio may decrease as a result of oil oxidation and/or paper ageing, if O2 is consumed more rapidrly than it is repalce by difussion. Factors such as the load and preservation system used may also affect the ratio, but with the exception of closed systems, ratios less than 0.3 (0.25 in this case) are generally considered to indicate excessive consumption of oxygen._x000D_
 ]_x000D_
[ Hydrogen Rate of Change =&gt; The rate of change of Hydrogen is 138000.00 ul/year which is higher than the typical value of 132000.00 ul/year. ]_x000D_
[ Methane Rate of Change =&gt; The rate of change of Methane is -29000 ul/year which is lower than the typical value of 10000 ul/year. ]_x000D_
[ Ethane Rate of Change =&gt; The rate of change of Ethane is -5000 ul/year which is lower than the typical value of 5000 ul/year. ]_x000D_
[ Ethylene Rate of Change =&gt; The rate of change of Ethylene is 0 ul/year which is lower than the typical value of 32000 ul/year. ]_x000D_
[ Acetylene Rate of Change =&gt; The rate of change of Acetylene is 0 ul/year which is lower than the typical value of 0 ul/year. ]_x000D_
[ CarbonMonoxide Rate of Change =&gt; The rate of change of CarbonMonoxide is 0 ul/year which is lower than the typical value of 260000 ul/year. ]_x000D_
[ CarbonDioxide Rate of Change =&gt; The rate of change of CarbonDioxide is 0 ul/year which is lower than the typical value of 1700000 ul/year. ]_x000D_
[ RateOfChangeExceeded =&gt; True ]_x000D_
[ Hydrogen Concentration =&gt; The concentration of Hydrogen is 849.00 ul/l which is higher than the typical value of 150.00 ul/l. ]_x000D_
[ LimitExceeded =&gt; True ]_x000D_
[ Final Diagnosis =&gt; Alarm ]_x000D_
</v>
      </c>
    </row>
    <row r="8" spans="1:17" ht="306" x14ac:dyDescent="0.2">
      <c r="A8" s="12">
        <v>40909</v>
      </c>
      <c r="B8" s="13">
        <v>865</v>
      </c>
      <c r="C8" s="13">
        <v>112</v>
      </c>
      <c r="D8" s="13">
        <v>26</v>
      </c>
      <c r="E8" s="13">
        <v>1</v>
      </c>
      <c r="F8" s="13">
        <v>1</v>
      </c>
      <c r="G8" s="14">
        <v>5</v>
      </c>
      <c r="H8" s="14">
        <v>10</v>
      </c>
      <c r="I8" s="14">
        <v>500</v>
      </c>
      <c r="J8" s="14">
        <v>2000</v>
      </c>
      <c r="K8" s="16" t="str">
        <f>_xll.SERIALIZEDGA(tblPentagonsData[[#This Row],[Sampling Date]],tblPentagonsData[[#This Row],[Hydrogen (H2)]],tblPentagonsData[[#This Row],[Methane (CH4)]],tblPentagonsData[[#This Row],[Ethane (C2H6)]],tblPentagonsData[[#This Row],[Ethylene (C2H4)]],tblPentagonsData[[#This Row],[Acetylene (C2H2)]],tblPentagonsData[[#This Row],[Carbon Monoxide]],tblPentagonsData[[#This Row],[Carbon Dioxide]],tblPentagonsData[[#This Row],[Oxygen]],tblPentagonsData[[#This Row],[Nitrogen]])</f>
        <v>{"SamplingDate":"2012-01-01T00:00:00","Hydrogen":{"Value":865.0,"Unit":{"Name":"Parts per Million","Symbol":"PPM","Base":1.0,"Family":"Concentration"}},"Methane":{"Value":112.0,"Unit":{"Name":"Parts per Million","Symbol":"PPM","Base":1.0,"Family":"Concentration"}},"Ethane":{"Value":26.0,"Unit":{"Name":"Parts per Million","Symbol":"PPM","Base":1.0,"Family":"Concentration"}},"Ethylene":{"Value":1.0,"Unit":{"Name":"Parts per Million","Symbol":"PPM","Base":1.0,"Family":"Concentration"}},"Acetylene":{"Value":1.0,"Unit":{"Name":"Parts per Million","Symbol":"PPM","Base":1.0,"Family":"Concentration"}},"CarbonMonoxide":{"Value":5.0,"Unit":{"Name":"Parts per Million","Symbol":"PPM","Base":1.0,"Family":"Concentration"}},"CarbonDioxide":{"Value":10.0,"Unit":{"Name":"Parts per Million","Symbol":"PPM","Base":1.0,"Family":"Concentration"}},"Oxygen":{"Value":500.0,"Unit":{"Name":"Parts per Million","Symbol":"PPM","Base":1.0,"Family":"Concentration"}},"Nitrogen":{"Value":2000.0,"Unit":{"Name":"Parts per Million","Symbol":"PPM","Base":1.0,"Family":"Concentration"}}}</v>
      </c>
      <c r="L8" s="16" t="str">
        <f>_xll.ROGERSRATIOS(tblPentagonsData[[#This Row],[Serialised]])</f>
        <v xml:space="preserve">[ Title =&gt; Interpretation of Dissolved Gas Analysis as per Rogers Ratios as described in IEEE C57.104 ]_x000D_
[ C2H2/C2H4 =&gt; 1.000 ]_x000D_
[ CH4/H2 =&gt; 0.129 ]_x000D_
[ C2H4/C2H6 =&gt; 0.038 ]_x000D_
[ Rogers Ratio Failure Code =&gt; NA =&gt; Not Available ]_x000D_
</v>
      </c>
      <c r="M8" s="16" t="str">
        <f>_xll.DUVALTRIANGLES(tblPentagonsData[[#This Row],[Serialised]])</f>
        <v xml:space="preserve">[ Title =&gt; Interpretation of Dissolved Gas Analysis as per Duval Triangles for Oil Filled Transformers, Reactors and Cables ]_x000D_
[ Duval Triangle 1 =&gt; PD =&gt; Partial Discharges ]_x000D_
[ Duval Triangle 4 =&gt; PD =&gt; Partial Discharges ]_x000D_
</v>
      </c>
      <c r="N8" s="16" t="str">
        <f>_xll.DUVALPENTAGONS(tblPentagonsData[[#This Row],[Serialised]])</f>
        <v xml:space="preserve">[ Title =&gt; Interpretation of Dissolved Gas Analysis as per Duval Pentagons (IEEE Electrical Insulation Magazine, Nov/Dec - Vol. 30, No. 6, pg. 9-12) ]_x000D_
[ Duval Pentagon 1 =&gt; S =&gt; Stray gassing of Oil (&lt; 200 oC) ]_x000D_
[ Duval Pentagon 2 =&gt; S =&gt; Stray gassing of Oil (&lt; 200 oC) ]_x000D_
</v>
      </c>
      <c r="O8" s="14" t="str">
        <f xml:space="preserve"> TRIM(MID(tblPentagonsData[[#This Row],[Pentagons Output]],SEARCH("Duval Pentagon 1 =&gt;",tblPentagonsData[[#This Row],[Pentagons Output]])+LEN("Duval Pentagon 1 =&gt;") + 1,2))</f>
        <v>S</v>
      </c>
      <c r="P8" s="14" t="str">
        <f xml:space="preserve"> TRIM(MID(tblPentagonsData[[#This Row],[Pentagons Output]],SEARCH("Duval Pentagon 2 =&gt;",tblPentagonsData[[#This Row],[Pentagons Output]])+LEN("Duval Pentagon 2 =&gt;") + 1,2))</f>
        <v>S</v>
      </c>
      <c r="Q8" s="20" t="str">
        <f>_xll.IEC_60599(tblPentagonsData[[#This Row],[Serialised]],K7,1000,TRUE)</f>
        <v xml:space="preserve">[ Title =&gt; Interpretation of Dissolved Gas Analysis as per IEC60599 Edition 3.0, 2015-09 ]_x000D_
[ CO2 / CO =&gt; The Carbon Dioxide to Carbon Monoxide Ratio (CO2/CO) is 2.00 which is less than 3. This is generally considered as an indication of probable paper involvement in a fault, with possible carbonization, in the presence of other fault gases._x000D_
 ]_x000D_
[ O2 / N2 =&gt; Dissolved O2 and N2 are found in oil as a result of contact with atmospheric air in the conservator of air-breathing equipment, or through leaks in sealed equipment. At equilibrium with air, the concentrations of O2 and N2 are approximately 32000 and 64000 ppm respectively and the O2/N2 ratio is approx. 0.5._x000D_
In service, this ratio may decrease as a result of oil oxidation and/or paper ageing, if O2 is consumed more rapidrly than it is repalce by difussion. Factors such as the load and preservation system used may also affect the ratio, but with the exception of closed systems, ratios less than 0.3 (0.25 in this case) are generally considered to indicate excessive consumption of oxygen._x000D_
 ]_x000D_
[ Hydrogen Rate of Change =&gt; The rate of change of Hydrogen is -16000 ul/year which is lower than the typical value of 35000 ul/year. ]_x000D_
[ Methane Rate of Change =&gt; The rate of change of Methane is -32000 ul/year which is lower than the typical value of 10000 ul/year. ]_x000D_
[ Ethane Rate of Change =&gt; The rate of change of Ethane is -5000 ul/year which is lower than the typical value of 5000 ul/year. ]_x000D_
[ Ethylene Rate of Change =&gt; The rate of change of Ethylene is 0 ul/year which is lower than the typical value of 32000 ul/year. ]_x000D_
[ Acetylene Rate of Change =&gt; The rate of change of Acetylene is 0 ul/year which is lower than the typical value of 0 ul/year. ]_x000D_
[ CarbonMonoxide Rate of Change =&gt; The rate of change of CarbonMonoxide is 0 ul/year which is lower than the typical value of 260000 ul/year. ]_x000D_
[ CarbonDioxide Rate of Change =&gt; The rate of change of CarbonDioxide is 0 ul/year which is lower than the typical value of 1700000 ul/year. ]_x000D_
[ RateOfChangeExceeded =&gt; False ]_x000D_
[ Hydrogen Concentration =&gt; The concentration of Hydrogen is 865.00 ul/l which is higher than the typical value of 150.00 ul/l. ]_x000D_
[ LimitExceeded =&gt; True ]_x000D_
[ Final Diagnosis =&gt; Alert ]_x000D_
</v>
      </c>
    </row>
    <row r="9" spans="1:17" ht="280.5" x14ac:dyDescent="0.2">
      <c r="A9" s="12">
        <v>40544</v>
      </c>
      <c r="B9" s="13">
        <v>959</v>
      </c>
      <c r="C9" s="13">
        <v>93</v>
      </c>
      <c r="D9" s="13">
        <v>17</v>
      </c>
      <c r="E9" s="13">
        <v>1</v>
      </c>
      <c r="F9" s="13">
        <v>1</v>
      </c>
      <c r="G9" s="14">
        <v>5</v>
      </c>
      <c r="H9" s="14">
        <v>10</v>
      </c>
      <c r="I9" s="14">
        <v>500</v>
      </c>
      <c r="J9" s="14">
        <v>2000</v>
      </c>
      <c r="K9" s="16" t="str">
        <f>_xll.SERIALIZEDGA(tblPentagonsData[[#This Row],[Sampling Date]],tblPentagonsData[[#This Row],[Hydrogen (H2)]],tblPentagonsData[[#This Row],[Methane (CH4)]],tblPentagonsData[[#This Row],[Ethane (C2H6)]],tblPentagonsData[[#This Row],[Ethylene (C2H4)]],tblPentagonsData[[#This Row],[Acetylene (C2H2)]],tblPentagonsData[[#This Row],[Carbon Monoxide]],tblPentagonsData[[#This Row],[Carbon Dioxide]],tblPentagonsData[[#This Row],[Oxygen]],tblPentagonsData[[#This Row],[Nitrogen]])</f>
        <v>{"SamplingDate":"2011-01-01T00:00:00","Hydrogen":{"Value":959.0,"Unit":{"Name":"Parts per Million","Symbol":"PPM","Base":1.0,"Family":"Concentration"}},"Methane":{"Value":93.0,"Unit":{"Name":"Parts per Million","Symbol":"PPM","Base":1.0,"Family":"Concentration"}},"Ethane":{"Value":17.0,"Unit":{"Name":"Parts per Million","Symbol":"PPM","Base":1.0,"Family":"Concentration"}},"Ethylene":{"Value":1.0,"Unit":{"Name":"Parts per Million","Symbol":"PPM","Base":1.0,"Family":"Concentration"}},"Acetylene":{"Value":1.0,"Unit":{"Name":"Parts per Million","Symbol":"PPM","Base":1.0,"Family":"Concentration"}},"CarbonMonoxide":{"Value":5.0,"Unit":{"Name":"Parts per Million","Symbol":"PPM","Base":1.0,"Family":"Concentration"}},"CarbonDioxide":{"Value":10.0,"Unit":{"Name":"Parts per Million","Symbol":"PPM","Base":1.0,"Family":"Concentration"}},"Oxygen":{"Value":500.0,"Unit":{"Name":"Parts per Million","Symbol":"PPM","Base":1.0,"Family":"Concentration"}},"Nitrogen":{"Value":2000.0,"Unit":{"Name":"Parts per Million","Symbol":"PPM","Base":1.0,"Family":"Concentration"}}}</v>
      </c>
      <c r="L9" s="16" t="str">
        <f>_xll.ROGERSRATIOS(tblPentagonsData[[#This Row],[Serialised]])</f>
        <v xml:space="preserve">[ Title =&gt; Interpretation of Dissolved Gas Analysis as per Rogers Ratios as described in IEEE C57.104 ]_x000D_
[ C2H2/C2H4 =&gt; 1.000 ]_x000D_
[ CH4/H2 =&gt; 0.097 ]_x000D_
[ C2H4/C2H6 =&gt; 0.059 ]_x000D_
[ Rogers Ratio Failure Code =&gt; NA =&gt; Not Available ]_x000D_
</v>
      </c>
      <c r="M9" s="16" t="str">
        <f>_xll.DUVALTRIANGLES(tblPentagonsData[[#This Row],[Serialised]])</f>
        <v xml:space="preserve">[ Title =&gt; Interpretation of Dissolved Gas Analysis as per Duval Triangles for Oil Filled Transformers, Reactors and Cables ]_x000D_
[ Duval Triangle 1 =&gt; T1 =&gt; Thermal fault t &lt; 300 oC ]_x000D_
[ Duval Triangle 4 =&gt; PD =&gt; Partial Discharges ]_x000D_
</v>
      </c>
      <c r="N9" s="16" t="str">
        <f>_xll.DUVALPENTAGONS(tblPentagonsData[[#This Row],[Serialised]])</f>
        <v xml:space="preserve">[ Title =&gt; Interpretation of Dissolved Gas Analysis as per Duval Pentagons (IEEE Electrical Insulation Magazine, Nov/Dec - Vol. 30, No. 6, pg. 9-12) ]_x000D_
[ Duval Pentagon 1 =&gt; PD =&gt; Partial Discharges ]_x000D_
[ Duval Pentagon 2 =&gt; PD =&gt; Partial Discharges ]_x000D_
</v>
      </c>
      <c r="O9" s="14" t="str">
        <f xml:space="preserve"> TRIM(MID(tblPentagonsData[[#This Row],[Pentagons Output]],SEARCH("Duval Pentagon 1 =&gt;",tblPentagonsData[[#This Row],[Pentagons Output]])+LEN("Duval Pentagon 1 =&gt;") + 1,2))</f>
        <v>PD</v>
      </c>
      <c r="P9" s="14" t="str">
        <f xml:space="preserve"> TRIM(MID(tblPentagonsData[[#This Row],[Pentagons Output]],SEARCH("Duval Pentagon 2 =&gt;",tblPentagonsData[[#This Row],[Pentagons Output]])+LEN("Duval Pentagon 2 =&gt;") + 1,2))</f>
        <v>PD</v>
      </c>
      <c r="Q9" s="20" t="str">
        <f>_xll.IEC_60599(tblPentagonsData[[#This Row],[Serialised]],K8,1000,TRUE)</f>
        <v xml:space="preserve">[ Title =&gt; Interpretation of Dissolved Gas Analysis as per IEC60599 Edition 3.0, 2015-09 ]_x000D_
[ CO2 / CO =&gt; The Carbon Dioxide to Carbon Monoxide Ratio (CO2/CO) is 2.00 which is less than 3. This is generally considered as an indication of probable paper involvement in a fault, with possible carbonization, in the presence of other fault gases._x000D_
 ]_x000D_
[ O2 / N2 =&gt; Dissolved O2 and N2 are found in oil as a result of contact with atmospheric air in the conservator of air-breathing equipment, or through leaks in sealed equipment. At equilibrium with air, the concentrations of O2 and N2 are approximately 32000 and 64000 ppm respectively and the O2/N2 ratio is approx. 0.5._x000D_
In service, this ratio may decrease as a result of oil oxidation and/or paper ageing, if O2 is consumed more rapidrly than it is repalce by difussion. Factors such as the load and preservation system used may also affect the ratio, but with the exception of closed systems, ratios less than 0.3 (0.25 in this case) are generally considered to indicate excessive consumption of oxygen._x000D_
 ]_x000D_
[ Hydrogen Rate of Change =&gt; The rate of change of Hydrogen is -94000 ul/year which is lower than the typical value of 35000 ul/year. ]_x000D_
[ Ethylene Rate of Change =&gt; The rate of change of Ethylene is 0 ul/year which is lower than the typical value of 32000 ul/year. ]_x000D_
[ Acetylene Rate of Change =&gt; The rate of change of Acetylene is 0 ul/year which is lower than the typical value of 0 ul/year. ]_x000D_
[ CarbonMonoxide Rate of Change =&gt; The rate of change of CarbonMonoxide is 0 ul/year which is lower than the typical value of 260000 ul/year. ]_x000D_
[ CarbonDioxide Rate of Change =&gt; The rate of change of CarbonDioxide is 0 ul/year which is lower than the typical value of 1700000 ul/year. ]_x000D_
[ RateOfChangeExceeded =&gt; False ]_x000D_
[ Hydrogen Concentration =&gt; The concentration of Hydrogen is 959.00 ul/l which is higher than the typical value of 150.00 ul/l. ]_x000D_
[ LimitExceeded =&gt; True ]_x000D_
[ Final Diagnosis =&gt; Alert ]_x000D_
</v>
      </c>
    </row>
    <row r="10" spans="1:17" ht="306" x14ac:dyDescent="0.2">
      <c r="A10" s="12">
        <v>40909</v>
      </c>
      <c r="B10" s="13">
        <v>933</v>
      </c>
      <c r="C10" s="13">
        <v>96</v>
      </c>
      <c r="D10" s="13">
        <v>20</v>
      </c>
      <c r="E10" s="13">
        <v>1</v>
      </c>
      <c r="F10" s="13">
        <v>1</v>
      </c>
      <c r="G10" s="14">
        <v>5</v>
      </c>
      <c r="H10" s="14">
        <v>10</v>
      </c>
      <c r="I10" s="14">
        <v>500</v>
      </c>
      <c r="J10" s="14">
        <v>2000</v>
      </c>
      <c r="K10" s="16" t="str">
        <f>_xll.SERIALIZEDGA(tblPentagonsData[[#This Row],[Sampling Date]],tblPentagonsData[[#This Row],[Hydrogen (H2)]],tblPentagonsData[[#This Row],[Methane (CH4)]],tblPentagonsData[[#This Row],[Ethane (C2H6)]],tblPentagonsData[[#This Row],[Ethylene (C2H4)]],tblPentagonsData[[#This Row],[Acetylene (C2H2)]],tblPentagonsData[[#This Row],[Carbon Monoxide]],tblPentagonsData[[#This Row],[Carbon Dioxide]],tblPentagonsData[[#This Row],[Oxygen]],tblPentagonsData[[#This Row],[Nitrogen]])</f>
        <v>{"SamplingDate":"2012-01-01T00:00:00","Hydrogen":{"Value":933.0,"Unit":{"Name":"Parts per Million","Symbol":"PPM","Base":1.0,"Family":"Concentration"}},"Methane":{"Value":96.0,"Unit":{"Name":"Parts per Million","Symbol":"PPM","Base":1.0,"Family":"Concentration"}},"Ethane":{"Value":20.0,"Unit":{"Name":"Parts per Million","Symbol":"PPM","Base":1.0,"Family":"Concentration"}},"Ethylene":{"Value":1.0,"Unit":{"Name":"Parts per Million","Symbol":"PPM","Base":1.0,"Family":"Concentration"}},"Acetylene":{"Value":1.0,"Unit":{"Name":"Parts per Million","Symbol":"PPM","Base":1.0,"Family":"Concentration"}},"CarbonMonoxide":{"Value":5.0,"Unit":{"Name":"Parts per Million","Symbol":"PPM","Base":1.0,"Family":"Concentration"}},"CarbonDioxide":{"Value":10.0,"Unit":{"Name":"Parts per Million","Symbol":"PPM","Base":1.0,"Family":"Concentration"}},"Oxygen":{"Value":500.0,"Unit":{"Name":"Parts per Million","Symbol":"PPM","Base":1.0,"Family":"Concentration"}},"Nitrogen":{"Value":2000.0,"Unit":{"Name":"Parts per Million","Symbol":"PPM","Base":1.0,"Family":"Concentration"}}}</v>
      </c>
      <c r="L10" s="16" t="str">
        <f>_xll.ROGERSRATIOS(tblPentagonsData[[#This Row],[Serialised]])</f>
        <v xml:space="preserve">[ Title =&gt; Interpretation of Dissolved Gas Analysis as per Rogers Ratios as described in IEEE C57.104 ]_x000D_
[ C2H2/C2H4 =&gt; 1.000 ]_x000D_
[ CH4/H2 =&gt; 0.103 ]_x000D_
[ C2H4/C2H6 =&gt; 0.050 ]_x000D_
[ Rogers Ratio Failure Code =&gt; NA =&gt; Not Available ]_x000D_
</v>
      </c>
      <c r="M10" s="16" t="str">
        <f>_xll.DUVALTRIANGLES(tblPentagonsData[[#This Row],[Serialised]])</f>
        <v xml:space="preserve">[ Title =&gt; Interpretation of Dissolved Gas Analysis as per Duval Triangles for Oil Filled Transformers, Reactors and Cables ]_x000D_
[ Duval Triangle 1 =&gt; T1 =&gt; Thermal fault t &lt; 300 oC ]_x000D_
[ Duval Triangle 4 =&gt; PD =&gt; Partial Discharges ]_x000D_
</v>
      </c>
      <c r="N10" s="16" t="str">
        <f>_xll.DUVALPENTAGONS(tblPentagonsData[[#This Row],[Serialised]])</f>
        <v xml:space="preserve">[ Title =&gt; Interpretation of Dissolved Gas Analysis as per Duval Pentagons (IEEE Electrical Insulation Magazine, Nov/Dec - Vol. 30, No. 6, pg. 9-12) ]_x000D_
[ Duval Pentagon 1 =&gt; PD =&gt; Partial Discharges ]_x000D_
[ Duval Pentagon 2 =&gt; PD =&gt; Partial Discharges ]_x000D_
</v>
      </c>
      <c r="O10" s="14" t="str">
        <f xml:space="preserve"> TRIM(MID(tblPentagonsData[[#This Row],[Pentagons Output]],SEARCH("Duval Pentagon 1 =&gt;",tblPentagonsData[[#This Row],[Pentagons Output]])+LEN("Duval Pentagon 1 =&gt;") + 1,2))</f>
        <v>PD</v>
      </c>
      <c r="P10" s="14" t="str">
        <f xml:space="preserve"> TRIM(MID(tblPentagonsData[[#This Row],[Pentagons Output]],SEARCH("Duval Pentagon 2 =&gt;",tblPentagonsData[[#This Row],[Pentagons Output]])+LEN("Duval Pentagon 2 =&gt;") + 1,2))</f>
        <v>PD</v>
      </c>
      <c r="Q10" s="20" t="str">
        <f>_xll.IEC_60599(tblPentagonsData[[#This Row],[Serialised]],K9,1000,TRUE)</f>
        <v xml:space="preserve">[ Title =&gt; Interpretation of Dissolved Gas Analysis as per IEC60599 Edition 3.0, 2015-09 ]_x000D_
[ CO2 / CO =&gt; The Carbon Dioxide to Carbon Monoxide Ratio (CO2/CO) is 2.00 which is less than 3. This is generally considered as an indication of probable paper involvement in a fault, with possible carbonization, in the presence of other fault gases._x000D_
 ]_x000D_
[ O2 / N2 =&gt; Dissolved O2 and N2 are found in oil as a result of contact with atmospheric air in the conservator of air-breathing equipment, or through leaks in sealed equipment. At equilibrium with air, the concentrations of O2 and N2 are approximately 32000 and 64000 ppm respectively and the O2/N2 ratio is approx. 0.5._x000D_
In service, this ratio may decrease as a result of oil oxidation and/or paper ageing, if O2 is consumed more rapidrly than it is repalce by difussion. Factors such as the load and preservation system used may also affect the ratio, but with the exception of closed systems, ratios less than 0.3 (0.25 in this case) are generally considered to indicate excessive consumption of oxygen._x000D_
 ]_x000D_
[ Hydrogen Rate of Change =&gt; The rate of change of Hydrogen is -26000 ul/year which is lower than the typical value of 35000 ul/year. ]_x000D_
[ Methane Rate of Change =&gt; The rate of change of Methane is 3000 ul/year which is lower than the typical value of 10000 ul/year. ]_x000D_
[ Ethane Rate of Change =&gt; The rate of change of Ethane is 3000 ul/year which is lower than the typical value of 5000 ul/year. ]_x000D_
[ Ethylene Rate of Change =&gt; The rate of change of Ethylene is 0 ul/year which is lower than the typical value of 32000 ul/year. ]_x000D_
[ Acetylene Rate of Change =&gt; The rate of change of Acetylene is 0 ul/year which is lower than the typical value of 0 ul/year. ]_x000D_
[ CarbonMonoxide Rate of Change =&gt; The rate of change of CarbonMonoxide is 0 ul/year which is lower than the typical value of 260000 ul/year. ]_x000D_
[ CarbonDioxide Rate of Change =&gt; The rate of change of CarbonDioxide is 0 ul/year which is lower than the typical value of 1700000 ul/year. ]_x000D_
[ RateOfChangeExceeded =&gt; False ]_x000D_
[ Hydrogen Concentration =&gt; The concentration of Hydrogen is 933.00 ul/l which is higher than the typical value of 150.00 ul/l. ]_x000D_
[ LimitExceeded =&gt; True ]_x000D_
[ Final Diagnosis =&gt; Alert ]_x000D_
</v>
      </c>
    </row>
    <row r="11" spans="1:17" ht="306" x14ac:dyDescent="0.2">
      <c r="A11" s="12">
        <v>40544</v>
      </c>
      <c r="B11" s="13">
        <v>938</v>
      </c>
      <c r="C11" s="13">
        <v>100</v>
      </c>
      <c r="D11" s="13">
        <v>18</v>
      </c>
      <c r="E11" s="13">
        <v>1</v>
      </c>
      <c r="F11" s="13">
        <v>1</v>
      </c>
      <c r="G11" s="14">
        <v>5</v>
      </c>
      <c r="H11" s="14">
        <v>10</v>
      </c>
      <c r="I11" s="14">
        <v>500</v>
      </c>
      <c r="J11" s="14">
        <v>2000</v>
      </c>
      <c r="K11" s="16" t="str">
        <f>_xll.SERIALIZEDGA(tblPentagonsData[[#This Row],[Sampling Date]],tblPentagonsData[[#This Row],[Hydrogen (H2)]],tblPentagonsData[[#This Row],[Methane (CH4)]],tblPentagonsData[[#This Row],[Ethane (C2H6)]],tblPentagonsData[[#This Row],[Ethylene (C2H4)]],tblPentagonsData[[#This Row],[Acetylene (C2H2)]],tblPentagonsData[[#This Row],[Carbon Monoxide]],tblPentagonsData[[#This Row],[Carbon Dioxide]],tblPentagonsData[[#This Row],[Oxygen]],tblPentagonsData[[#This Row],[Nitrogen]])</f>
        <v>{"SamplingDate":"2011-01-01T00:00:00","Hydrogen":{"Value":938.0,"Unit":{"Name":"Parts per Million","Symbol":"PPM","Base":1.0,"Family":"Concentration"}},"Methane":{"Value":100.0,"Unit":{"Name":"Parts per Million","Symbol":"PPM","Base":1.0,"Family":"Concentration"}},"Ethane":{"Value":18.0,"Unit":{"Name":"Parts per Million","Symbol":"PPM","Base":1.0,"Family":"Concentration"}},"Ethylene":{"Value":1.0,"Unit":{"Name":"Parts per Million","Symbol":"PPM","Base":1.0,"Family":"Concentration"}},"Acetylene":{"Value":1.0,"Unit":{"Name":"Parts per Million","Symbol":"PPM","Base":1.0,"Family":"Concentration"}},"CarbonMonoxide":{"Value":5.0,"Unit":{"Name":"Parts per Million","Symbol":"PPM","Base":1.0,"Family":"Concentration"}},"CarbonDioxide":{"Value":10.0,"Unit":{"Name":"Parts per Million","Symbol":"PPM","Base":1.0,"Family":"Concentration"}},"Oxygen":{"Value":500.0,"Unit":{"Name":"Parts per Million","Symbol":"PPM","Base":1.0,"Family":"Concentration"}},"Nitrogen":{"Value":2000.0,"Unit":{"Name":"Parts per Million","Symbol":"PPM","Base":1.0,"Family":"Concentration"}}}</v>
      </c>
      <c r="L11" s="16" t="str">
        <f>_xll.ROGERSRATIOS(tblPentagonsData[[#This Row],[Serialised]])</f>
        <v xml:space="preserve">[ Title =&gt; Interpretation of Dissolved Gas Analysis as per Rogers Ratios as described in IEEE C57.104 ]_x000D_
[ C2H2/C2H4 =&gt; 1.000 ]_x000D_
[ CH4/H2 =&gt; 0.107 ]_x000D_
[ C2H4/C2H6 =&gt; 0.056 ]_x000D_
[ Rogers Ratio Failure Code =&gt; NA =&gt; Not Available ]_x000D_
</v>
      </c>
      <c r="M11" s="16" t="str">
        <f>_xll.DUVALTRIANGLES(tblPentagonsData[[#This Row],[Serialised]])</f>
        <v xml:space="preserve">[ Title =&gt; Interpretation of Dissolved Gas Analysis as per Duval Triangles for Oil Filled Transformers, Reactors and Cables ]_x000D_
[ Duval Triangle 1 =&gt; PD =&gt; Partial Discharges ]_x000D_
[ Duval Triangle 4 =&gt; PD =&gt; Partial Discharges ]_x000D_
</v>
      </c>
      <c r="N11" s="16" t="str">
        <f>_xll.DUVALPENTAGONS(tblPentagonsData[[#This Row],[Serialised]])</f>
        <v xml:space="preserve">[ Title =&gt; Interpretation of Dissolved Gas Analysis as per Duval Pentagons (IEEE Electrical Insulation Magazine, Nov/Dec - Vol. 30, No. 6, pg. 9-12) ]_x000D_
[ Duval Pentagon 1 =&gt; PD =&gt; Partial Discharges ]_x000D_
[ Duval Pentagon 2 =&gt; PD =&gt; Partial Discharges ]_x000D_
</v>
      </c>
      <c r="O11" s="14" t="str">
        <f xml:space="preserve"> TRIM(MID(tblPentagonsData[[#This Row],[Pentagons Output]],SEARCH("Duval Pentagon 1 =&gt;",tblPentagonsData[[#This Row],[Pentagons Output]])+LEN("Duval Pentagon 1 =&gt;") + 1,2))</f>
        <v>PD</v>
      </c>
      <c r="P11" s="14" t="str">
        <f xml:space="preserve"> TRIM(MID(tblPentagonsData[[#This Row],[Pentagons Output]],SEARCH("Duval Pentagon 2 =&gt;",tblPentagonsData[[#This Row],[Pentagons Output]])+LEN("Duval Pentagon 2 =&gt;") + 1,2))</f>
        <v>PD</v>
      </c>
      <c r="Q11" s="20" t="str">
        <f>_xll.IEC_60599(tblPentagonsData[[#This Row],[Serialised]],K10,1000,TRUE)</f>
        <v xml:space="preserve">[ Title =&gt; Interpretation of Dissolved Gas Analysis as per IEC60599 Edition 3.0, 2015-09 ]_x000D_
[ CO2 / CO =&gt; The Carbon Dioxide to Carbon Monoxide Ratio (CO2/CO) is 2.00 which is less than 3. This is generally considered as an indication of probable paper involvement in a fault, with possible carbonization, in the presence of other fault gases._x000D_
 ]_x000D_
[ O2 / N2 =&gt; Dissolved O2 and N2 are found in oil as a result of contact with atmospheric air in the conservator of air-breathing equipment, or through leaks in sealed equipment. At equilibrium with air, the concentrations of O2 and N2 are approximately 32000 and 64000 ppm respectively and the O2/N2 ratio is approx. 0.5._x000D_
In service, this ratio may decrease as a result of oil oxidation and/or paper ageing, if O2 is consumed more rapidrly than it is repalce by difussion. Factors such as the load and preservation system used may also affect the ratio, but with the exception of closed systems, ratios less than 0.3 (0.25 in this case) are generally considered to indicate excessive consumption of oxygen._x000D_
 ]_x000D_
[ Hydrogen Rate of Change =&gt; The rate of change of Hydrogen is -5000 ul/year which is lower than the typical value of 35000 ul/year. ]_x000D_
[ Methane Rate of Change =&gt; The rate of change of Methane is -4000 ul/year which is lower than the typical value of 10000 ul/year. ]_x000D_
[ Ethane Rate of Change =&gt; The rate of change of Ethane is 2000 ul/year which is lower than the typical value of 5000 ul/year. ]_x000D_
[ Ethylene Rate of Change =&gt; The rate of change of Ethylene is 0 ul/year which is lower than the typical value of 32000 ul/year. ]_x000D_
[ Acetylene Rate of Change =&gt; The rate of change of Acetylene is 0 ul/year which is lower than the typical value of 0 ul/year. ]_x000D_
[ CarbonMonoxide Rate of Change =&gt; The rate of change of CarbonMonoxide is 0 ul/year which is lower than the typical value of 260000 ul/year. ]_x000D_
[ CarbonDioxide Rate of Change =&gt; The rate of change of CarbonDioxide is 0 ul/year which is lower than the typical value of 1700000 ul/year. ]_x000D_
[ RateOfChangeExceeded =&gt; False ]_x000D_
[ Hydrogen Concentration =&gt; The concentration of Hydrogen is 938.00 ul/l which is higher than the typical value of 150.00 ul/l. ]_x000D_
[ LimitExceeded =&gt; True ]_x000D_
[ Final Diagnosis =&gt; Alert ]_x000D_
</v>
      </c>
    </row>
    <row r="12" spans="1:17" ht="293.25" x14ac:dyDescent="0.2">
      <c r="A12" s="12">
        <v>40179</v>
      </c>
      <c r="B12" s="13">
        <v>822</v>
      </c>
      <c r="C12" s="13">
        <v>126</v>
      </c>
      <c r="D12" s="13">
        <v>28</v>
      </c>
      <c r="E12" s="13">
        <v>1</v>
      </c>
      <c r="F12" s="13">
        <v>1</v>
      </c>
      <c r="G12" s="14">
        <v>5</v>
      </c>
      <c r="H12" s="14">
        <v>10</v>
      </c>
      <c r="I12" s="14">
        <v>500</v>
      </c>
      <c r="J12" s="14">
        <v>2000</v>
      </c>
      <c r="K12" s="16" t="str">
        <f>_xll.SERIALIZEDGA(tblPentagonsData[[#This Row],[Sampling Date]],tblPentagonsData[[#This Row],[Hydrogen (H2)]],tblPentagonsData[[#This Row],[Methane (CH4)]],tblPentagonsData[[#This Row],[Ethane (C2H6)]],tblPentagonsData[[#This Row],[Ethylene (C2H4)]],tblPentagonsData[[#This Row],[Acetylene (C2H2)]],tblPentagonsData[[#This Row],[Carbon Monoxide]],tblPentagonsData[[#This Row],[Carbon Dioxide]],tblPentagonsData[[#This Row],[Oxygen]],tblPentagonsData[[#This Row],[Nitrogen]])</f>
        <v>{"SamplingDate":"2010-01-01T00:00:00","Hydrogen":{"Value":822.0,"Unit":{"Name":"Parts per Million","Symbol":"PPM","Base":1.0,"Family":"Concentration"}},"Methane":{"Value":126.0,"Unit":{"Name":"Parts per Million","Symbol":"PPM","Base":1.0,"Family":"Concentration"}},"Ethane":{"Value":28.0,"Unit":{"Name":"Parts per Million","Symbol":"PPM","Base":1.0,"Family":"Concentration"}},"Ethylene":{"Value":1.0,"Unit":{"Name":"Parts per Million","Symbol":"PPM","Base":1.0,"Family":"Concentration"}},"Acetylene":{"Value":1.0,"Unit":{"Name":"Parts per Million","Symbol":"PPM","Base":1.0,"Family":"Concentration"}},"CarbonMonoxide":{"Value":5.0,"Unit":{"Name":"Parts per Million","Symbol":"PPM","Base":1.0,"Family":"Concentration"}},"CarbonDioxide":{"Value":10.0,"Unit":{"Name":"Parts per Million","Symbol":"PPM","Base":1.0,"Family":"Concentration"}},"Oxygen":{"Value":500.0,"Unit":{"Name":"Parts per Million","Symbol":"PPM","Base":1.0,"Family":"Concentration"}},"Nitrogen":{"Value":2000.0,"Unit":{"Name":"Parts per Million","Symbol":"PPM","Base":1.0,"Family":"Concentration"}}}</v>
      </c>
      <c r="L12" s="16" t="str">
        <f>_xll.ROGERSRATIOS(tblPentagonsData[[#This Row],[Serialised]])</f>
        <v xml:space="preserve">[ Title =&gt; Interpretation of Dissolved Gas Analysis as per Rogers Ratios as described in IEEE C57.104 ]_x000D_
[ C2H2/C2H4 =&gt; 1.000 ]_x000D_
[ CH4/H2 =&gt; 0.153 ]_x000D_
[ C2H4/C2H6 =&gt; 0.036 ]_x000D_
[ Rogers Ratio Failure Code =&gt; NA =&gt; Not Available ]_x000D_
</v>
      </c>
      <c r="M12" s="16" t="str">
        <f>_xll.DUVALTRIANGLES(tblPentagonsData[[#This Row],[Serialised]])</f>
        <v xml:space="preserve">[ Title =&gt; Interpretation of Dissolved Gas Analysis as per Duval Triangles for Oil Filled Transformers, Reactors and Cables ]_x000D_
[ Duval Triangle 1 =&gt; PD =&gt; Partial Discharges ]_x000D_
[ Duval Triangle 4 =&gt; PD =&gt; Partial Discharges ]_x000D_
</v>
      </c>
      <c r="N12" s="16" t="str">
        <f>_xll.DUVALPENTAGONS(tblPentagonsData[[#This Row],[Serialised]])</f>
        <v xml:space="preserve">[ Title =&gt; Interpretation of Dissolved Gas Analysis as per Duval Pentagons (IEEE Electrical Insulation Magazine, Nov/Dec - Vol. 30, No. 6, pg. 9-12) ]_x000D_
[ Duval Pentagon 1 =&gt; S =&gt; Stray gassing of Oil (&lt; 200 oC) ]_x000D_
[ Duval Pentagon 2 =&gt; S =&gt; Stray gassing of Oil (&lt; 200 oC) ]_x000D_
</v>
      </c>
      <c r="O12" s="14" t="str">
        <f xml:space="preserve"> TRIM(MID(tblPentagonsData[[#This Row],[Pentagons Output]],SEARCH("Duval Pentagon 1 =&gt;",tblPentagonsData[[#This Row],[Pentagons Output]])+LEN("Duval Pentagon 1 =&gt;") + 1,2))</f>
        <v>S</v>
      </c>
      <c r="P12" s="14" t="str">
        <f xml:space="preserve"> TRIM(MID(tblPentagonsData[[#This Row],[Pentagons Output]],SEARCH("Duval Pentagon 2 =&gt;",tblPentagonsData[[#This Row],[Pentagons Output]])+LEN("Duval Pentagon 2 =&gt;") + 1,2))</f>
        <v>S</v>
      </c>
      <c r="Q12" s="20" t="str">
        <f>_xll.IEC_60599(tblPentagonsData[[#This Row],[Serialised]],K11,1000,TRUE)</f>
        <v xml:space="preserve">[ Title =&gt; Interpretation of Dissolved Gas Analysis as per IEC60599 Edition 3.0, 2015-09 ]_x000D_
[ CO2 / CO =&gt; The Carbon Dioxide to Carbon Monoxide Ratio (CO2/CO) is 2.00 which is less than 3. This is generally considered as an indication of probable paper involvement in a fault, with possible carbonization, in the presence of other fault gases._x000D_
 ]_x000D_
[ O2 / N2 =&gt; Dissolved O2 and N2 are found in oil as a result of contact with atmospheric air in the conservator of air-breathing equipment, or through leaks in sealed equipment. At equilibrium with air, the concentrations of O2 and N2 are approximately 32000 and 64000 ppm respectively and the O2/N2 ratio is approx. 0.5._x000D_
In service, this ratio may decrease as a result of oil oxidation and/or paper ageing, if O2 is consumed more rapidrly than it is repalce by difussion. Factors such as the load and preservation system used may also affect the ratio, but with the exception of closed systems, ratios less than 0.3 (0.25 in this case) are generally considered to indicate excessive consumption of oxygen._x000D_
 ]_x000D_
[ Methane Rate of Change =&gt; The rate of change of Methane is -26000 ul/year which is lower than the typical value of 10000 ul/year. ]_x000D_
[ Ethane Rate of Change =&gt; The rate of change of Ethane is -10000 ul/year which is lower than the typical value of 5000 ul/year. ]_x000D_
[ Ethylene Rate of Change =&gt; The rate of change of Ethylene is 0 ul/year which is lower than the typical value of 32000 ul/year. ]_x000D_
[ Acetylene Rate of Change =&gt; The rate of change of Acetylene is 0 ul/year which is lower than the typical value of 0 ul/year. ]_x000D_
[ CarbonMonoxide Rate of Change =&gt; The rate of change of CarbonMonoxide is 0 ul/year which is lower than the typical value of 260000 ul/year. ]_x000D_
[ CarbonDioxide Rate of Change =&gt; The rate of change of CarbonDioxide is 0 ul/year which is lower than the typical value of 1700000 ul/year. ]_x000D_
[ RateOfChangeExceeded =&gt; False ]_x000D_
[ Hydrogen Concentration =&gt; The concentration of Hydrogen is 822.00 ul/l which is higher than the typical value of 150.00 ul/l. ]_x000D_
[ LimitExceeded =&gt; True ]_x000D_
[ Final Diagnosis =&gt; Alert ]_x000D_
</v>
      </c>
    </row>
    <row r="13" spans="1:17" ht="293.25" x14ac:dyDescent="0.2">
      <c r="A13" s="12">
        <v>39814</v>
      </c>
      <c r="B13" s="13">
        <v>922</v>
      </c>
      <c r="C13" s="13">
        <v>4</v>
      </c>
      <c r="D13" s="13">
        <v>4</v>
      </c>
      <c r="E13" s="13">
        <v>1</v>
      </c>
      <c r="F13" s="13">
        <v>1</v>
      </c>
      <c r="G13" s="14">
        <v>5</v>
      </c>
      <c r="H13" s="14">
        <v>10</v>
      </c>
      <c r="I13" s="14">
        <v>500</v>
      </c>
      <c r="J13" s="14">
        <v>2000</v>
      </c>
      <c r="K13" s="16" t="str">
        <f>_xll.SERIALIZEDGA(tblPentagonsData[[#This Row],[Sampling Date]],tblPentagonsData[[#This Row],[Hydrogen (H2)]],tblPentagonsData[[#This Row],[Methane (CH4)]],tblPentagonsData[[#This Row],[Ethane (C2H6)]],tblPentagonsData[[#This Row],[Ethylene (C2H4)]],tblPentagonsData[[#This Row],[Acetylene (C2H2)]],tblPentagonsData[[#This Row],[Carbon Monoxide]],tblPentagonsData[[#This Row],[Carbon Dioxide]],tblPentagonsData[[#This Row],[Oxygen]],tblPentagonsData[[#This Row],[Nitrogen]])</f>
        <v>{"SamplingDate":"2009-01-01T00:00:00","Hydrogen":{"Value":922.0,"Unit":{"Name":"Parts per Million","Symbol":"PPM","Base":1.0,"Family":"Concentration"}},"Methane":{"Value":4.0,"Unit":{"Name":"Parts per Million","Symbol":"PPM","Base":1.0,"Family":"Concentration"}},"Ethane":{"Value":4.0,"Unit":{"Name":"Parts per Million","Symbol":"PPM","Base":1.0,"Family":"Concentration"}},"Ethylene":{"Value":1.0,"Unit":{"Name":"Parts per Million","Symbol":"PPM","Base":1.0,"Family":"Concentration"}},"Acetylene":{"Value":1.0,"Unit":{"Name":"Parts per Million","Symbol":"PPM","Base":1.0,"Family":"Concentration"}},"CarbonMonoxide":{"Value":5.0,"Unit":{"Name":"Parts per Million","Symbol":"PPM","Base":1.0,"Family":"Concentration"}},"CarbonDioxide":{"Value":10.0,"Unit":{"Name":"Parts per Million","Symbol":"PPM","Base":1.0,"Family":"Concentration"}},"Oxygen":{"Value":500.0,"Unit":{"Name":"Parts per Million","Symbol":"PPM","Base":1.0,"Family":"Concentration"}},"Nitrogen":{"Value":2000.0,"Unit":{"Name":"Parts per Million","Symbol":"PPM","Base":1.0,"Family":"Concentration"}}}</v>
      </c>
      <c r="L13" s="16" t="str">
        <f>_xll.ROGERSRATIOS(tblPentagonsData[[#This Row],[Serialised]])</f>
        <v xml:space="preserve">[ Title =&gt; Interpretation of Dissolved Gas Analysis as per Rogers Ratios as described in IEEE C57.104 ]_x000D_
[ C2H2/C2H4 =&gt; 1.000 ]_x000D_
[ CH4/H2 =&gt; 0.004 ]_x000D_
[ C2H4/C2H6 =&gt; 0.250 ]_x000D_
[ Rogers Ratio Failure Code =&gt; NA =&gt; Not Available ]_x000D_
</v>
      </c>
      <c r="M13" s="16" t="str">
        <f>_xll.DUVALTRIANGLES(tblPentagonsData[[#This Row],[Serialised]])</f>
        <v xml:space="preserve">[ Title =&gt; Interpretation of Dissolved Gas Analysis as per Duval Triangles for Oil Filled Transformers, Reactors and Cables ]_x000D_
[ Duval Triangle 1 =&gt; D1 =&gt; Discharges of low energy ]_x000D_
</v>
      </c>
      <c r="N13" s="16" t="str">
        <f>_xll.DUVALPENTAGONS(tblPentagonsData[[#This Row],[Serialised]])</f>
        <v xml:space="preserve">[ Title =&gt; Interpretation of Dissolved Gas Analysis as per Duval Pentagons (IEEE Electrical Insulation Magazine, Nov/Dec - Vol. 30, No. 6, pg. 9-12) ]_x000D_
[ Duval Pentagon 1 =&gt; PD =&gt; Partial Discharges ]_x000D_
[ Duval Pentagon 2 =&gt; PD =&gt; Partial Discharges ]_x000D_
</v>
      </c>
      <c r="O13" s="14" t="str">
        <f xml:space="preserve"> TRIM(MID(tblPentagonsData[[#This Row],[Pentagons Output]],SEARCH("Duval Pentagon 1 =&gt;",tblPentagonsData[[#This Row],[Pentagons Output]])+LEN("Duval Pentagon 1 =&gt;") + 1,2))</f>
        <v>PD</v>
      </c>
      <c r="P13" s="14" t="str">
        <f xml:space="preserve"> TRIM(MID(tblPentagonsData[[#This Row],[Pentagons Output]],SEARCH("Duval Pentagon 2 =&gt;",tblPentagonsData[[#This Row],[Pentagons Output]])+LEN("Duval Pentagon 2 =&gt;") + 1,2))</f>
        <v>PD</v>
      </c>
      <c r="Q13" s="20" t="str">
        <f>_xll.IEC_60599(tblPentagonsData[[#This Row],[Serialised]],K12,1000,TRUE)</f>
        <v xml:space="preserve">[ Title =&gt; Interpretation of Dissolved Gas Analysis as per IEC60599 Edition 3.0, 2015-09 ]_x000D_
[ CO2 / CO =&gt; The Carbon Dioxide to Carbon Monoxide Ratio (CO2/CO) is 2.00 which is less than 3. This is generally considered as an indication of probable paper involvement in a fault, with possible carbonization, in the presence of other fault gases._x000D_
 ]_x000D_
[ O2 / N2 =&gt; Dissolved O2 and N2 are found in oil as a result of contact with atmospheric air in the conservator of air-breathing equipment, or through leaks in sealed equipment. At equilibrium with air, the concentrations of O2 and N2 are approximately 32000 and 64000 ppm respectively and the O2/N2 ratio is approx. 0.5._x000D_
In service, this ratio may decrease as a result of oil oxidation and/or paper ageing, if O2 is consumed more rapidrly than it is repalce by difussion. Factors such as the load and preservation system used may also affect the ratio, but with the exception of closed systems, ratios less than 0.3 (0.25 in this case) are generally considered to indicate excessive consumption of oxygen._x000D_
 ]_x000D_
[ Hydrogen Rate of Change =&gt; The rate of change of Hydrogen is -100000 ul/year which is lower than the typical value of 35000 ul/year. ]_x000D_
[ Methane Rate of Change =&gt; The rate of change of Methane is 122000.00 ul/year which is higher than the typical value of 120000.00 ul/year. ]_x000D_
[ Ethylene Rate of Change =&gt; The rate of change of Ethylene is 0 ul/year which is lower than the typical value of 32000 ul/year. ]_x000D_
[ Acetylene Rate of Change =&gt; The rate of change of Acetylene is 0 ul/year which is lower than the typical value of 0 ul/year. ]_x000D_
[ CarbonMonoxide Rate of Change =&gt; The rate of change of CarbonMonoxide is 0 ul/year which is lower than the typical value of 260000 ul/year. ]_x000D_
[ CarbonDioxide Rate of Change =&gt; The rate of change of CarbonDioxide is 0 ul/year which is lower than the typical value of 1700000 ul/year. ]_x000D_
[ RateOfChangeExceeded =&gt; True ]_x000D_
[ Hydrogen Concentration =&gt; The concentration of Hydrogen is 922.00 ul/l which is higher than the typical value of 150.00 ul/l. ]_x000D_
[ LimitExceeded =&gt; True ]_x000D_
[ Final Diagnosis =&gt; Alarm ]_x000D_
</v>
      </c>
    </row>
    <row r="14" spans="1:17" ht="293.25" x14ac:dyDescent="0.2">
      <c r="A14" s="12">
        <v>39448</v>
      </c>
      <c r="B14" s="13">
        <v>825</v>
      </c>
      <c r="C14" s="13">
        <v>117</v>
      </c>
      <c r="D14" s="13">
        <v>7</v>
      </c>
      <c r="E14" s="13">
        <v>1</v>
      </c>
      <c r="F14" s="13">
        <v>1</v>
      </c>
      <c r="G14" s="14">
        <v>5</v>
      </c>
      <c r="H14" s="14">
        <v>10</v>
      </c>
      <c r="I14" s="14">
        <v>500</v>
      </c>
      <c r="J14" s="14">
        <v>2000</v>
      </c>
      <c r="K14" s="16" t="str">
        <f>_xll.SERIALIZEDGA(tblPentagonsData[[#This Row],[Sampling Date]],tblPentagonsData[[#This Row],[Hydrogen (H2)]],tblPentagonsData[[#This Row],[Methane (CH4)]],tblPentagonsData[[#This Row],[Ethane (C2H6)]],tblPentagonsData[[#This Row],[Ethylene (C2H4)]],tblPentagonsData[[#This Row],[Acetylene (C2H2)]],tblPentagonsData[[#This Row],[Carbon Monoxide]],tblPentagonsData[[#This Row],[Carbon Dioxide]],tblPentagonsData[[#This Row],[Oxygen]],tblPentagonsData[[#This Row],[Nitrogen]])</f>
        <v>{"SamplingDate":"2008-01-01T00:00:00","Hydrogen":{"Value":825.0,"Unit":{"Name":"Parts per Million","Symbol":"PPM","Base":1.0,"Family":"Concentration"}},"Methane":{"Value":117.0,"Unit":{"Name":"Parts per Million","Symbol":"PPM","Base":1.0,"Family":"Concentration"}},"Ethane":{"Value":7.0,"Unit":{"Name":"Parts per Million","Symbol":"PPM","Base":1.0,"Family":"Concentration"}},"Ethylene":{"Value":1.0,"Unit":{"Name":"Parts per Million","Symbol":"PPM","Base":1.0,"Family":"Concentration"}},"Acetylene":{"Value":1.0,"Unit":{"Name":"Parts per Million","Symbol":"PPM","Base":1.0,"Family":"Concentration"}},"CarbonMonoxide":{"Value":5.0,"Unit":{"Name":"Parts per Million","Symbol":"PPM","Base":1.0,"Family":"Concentration"}},"CarbonDioxide":{"Value":10.0,"Unit":{"Name":"Parts per Million","Symbol":"PPM","Base":1.0,"Family":"Concentration"}},"Oxygen":{"Value":500.0,"Unit":{"Name":"Parts per Million","Symbol":"PPM","Base":1.0,"Family":"Concentration"}},"Nitrogen":{"Value":2000.0,"Unit":{"Name":"Parts per Million","Symbol":"PPM","Base":1.0,"Family":"Concentration"}}}</v>
      </c>
      <c r="L14" s="16" t="str">
        <f>_xll.ROGERSRATIOS(tblPentagonsData[[#This Row],[Serialised]])</f>
        <v xml:space="preserve">[ Title =&gt; Interpretation of Dissolved Gas Analysis as per Rogers Ratios as described in IEEE C57.104 ]_x000D_
[ C2H2/C2H4 =&gt; 1.000 ]_x000D_
[ CH4/H2 =&gt; 0.142 ]_x000D_
[ C2H4/C2H6 =&gt; 0.143 ]_x000D_
[ Rogers Ratio Failure Code =&gt; NA =&gt; Not Available ]_x000D_
</v>
      </c>
      <c r="M14" s="16" t="str">
        <f>_xll.DUVALTRIANGLES(tblPentagonsData[[#This Row],[Serialised]])</f>
        <v xml:space="preserve">[ Title =&gt; Interpretation of Dissolved Gas Analysis as per Duval Triangles for Oil Filled Transformers, Reactors and Cables ]_x000D_
[ Duval Triangle 1 =&gt; PD =&gt; Partial Discharges ]_x000D_
[ Duval Triangle 4 =&gt; PD =&gt; Partial Discharges ]_x000D_
</v>
      </c>
      <c r="N14" s="16" t="str">
        <f>_xll.DUVALPENTAGONS(tblPentagonsData[[#This Row],[Serialised]])</f>
        <v xml:space="preserve">[ Title =&gt; Interpretation of Dissolved Gas Analysis as per Duval Pentagons (IEEE Electrical Insulation Magazine, Nov/Dec - Vol. 30, No. 6, pg. 9-12) ]_x000D_
[ Duval Pentagon 1 =&gt; PD =&gt; Partial Discharges ]_x000D_
[ Duval Pentagon 2 =&gt; PD =&gt; Partial Discharges ]_x000D_
</v>
      </c>
      <c r="O14" s="14" t="str">
        <f xml:space="preserve"> TRIM(MID(tblPentagonsData[[#This Row],[Pentagons Output]],SEARCH("Duval Pentagon 1 =&gt;",tblPentagonsData[[#This Row],[Pentagons Output]])+LEN("Duval Pentagon 1 =&gt;") + 1,2))</f>
        <v>PD</v>
      </c>
      <c r="P14" s="14" t="str">
        <f xml:space="preserve"> TRIM(MID(tblPentagonsData[[#This Row],[Pentagons Output]],SEARCH("Duval Pentagon 2 =&gt;",tblPentagonsData[[#This Row],[Pentagons Output]])+LEN("Duval Pentagon 2 =&gt;") + 1,2))</f>
        <v>PD</v>
      </c>
      <c r="Q14" s="20" t="str">
        <f>_xll.IEC_60599(tblPentagonsData[[#This Row],[Serialised]],K13,1000,TRUE)</f>
        <v xml:space="preserve">[ Title =&gt; Interpretation of Dissolved Gas Analysis as per IEC60599 Edition 3.0, 2015-09 ]_x000D_
[ CO2 / CO =&gt; The Carbon Dioxide to Carbon Monoxide Ratio (CO2/CO) is 2.00 which is less than 3. This is generally considered as an indication of probable paper involvement in a fault, with possible carbonization, in the presence of other fault gases._x000D_
 ]_x000D_
[ O2 / N2 =&gt; Dissolved O2 and N2 are found in oil as a result of contact with atmospheric air in the conservator of air-breathing equipment, or through leaks in sealed equipment. At equilibrium with air, the concentrations of O2 and N2 are approximately 32000 and 64000 ppm respectively and the O2/N2 ratio is approx. 0.5._x000D_
In service, this ratio may decrease as a result of oil oxidation and/or paper ageing, if O2 is consumed more rapidrly than it is repalce by difussion. Factors such as the load and preservation system used may also affect the ratio, but with the exception of closed systems, ratios less than 0.3 (0.25 in this case) are generally considered to indicate excessive consumption of oxygen._x000D_
 ]_x000D_
[ Methane Rate of Change =&gt; The rate of change of Methane is -113000 ul/year which is lower than the typical value of 10000 ul/year. ]_x000D_
[ Ethane Rate of Change =&gt; The rate of change of Ethane is -3000 ul/year which is lower than the typical value of 5000 ul/year. ]_x000D_
[ Ethylene Rate of Change =&gt; The rate of change of Ethylene is 0 ul/year which is lower than the typical value of 32000 ul/year. ]_x000D_
[ Acetylene Rate of Change =&gt; The rate of change of Acetylene is 0 ul/year which is lower than the typical value of 0 ul/year. ]_x000D_
[ CarbonMonoxide Rate of Change =&gt; The rate of change of CarbonMonoxide is 0 ul/year which is lower than the typical value of 260000 ul/year. ]_x000D_
[ CarbonDioxide Rate of Change =&gt; The rate of change of CarbonDioxide is 0 ul/year which is lower than the typical value of 1700000 ul/year. ]_x000D_
[ RateOfChangeExceeded =&gt; False ]_x000D_
[ Hydrogen Concentration =&gt; The concentration of Hydrogen is 825.00 ul/l which is higher than the typical value of 150.00 ul/l. ]_x000D_
[ LimitExceeded =&gt; True ]_x000D_
[ Final Diagnosis =&gt; Alert ]_x000D_
</v>
      </c>
    </row>
    <row r="15" spans="1:17" ht="293.25" x14ac:dyDescent="0.2">
      <c r="A15" s="12">
        <v>39083</v>
      </c>
      <c r="B15" s="13">
        <v>822</v>
      </c>
      <c r="C15" s="13">
        <v>41</v>
      </c>
      <c r="D15" s="13">
        <v>20</v>
      </c>
      <c r="E15" s="13">
        <v>1</v>
      </c>
      <c r="F15" s="13">
        <v>1</v>
      </c>
      <c r="G15" s="14">
        <v>5</v>
      </c>
      <c r="H15" s="14">
        <v>10</v>
      </c>
      <c r="I15" s="14">
        <v>500</v>
      </c>
      <c r="J15" s="14">
        <v>2000</v>
      </c>
      <c r="K15" s="16" t="str">
        <f>_xll.SERIALIZEDGA(tblPentagonsData[[#This Row],[Sampling Date]],tblPentagonsData[[#This Row],[Hydrogen (H2)]],tblPentagonsData[[#This Row],[Methane (CH4)]],tblPentagonsData[[#This Row],[Ethane (C2H6)]],tblPentagonsData[[#This Row],[Ethylene (C2H4)]],tblPentagonsData[[#This Row],[Acetylene (C2H2)]],tblPentagonsData[[#This Row],[Carbon Monoxide]],tblPentagonsData[[#This Row],[Carbon Dioxide]],tblPentagonsData[[#This Row],[Oxygen]],tblPentagonsData[[#This Row],[Nitrogen]])</f>
        <v>{"SamplingDate":"2007-01-01T00:00:00","Hydrogen":{"Value":822.0,"Unit":{"Name":"Parts per Million","Symbol":"PPM","Base":1.0,"Family":"Concentration"}},"Methane":{"Value":41.0,"Unit":{"Name":"Parts per Million","Symbol":"PPM","Base":1.0,"Family":"Concentration"}},"Ethane":{"Value":20.0,"Unit":{"Name":"Parts per Million","Symbol":"PPM","Base":1.0,"Family":"Concentration"}},"Ethylene":{"Value":1.0,"Unit":{"Name":"Parts per Million","Symbol":"PPM","Base":1.0,"Family":"Concentration"}},"Acetylene":{"Value":1.0,"Unit":{"Name":"Parts per Million","Symbol":"PPM","Base":1.0,"Family":"Concentration"}},"CarbonMonoxide":{"Value":5.0,"Unit":{"Name":"Parts per Million","Symbol":"PPM","Base":1.0,"Family":"Concentration"}},"CarbonDioxide":{"Value":10.0,"Unit":{"Name":"Parts per Million","Symbol":"PPM","Base":1.0,"Family":"Concentration"}},"Oxygen":{"Value":500.0,"Unit":{"Name":"Parts per Million","Symbol":"PPM","Base":1.0,"Family":"Concentration"}},"Nitrogen":{"Value":2000.0,"Unit":{"Name":"Parts per Million","Symbol":"PPM","Base":1.0,"Family":"Concentration"}}}</v>
      </c>
      <c r="L15" s="16" t="str">
        <f>_xll.ROGERSRATIOS(tblPentagonsData[[#This Row],[Serialised]])</f>
        <v xml:space="preserve">[ Title =&gt; Interpretation of Dissolved Gas Analysis as per Rogers Ratios as described in IEEE C57.104 ]_x000D_
[ C2H2/C2H4 =&gt; 1.000 ]_x000D_
[ CH4/H2 =&gt; 0.050 ]_x000D_
[ C2H4/C2H6 =&gt; 0.050 ]_x000D_
[ Rogers Ratio Failure Code =&gt; NA =&gt; Not Available ]_x000D_
</v>
      </c>
      <c r="M15" s="16" t="str">
        <f>_xll.DUVALTRIANGLES(tblPentagonsData[[#This Row],[Serialised]])</f>
        <v xml:space="preserve">[ Title =&gt; Interpretation of Dissolved Gas Analysis as per Duval Triangles for Oil Filled Transformers, Reactors and Cables ]_x000D_
[ Duval Triangle 1 =&gt; T1 =&gt; Thermal fault t &lt; 300 oC ]_x000D_
[ Duval Triangle 4 =&gt; PD =&gt; Partial Discharges ]_x000D_
</v>
      </c>
      <c r="N15" s="16" t="str">
        <f>_xll.DUVALPENTAGONS(tblPentagonsData[[#This Row],[Serialised]])</f>
        <v xml:space="preserve">[ Title =&gt; Interpretation of Dissolved Gas Analysis as per Duval Pentagons (IEEE Electrical Insulation Magazine, Nov/Dec - Vol. 30, No. 6, pg. 9-12) ]_x000D_
[ Duval Pentagon 1 =&gt; PD =&gt; Partial Discharges ]_x000D_
[ Duval Pentagon 2 =&gt; PD =&gt; Partial Discharges ]_x000D_
</v>
      </c>
      <c r="O15" s="14" t="str">
        <f xml:space="preserve"> TRIM(MID(tblPentagonsData[[#This Row],[Pentagons Output]],SEARCH("Duval Pentagon 1 =&gt;",tblPentagonsData[[#This Row],[Pentagons Output]])+LEN("Duval Pentagon 1 =&gt;") + 1,2))</f>
        <v>PD</v>
      </c>
      <c r="P15" s="14" t="str">
        <f xml:space="preserve"> TRIM(MID(tblPentagonsData[[#This Row],[Pentagons Output]],SEARCH("Duval Pentagon 2 =&gt;",tblPentagonsData[[#This Row],[Pentagons Output]])+LEN("Duval Pentagon 2 =&gt;") + 1,2))</f>
        <v>PD</v>
      </c>
      <c r="Q15" s="20" t="str">
        <f>_xll.IEC_60599(tblPentagonsData[[#This Row],[Serialised]],K14,1000,TRUE)</f>
        <v xml:space="preserve">[ Title =&gt; Interpretation of Dissolved Gas Analysis as per IEC60599 Edition 3.0, 2015-09 ]_x000D_
[ CO2 / CO =&gt; The Carbon Dioxide to Carbon Monoxide Ratio (CO2/CO) is 2.00 which is less than 3. This is generally considered as an indication of probable paper involvement in a fault, with possible carbonization, in the presence of other fault gases._x000D_
 ]_x000D_
[ O2 / N2 =&gt; Dissolved O2 and N2 are found in oil as a result of contact with atmospheric air in the conservator of air-breathing equipment, or through leaks in sealed equipment. At equilibrium with air, the concentrations of O2 and N2 are approximately 32000 and 64000 ppm respectively and the O2/N2 ratio is approx. 0.5._x000D_
In service, this ratio may decrease as a result of oil oxidation and/or paper ageing, if O2 is consumed more rapidrly than it is repalce by difussion. Factors such as the load and preservation system used may also affect the ratio, but with the exception of closed systems, ratios less than 0.3 (0.25 in this case) are generally considered to indicate excessive consumption of oxygen._x000D_
 ]_x000D_
[ Hydrogen Rate of Change =&gt; The rate of change of Hydrogen is 3000 ul/year which is lower than the typical value of 35000 ul/year. ]_x000D_
[ Ethane Rate of Change =&gt; The rate of change of Ethane is -13000 ul/year which is lower than the typical value of 5000 ul/year. ]_x000D_
[ Ethylene Rate of Change =&gt; The rate of change of Ethylene is 0 ul/year which is lower than the typical value of 32000 ul/year. ]_x000D_
[ Acetylene Rate of Change =&gt; The rate of change of Acetylene is 0 ul/year which is lower than the typical value of 0 ul/year. ]_x000D_
[ CarbonMonoxide Rate of Change =&gt; The rate of change of CarbonMonoxide is 0 ul/year which is lower than the typical value of 260000 ul/year. ]_x000D_
[ CarbonDioxide Rate of Change =&gt; The rate of change of CarbonDioxide is 0 ul/year which is lower than the typical value of 1700000 ul/year. ]_x000D_
[ RateOfChangeExceeded =&gt; False ]_x000D_
[ Hydrogen Concentration =&gt; The concentration of Hydrogen is 822.00 ul/l which is higher than the typical value of 150.00 ul/l. ]_x000D_
[ LimitExceeded =&gt; True ]_x000D_
[ Final Diagnosis =&gt; Alert ]_x000D_
</v>
      </c>
    </row>
    <row r="16" spans="1:17" ht="293.25" x14ac:dyDescent="0.2">
      <c r="A16" s="12">
        <v>38718</v>
      </c>
      <c r="B16" s="13">
        <v>990</v>
      </c>
      <c r="C16" s="13">
        <v>101</v>
      </c>
      <c r="D16" s="13">
        <v>8</v>
      </c>
      <c r="E16" s="13">
        <v>1</v>
      </c>
      <c r="F16" s="13">
        <v>1</v>
      </c>
      <c r="G16" s="14">
        <v>5</v>
      </c>
      <c r="H16" s="14">
        <v>10</v>
      </c>
      <c r="I16" s="14">
        <v>500</v>
      </c>
      <c r="J16" s="14">
        <v>2000</v>
      </c>
      <c r="K16" s="16" t="str">
        <f>_xll.SERIALIZEDGA(tblPentagonsData[[#This Row],[Sampling Date]],tblPentagonsData[[#This Row],[Hydrogen (H2)]],tblPentagonsData[[#This Row],[Methane (CH4)]],tblPentagonsData[[#This Row],[Ethane (C2H6)]],tblPentagonsData[[#This Row],[Ethylene (C2H4)]],tblPentagonsData[[#This Row],[Acetylene (C2H2)]],tblPentagonsData[[#This Row],[Carbon Monoxide]],tblPentagonsData[[#This Row],[Carbon Dioxide]],tblPentagonsData[[#This Row],[Oxygen]],tblPentagonsData[[#This Row],[Nitrogen]])</f>
        <v>{"SamplingDate":"2006-01-01T00:00:00","Hydrogen":{"Value":990.0,"Unit":{"Name":"Parts per Million","Symbol":"PPM","Base":1.0,"Family":"Concentration"}},"Methane":{"Value":101.0,"Unit":{"Name":"Parts per Million","Symbol":"PPM","Base":1.0,"Family":"Concentration"}},"Ethane":{"Value":8.0,"Unit":{"Name":"Parts per Million","Symbol":"PPM","Base":1.0,"Family":"Concentration"}},"Ethylene":{"Value":1.0,"Unit":{"Name":"Parts per Million","Symbol":"PPM","Base":1.0,"Family":"Concentration"}},"Acetylene":{"Value":1.0,"Unit":{"Name":"Parts per Million","Symbol":"PPM","Base":1.0,"Family":"Concentration"}},"CarbonMonoxide":{"Value":5.0,"Unit":{"Name":"Parts per Million","Symbol":"PPM","Base":1.0,"Family":"Concentration"}},"CarbonDioxide":{"Value":10.0,"Unit":{"Name":"Parts per Million","Symbol":"PPM","Base":1.0,"Family":"Concentration"}},"Oxygen":{"Value":500.0,"Unit":{"Name":"Parts per Million","Symbol":"PPM","Base":1.0,"Family":"Concentration"}},"Nitrogen":{"Value":2000.0,"Unit":{"Name":"Parts per Million","Symbol":"PPM","Base":1.0,"Family":"Concentration"}}}</v>
      </c>
      <c r="L16" s="16" t="str">
        <f>_xll.ROGERSRATIOS(tblPentagonsData[[#This Row],[Serialised]])</f>
        <v xml:space="preserve">[ Title =&gt; Interpretation of Dissolved Gas Analysis as per Rogers Ratios as described in IEEE C57.104 ]_x000D_
[ C2H2/C2H4 =&gt; 1.000 ]_x000D_
[ CH4/H2 =&gt; 0.102 ]_x000D_
[ C2H4/C2H6 =&gt; 0.125 ]_x000D_
[ Rogers Ratio Failure Code =&gt; NA =&gt; Not Available ]_x000D_
</v>
      </c>
      <c r="M16" s="16" t="str">
        <f>_xll.DUVALTRIANGLES(tblPentagonsData[[#This Row],[Serialised]])</f>
        <v xml:space="preserve">[ Title =&gt; Interpretation of Dissolved Gas Analysis as per Duval Triangles for Oil Filled Transformers, Reactors and Cables ]_x000D_
[ Duval Triangle 1 =&gt; PD =&gt; Partial Discharges ]_x000D_
[ Duval Triangle 4 =&gt; PD =&gt; Partial Discharges ]_x000D_
</v>
      </c>
      <c r="N16" s="16" t="str">
        <f>_xll.DUVALPENTAGONS(tblPentagonsData[[#This Row],[Serialised]])</f>
        <v xml:space="preserve">[ Title =&gt; Interpretation of Dissolved Gas Analysis as per Duval Pentagons (IEEE Electrical Insulation Magazine, Nov/Dec - Vol. 30, No. 6, pg. 9-12) ]_x000D_
[ Duval Pentagon 1 =&gt; PD =&gt; Partial Discharges ]_x000D_
[ Duval Pentagon 2 =&gt; PD =&gt; Partial Discharges ]_x000D_
</v>
      </c>
      <c r="O16" s="14" t="str">
        <f xml:space="preserve"> TRIM(MID(tblPentagonsData[[#This Row],[Pentagons Output]],SEARCH("Duval Pentagon 1 =&gt;",tblPentagonsData[[#This Row],[Pentagons Output]])+LEN("Duval Pentagon 1 =&gt;") + 1,2))</f>
        <v>PD</v>
      </c>
      <c r="P16" s="14" t="str">
        <f xml:space="preserve"> TRIM(MID(tblPentagonsData[[#This Row],[Pentagons Output]],SEARCH("Duval Pentagon 2 =&gt;",tblPentagonsData[[#This Row],[Pentagons Output]])+LEN("Duval Pentagon 2 =&gt;") + 1,2))</f>
        <v>PD</v>
      </c>
      <c r="Q16" s="20" t="str">
        <f>_xll.IEC_60599(tblPentagonsData[[#This Row],[Serialised]],K15,1000,TRUE)</f>
        <v xml:space="preserve">[ Title =&gt; Interpretation of Dissolved Gas Analysis as per IEC60599 Edition 3.0, 2015-09 ]_x000D_
[ CO2 / CO =&gt; The Carbon Dioxide to Carbon Monoxide Ratio (CO2/CO) is 2.00 which is less than 3. This is generally considered as an indication of probable paper involvement in a fault, with possible carbonization, in the presence of other fault gases._x000D_
 ]_x000D_
[ O2 / N2 =&gt; Dissolved O2 and N2 are found in oil as a result of contact with atmospheric air in the conservator of air-breathing equipment, or through leaks in sealed equipment. At equilibrium with air, the concentrations of O2 and N2 are approximately 32000 and 64000 ppm respectively and the O2/N2 ratio is approx. 0.5._x000D_
In service, this ratio may decrease as a result of oil oxidation and/or paper ageing, if O2 is consumed more rapidrly than it is repalce by difussion. Factors such as the load and preservation system used may also affect the ratio, but with the exception of closed systems, ratios less than 0.3 (0.25 in this case) are generally considered to indicate excessive consumption of oxygen._x000D_
 ]_x000D_
[ Hydrogen Rate of Change =&gt; The rate of change of Hydrogen is -168000 ul/year which is lower than the typical value of 35000 ul/year. ]_x000D_
[ Methane Rate of Change =&gt; The rate of change of Methane is -60000 ul/year which is lower than the typical value of 10000 ul/year. ]_x000D_
[ Ethylene Rate of Change =&gt; The rate of change of Ethylene is 0 ul/year which is lower than the typical value of 32000 ul/year. ]_x000D_
[ Acetylene Rate of Change =&gt; The rate of change of Acetylene is 0 ul/year which is lower than the typical value of 0 ul/year. ]_x000D_
[ CarbonMonoxide Rate of Change =&gt; The rate of change of CarbonMonoxide is 0 ul/year which is lower than the typical value of 260000 ul/year. ]_x000D_
[ CarbonDioxide Rate of Change =&gt; The rate of change of CarbonDioxide is 0 ul/year which is lower than the typical value of 1700000 ul/year. ]_x000D_
[ RateOfChangeExceeded =&gt; False ]_x000D_
[ Hydrogen Concentration =&gt; The concentration of Hydrogen is 990.00 ul/l which is higher than the typical value of 150.00 ul/l. ]_x000D_
[ LimitExceeded =&gt; True ]_x000D_
[ Final Diagnosis =&gt; Alert ]_x000D_
</v>
      </c>
    </row>
    <row r="17" spans="1:17" ht="280.5" x14ac:dyDescent="0.2">
      <c r="A17" s="12">
        <v>38353</v>
      </c>
      <c r="B17" s="13">
        <v>858</v>
      </c>
      <c r="C17" s="13">
        <v>58</v>
      </c>
      <c r="D17" s="13">
        <v>3</v>
      </c>
      <c r="E17" s="13">
        <v>1</v>
      </c>
      <c r="F17" s="13">
        <v>1</v>
      </c>
      <c r="G17" s="14">
        <v>5</v>
      </c>
      <c r="H17" s="14">
        <v>10</v>
      </c>
      <c r="I17" s="14">
        <v>500</v>
      </c>
      <c r="J17" s="14">
        <v>2000</v>
      </c>
      <c r="K17" s="16" t="str">
        <f>_xll.SERIALIZEDGA(tblPentagonsData[[#This Row],[Sampling Date]],tblPentagonsData[[#This Row],[Hydrogen (H2)]],tblPentagonsData[[#This Row],[Methane (CH4)]],tblPentagonsData[[#This Row],[Ethane (C2H6)]],tblPentagonsData[[#This Row],[Ethylene (C2H4)]],tblPentagonsData[[#This Row],[Acetylene (C2H2)]],tblPentagonsData[[#This Row],[Carbon Monoxide]],tblPentagonsData[[#This Row],[Carbon Dioxide]],tblPentagonsData[[#This Row],[Oxygen]],tblPentagonsData[[#This Row],[Nitrogen]])</f>
        <v>{"SamplingDate":"2005-01-01T00:00:00","Hydrogen":{"Value":858.0,"Unit":{"Name":"Parts per Million","Symbol":"PPM","Base":1.0,"Family":"Concentration"}},"Methane":{"Value":58.0,"Unit":{"Name":"Parts per Million","Symbol":"PPM","Base":1.0,"Family":"Concentration"}},"Ethane":{"Value":3.0,"Unit":{"Name":"Parts per Million","Symbol":"PPM","Base":1.0,"Family":"Concentration"}},"Ethylene":{"Value":1.0,"Unit":{"Name":"Parts per Million","Symbol":"PPM","Base":1.0,"Family":"Concentration"}},"Acetylene":{"Value":1.0,"Unit":{"Name":"Parts per Million","Symbol":"PPM","Base":1.0,"Family":"Concentration"}},"CarbonMonoxide":{"Value":5.0,"Unit":{"Name":"Parts per Million","Symbol":"PPM","Base":1.0,"Family":"Concentration"}},"CarbonDioxide":{"Value":10.0,"Unit":{"Name":"Parts per Million","Symbol":"PPM","Base":1.0,"Family":"Concentration"}},"Oxygen":{"Value":500.0,"Unit":{"Name":"Parts per Million","Symbol":"PPM","Base":1.0,"Family":"Concentration"}},"Nitrogen":{"Value":2000.0,"Unit":{"Name":"Parts per Million","Symbol":"PPM","Base":1.0,"Family":"Concentration"}}}</v>
      </c>
      <c r="L17" s="16" t="str">
        <f>_xll.ROGERSRATIOS(tblPentagonsData[[#This Row],[Serialised]])</f>
        <v xml:space="preserve">[ Title =&gt; Interpretation of Dissolved Gas Analysis as per Rogers Ratios as described in IEEE C57.104 ]_x000D_
[ C2H2/C2H4 =&gt; 1.000 ]_x000D_
[ CH4/H2 =&gt; 0.068 ]_x000D_
[ C2H4/C2H6 =&gt; 0.333 ]_x000D_
[ Rogers Ratio Failure Code =&gt; NA =&gt; Not Available ]_x000D_
</v>
      </c>
      <c r="M17" s="16" t="str">
        <f>_xll.DUVALTRIANGLES(tblPentagonsData[[#This Row],[Serialised]])</f>
        <v xml:space="preserve">[ Title =&gt; Interpretation of Dissolved Gas Analysis as per Duval Triangles for Oil Filled Transformers, Reactors and Cables ]_x000D_
[ Duval Triangle 1 =&gt; T1 =&gt; Thermal fault t &lt; 300 oC ]_x000D_
[ Duval Triangle 4 =&gt; PD =&gt; Partial Discharges ]_x000D_
</v>
      </c>
      <c r="N17" s="16" t="str">
        <f>_xll.DUVALPENTAGONS(tblPentagonsData[[#This Row],[Serialised]])</f>
        <v xml:space="preserve">[ Title =&gt; Interpretation of Dissolved Gas Analysis as per Duval Pentagons (IEEE Electrical Insulation Magazine, Nov/Dec - Vol. 30, No. 6, pg. 9-12) ]_x000D_
[ Duval Pentagon 1 =&gt; PD =&gt; Partial Discharges ]_x000D_
[ Duval Pentagon 2 =&gt; PD =&gt; Partial Discharges ]_x000D_
</v>
      </c>
      <c r="O17" s="14" t="str">
        <f xml:space="preserve"> TRIM(MID(tblPentagonsData[[#This Row],[Pentagons Output]],SEARCH("Duval Pentagon 1 =&gt;",tblPentagonsData[[#This Row],[Pentagons Output]])+LEN("Duval Pentagon 1 =&gt;") + 1,2))</f>
        <v>PD</v>
      </c>
      <c r="P17" s="14" t="str">
        <f xml:space="preserve"> TRIM(MID(tblPentagonsData[[#This Row],[Pentagons Output]],SEARCH("Duval Pentagon 2 =&gt;",tblPentagonsData[[#This Row],[Pentagons Output]])+LEN("Duval Pentagon 2 =&gt;") + 1,2))</f>
        <v>PD</v>
      </c>
      <c r="Q17" s="20" t="str">
        <f>_xll.IEC_60599(tblPentagonsData[[#This Row],[Serialised]],K16,1000,TRUE)</f>
        <v xml:space="preserve">[ Title =&gt; Interpretation of Dissolved Gas Analysis as per IEC60599 Edition 3.0, 2015-09 ]_x000D_
[ CO2 / CO =&gt; The Carbon Dioxide to Carbon Monoxide Ratio (CO2/CO) is 2.00 which is less than 3. This is generally considered as an indication of probable paper involvement in a fault, with possible carbonization, in the presence of other fault gases._x000D_
 ]_x000D_
[ O2 / N2 =&gt; Dissolved O2 and N2 are found in oil as a result of contact with atmospheric air in the conservator of air-breathing equipment, or through leaks in sealed equipment. At equilibrium with air, the concentrations of O2 and N2 are approximately 32000 and 64000 ppm respectively and the O2/N2 ratio is approx. 0.5._x000D_
In service, this ratio may decrease as a result of oil oxidation and/or paper ageing, if O2 is consumed more rapidrly than it is repalce by difussion. Factors such as the load and preservation system used may also affect the ratio, but with the exception of closed systems, ratios less than 0.3 (0.25 in this case) are generally considered to indicate excessive consumption of oxygen._x000D_
 ]_x000D_
[ Ethane Rate of Change =&gt; The rate of change of Ethane is 5000 ul/year which is lower than the typical value of 5000 ul/year. ]_x000D_
[ Ethylene Rate of Change =&gt; The rate of change of Ethylene is 0 ul/year which is lower than the typical value of 32000 ul/year. ]_x000D_
[ Acetylene Rate of Change =&gt; The rate of change of Acetylene is 0 ul/year which is lower than the typical value of 0 ul/year. ]_x000D_
[ CarbonMonoxide Rate of Change =&gt; The rate of change of CarbonMonoxide is 0 ul/year which is lower than the typical value of 260000 ul/year. ]_x000D_
[ CarbonDioxide Rate of Change =&gt; The rate of change of CarbonDioxide is 0 ul/year which is lower than the typical value of 1700000 ul/year. ]_x000D_
[ RateOfChangeExceeded =&gt; False ]_x000D_
[ Hydrogen Concentration =&gt; The concentration of Hydrogen is 858.00 ul/l which is higher than the typical value of 150.00 ul/l. ]_x000D_
[ LimitExceeded =&gt; True ]_x000D_
[ Final Diagnosis =&gt; Alert ]_x000D_
</v>
      </c>
    </row>
    <row r="18" spans="1:17" ht="280.5" x14ac:dyDescent="0.2">
      <c r="A18" s="12">
        <v>37987</v>
      </c>
      <c r="B18" s="13">
        <v>815</v>
      </c>
      <c r="C18" s="13">
        <v>17</v>
      </c>
      <c r="D18" s="13">
        <v>18</v>
      </c>
      <c r="E18" s="13">
        <v>1</v>
      </c>
      <c r="F18" s="13">
        <v>1</v>
      </c>
      <c r="G18" s="14">
        <v>5</v>
      </c>
      <c r="H18" s="14">
        <v>10</v>
      </c>
      <c r="I18" s="14">
        <v>500</v>
      </c>
      <c r="J18" s="14">
        <v>2000</v>
      </c>
      <c r="K18" s="16" t="str">
        <f>_xll.SERIALIZEDGA(tblPentagonsData[[#This Row],[Sampling Date]],tblPentagonsData[[#This Row],[Hydrogen (H2)]],tblPentagonsData[[#This Row],[Methane (CH4)]],tblPentagonsData[[#This Row],[Ethane (C2H6)]],tblPentagonsData[[#This Row],[Ethylene (C2H4)]],tblPentagonsData[[#This Row],[Acetylene (C2H2)]],tblPentagonsData[[#This Row],[Carbon Monoxide]],tblPentagonsData[[#This Row],[Carbon Dioxide]],tblPentagonsData[[#This Row],[Oxygen]],tblPentagonsData[[#This Row],[Nitrogen]])</f>
        <v>{"SamplingDate":"2004-01-01T00:00:00","Hydrogen":{"Value":815.0,"Unit":{"Name":"Parts per Million","Symbol":"PPM","Base":1.0,"Family":"Concentration"}},"Methane":{"Value":17.0,"Unit":{"Name":"Parts per Million","Symbol":"PPM","Base":1.0,"Family":"Concentration"}},"Ethane":{"Value":18.0,"Unit":{"Name":"Parts per Million","Symbol":"PPM","Base":1.0,"Family":"Concentration"}},"Ethylene":{"Value":1.0,"Unit":{"Name":"Parts per Million","Symbol":"PPM","Base":1.0,"Family":"Concentration"}},"Acetylene":{"Value":1.0,"Unit":{"Name":"Parts per Million","Symbol":"PPM","Base":1.0,"Family":"Concentration"}},"CarbonMonoxide":{"Value":5.0,"Unit":{"Name":"Parts per Million","Symbol":"PPM","Base":1.0,"Family":"Concentration"}},"CarbonDioxide":{"Value":10.0,"Unit":{"Name":"Parts per Million","Symbol":"PPM","Base":1.0,"Family":"Concentration"}},"Oxygen":{"Value":500.0,"Unit":{"Name":"Parts per Million","Symbol":"PPM","Base":1.0,"Family":"Concentration"}},"Nitrogen":{"Value":2000.0,"Unit":{"Name":"Parts per Million","Symbol":"PPM","Base":1.0,"Family":"Concentration"}}}</v>
      </c>
      <c r="L18" s="16" t="str">
        <f>_xll.ROGERSRATIOS(tblPentagonsData[[#This Row],[Serialised]])</f>
        <v xml:space="preserve">[ Title =&gt; Interpretation of Dissolved Gas Analysis as per Rogers Ratios as described in IEEE C57.104 ]_x000D_
[ C2H2/C2H4 =&gt; 1.000 ]_x000D_
[ CH4/H2 =&gt; 0.021 ]_x000D_
[ C2H4/C2H6 =&gt; 0.056 ]_x000D_
[ Rogers Ratio Failure Code =&gt; NA =&gt; Not Available ]_x000D_
</v>
      </c>
      <c r="M18" s="16" t="str">
        <f>_xll.DUVALTRIANGLES(tblPentagonsData[[#This Row],[Serialised]])</f>
        <v xml:space="preserve">[ Title =&gt; Interpretation of Dissolved Gas Analysis as per Duval Triangles for Oil Filled Transformers, Reactors and Cables ]_x000D_
[ Duval Triangle 1 =&gt; DT =&gt; Mixtures of electrical and thermal faults. ]_x000D_
</v>
      </c>
      <c r="N18" s="16" t="str">
        <f>_xll.DUVALPENTAGONS(tblPentagonsData[[#This Row],[Serialised]])</f>
        <v xml:space="preserve">[ Title =&gt; Interpretation of Dissolved Gas Analysis as per Duval Pentagons (IEEE Electrical Insulation Magazine, Nov/Dec - Vol. 30, No. 6, pg. 9-12) ]_x000D_
[ Duval Pentagon 1 =&gt; PD =&gt; Partial Discharges ]_x000D_
[ Duval Pentagon 2 =&gt; PD =&gt; Partial Discharges ]_x000D_
</v>
      </c>
      <c r="O18" s="14" t="str">
        <f xml:space="preserve"> TRIM(MID(tblPentagonsData[[#This Row],[Pentagons Output]],SEARCH("Duval Pentagon 1 =&gt;",tblPentagonsData[[#This Row],[Pentagons Output]])+LEN("Duval Pentagon 1 =&gt;") + 1,2))</f>
        <v>PD</v>
      </c>
      <c r="P18" s="14" t="str">
        <f xml:space="preserve"> TRIM(MID(tblPentagonsData[[#This Row],[Pentagons Output]],SEARCH("Duval Pentagon 2 =&gt;",tblPentagonsData[[#This Row],[Pentagons Output]])+LEN("Duval Pentagon 2 =&gt;") + 1,2))</f>
        <v>PD</v>
      </c>
      <c r="Q18" s="20" t="str">
        <f>_xll.IEC_60599(tblPentagonsData[[#This Row],[Serialised]],K17,1000,TRUE)</f>
        <v xml:space="preserve">[ Title =&gt; Interpretation of Dissolved Gas Analysis as per IEC60599 Edition 3.0, 2015-09 ]_x000D_
[ CO2 / CO =&gt; The Carbon Dioxide to Carbon Monoxide Ratio (CO2/CO) is 2.00 which is less than 3. This is generally considered as an indication of probable paper involvement in a fault, with possible carbonization, in the presence of other fault gases._x000D_
 ]_x000D_
[ O2 / N2 =&gt; Dissolved O2 and N2 are found in oil as a result of contact with atmospheric air in the conservator of air-breathing equipment, or through leaks in sealed equipment. At equilibrium with air, the concentrations of O2 and N2 are approximately 32000 and 64000 ppm respectively and the O2/N2 ratio is approx. 0.5._x000D_
In service, this ratio may decrease as a result of oil oxidation and/or paper ageing, if O2 is consumed more rapidrly than it is repalce by difussion. Factors such as the load and preservation system used may also affect the ratio, but with the exception of closed systems, ratios less than 0.3 (0.25 in this case) are generally considered to indicate excessive consumption of oxygen._x000D_
 ]_x000D_
[ Ethane Rate of Change =&gt; The rate of change of Ethane is -15000 ul/year which is lower than the typical value of 5000 ul/year. ]_x000D_
[ Ethylene Rate of Change =&gt; The rate of change of Ethylene is 0 ul/year which is lower than the typical value of 32000 ul/year. ]_x000D_
[ Acetylene Rate of Change =&gt; The rate of change of Acetylene is 0 ul/year which is lower than the typical value of 0 ul/year. ]_x000D_
[ CarbonMonoxide Rate of Change =&gt; The rate of change of CarbonMonoxide is 0 ul/year which is lower than the typical value of 260000 ul/year. ]_x000D_
[ CarbonDioxide Rate of Change =&gt; The rate of change of CarbonDioxide is 0 ul/year which is lower than the typical value of 1700000 ul/year. ]_x000D_
[ RateOfChangeExceeded =&gt; False ]_x000D_
[ Hydrogen Concentration =&gt; The concentration of Hydrogen is 815.00 ul/l which is higher than the typical value of 150.00 ul/l. ]_x000D_
[ LimitExceeded =&gt; True ]_x000D_
[ Final Diagnosis =&gt; Alert ]_x000D_
</v>
      </c>
    </row>
    <row r="19" spans="1:17" ht="293.25" x14ac:dyDescent="0.2">
      <c r="A19" s="12">
        <v>37622</v>
      </c>
      <c r="B19" s="13">
        <v>962</v>
      </c>
      <c r="C19" s="13">
        <v>36</v>
      </c>
      <c r="D19" s="13">
        <v>6</v>
      </c>
      <c r="E19" s="13">
        <v>1</v>
      </c>
      <c r="F19" s="13">
        <v>1</v>
      </c>
      <c r="G19" s="14">
        <v>5</v>
      </c>
      <c r="H19" s="14">
        <v>10</v>
      </c>
      <c r="I19" s="14">
        <v>500</v>
      </c>
      <c r="J19" s="14">
        <v>2000</v>
      </c>
      <c r="K19" s="16" t="str">
        <f>_xll.SERIALIZEDGA(tblPentagonsData[[#This Row],[Sampling Date]],tblPentagonsData[[#This Row],[Hydrogen (H2)]],tblPentagonsData[[#This Row],[Methane (CH4)]],tblPentagonsData[[#This Row],[Ethane (C2H6)]],tblPentagonsData[[#This Row],[Ethylene (C2H4)]],tblPentagonsData[[#This Row],[Acetylene (C2H2)]],tblPentagonsData[[#This Row],[Carbon Monoxide]],tblPentagonsData[[#This Row],[Carbon Dioxide]],tblPentagonsData[[#This Row],[Oxygen]],tblPentagonsData[[#This Row],[Nitrogen]])</f>
        <v>{"SamplingDate":"2003-01-01T00:00:00","Hydrogen":{"Value":962.0,"Unit":{"Name":"Parts per Million","Symbol":"PPM","Base":1.0,"Family":"Concentration"}},"Methane":{"Value":36.0,"Unit":{"Name":"Parts per Million","Symbol":"PPM","Base":1.0,"Family":"Concentration"}},"Ethane":{"Value":6.0,"Unit":{"Name":"Parts per Million","Symbol":"PPM","Base":1.0,"Family":"Concentration"}},"Ethylene":{"Value":1.0,"Unit":{"Name":"Parts per Million","Symbol":"PPM","Base":1.0,"Family":"Concentration"}},"Acetylene":{"Value":1.0,"Unit":{"Name":"Parts per Million","Symbol":"PPM","Base":1.0,"Family":"Concentration"}},"CarbonMonoxide":{"Value":5.0,"Unit":{"Name":"Parts per Million","Symbol":"PPM","Base":1.0,"Family":"Concentration"}},"CarbonDioxide":{"Value":10.0,"Unit":{"Name":"Parts per Million","Symbol":"PPM","Base":1.0,"Family":"Concentration"}},"Oxygen":{"Value":500.0,"Unit":{"Name":"Parts per Million","Symbol":"PPM","Base":1.0,"Family":"Concentration"}},"Nitrogen":{"Value":2000.0,"Unit":{"Name":"Parts per Million","Symbol":"PPM","Base":1.0,"Family":"Concentration"}}}</v>
      </c>
      <c r="L19" s="16" t="str">
        <f>_xll.ROGERSRATIOS(tblPentagonsData[[#This Row],[Serialised]])</f>
        <v xml:space="preserve">[ Title =&gt; Interpretation of Dissolved Gas Analysis as per Rogers Ratios as described in IEEE C57.104 ]_x000D_
[ C2H2/C2H4 =&gt; 1.000 ]_x000D_
[ CH4/H2 =&gt; 0.037 ]_x000D_
[ C2H4/C2H6 =&gt; 0.167 ]_x000D_
[ Rogers Ratio Failure Code =&gt; NA =&gt; Not Available ]_x000D_
</v>
      </c>
      <c r="M19" s="16" t="str">
        <f>_xll.DUVALTRIANGLES(tblPentagonsData[[#This Row],[Serialised]])</f>
        <v xml:space="preserve">[ Title =&gt; Interpretation of Dissolved Gas Analysis as per Duval Triangles for Oil Filled Transformers, Reactors and Cables ]_x000D_
[ Duval Triangle 1 =&gt; T1 =&gt; Thermal fault t &lt; 300 oC ]_x000D_
[ Duval Triangle 4 =&gt; PD =&gt; Partial Discharges ]_x000D_
</v>
      </c>
      <c r="N19" s="16" t="str">
        <f>_xll.DUVALPENTAGONS(tblPentagonsData[[#This Row],[Serialised]])</f>
        <v xml:space="preserve">[ Title =&gt; Interpretation of Dissolved Gas Analysis as per Duval Pentagons (IEEE Electrical Insulation Magazine, Nov/Dec - Vol. 30, No. 6, pg. 9-12) ]_x000D_
[ Duval Pentagon 1 =&gt; PD =&gt; Partial Discharges ]_x000D_
[ Duval Pentagon 2 =&gt; PD =&gt; Partial Discharges ]_x000D_
</v>
      </c>
      <c r="O19" s="14" t="str">
        <f xml:space="preserve"> TRIM(MID(tblPentagonsData[[#This Row],[Pentagons Output]],SEARCH("Duval Pentagon 1 =&gt;",tblPentagonsData[[#This Row],[Pentagons Output]])+LEN("Duval Pentagon 1 =&gt;") + 1,2))</f>
        <v>PD</v>
      </c>
      <c r="P19" s="14" t="str">
        <f xml:space="preserve"> TRIM(MID(tblPentagonsData[[#This Row],[Pentagons Output]],SEARCH("Duval Pentagon 2 =&gt;",tblPentagonsData[[#This Row],[Pentagons Output]])+LEN("Duval Pentagon 2 =&gt;") + 1,2))</f>
        <v>PD</v>
      </c>
      <c r="Q19" s="20" t="str">
        <f>_xll.IEC_60599(tblPentagonsData[[#This Row],[Serialised]],K18,1000,TRUE)</f>
        <v xml:space="preserve">[ Title =&gt; Interpretation of Dissolved Gas Analysis as per IEC60599 Edition 3.0, 2015-09 ]_x000D_
[ CO2 / CO =&gt; The Carbon Dioxide to Carbon Monoxide Ratio (CO2/CO) is 2.00 which is less than 3. This is generally considered as an indication of probable paper involvement in a fault, with possible carbonization, in the presence of other fault gases._x000D_
 ]_x000D_
[ O2 / N2 =&gt; Dissolved O2 and N2 are found in oil as a result of contact with atmospheric air in the conservator of air-breathing equipment, or through leaks in sealed equipment. At equilibrium with air, the concentrations of O2 and N2 are approximately 32000 and 64000 ppm respectively and the O2/N2 ratio is approx. 0.5._x000D_
In service, this ratio may decrease as a result of oil oxidation and/or paper ageing, if O2 is consumed more rapidrly than it is repalce by difussion. Factors such as the load and preservation system used may also affect the ratio, but with the exception of closed systems, ratios less than 0.3 (0.25 in this case) are generally considered to indicate excessive consumption of oxygen._x000D_
 ]_x000D_
[ Hydrogen Rate of Change =&gt; The rate of change of Hydrogen is -147000 ul/year which is lower than the typical value of 35000 ul/year. ]_x000D_
[ Methane Rate of Change =&gt; The rate of change of Methane is -19000 ul/year which is lower than the typical value of 10000 ul/year. ]_x000D_
[ Ethylene Rate of Change =&gt; The rate of change of Ethylene is 0 ul/year which is lower than the typical value of 32000 ul/year. ]_x000D_
[ Acetylene Rate of Change =&gt; The rate of change of Acetylene is 0 ul/year which is lower than the typical value of 0 ul/year. ]_x000D_
[ CarbonMonoxide Rate of Change =&gt; The rate of change of CarbonMonoxide is 0 ul/year which is lower than the typical value of 260000 ul/year. ]_x000D_
[ CarbonDioxide Rate of Change =&gt; The rate of change of CarbonDioxide is 0 ul/year which is lower than the typical value of 1700000 ul/year. ]_x000D_
[ RateOfChangeExceeded =&gt; False ]_x000D_
[ Hydrogen Concentration =&gt; The concentration of Hydrogen is 962.00 ul/l which is higher than the typical value of 150.00 ul/l. ]_x000D_
[ LimitExceeded =&gt; True ]_x000D_
[ Final Diagnosis =&gt; Alert ]_x000D_
</v>
      </c>
    </row>
    <row r="20" spans="1:17" ht="318.75" x14ac:dyDescent="0.2">
      <c r="A20" s="12">
        <v>37257</v>
      </c>
      <c r="B20" s="13">
        <v>829</v>
      </c>
      <c r="C20" s="13">
        <v>99</v>
      </c>
      <c r="D20" s="13">
        <v>30</v>
      </c>
      <c r="E20" s="13">
        <v>1</v>
      </c>
      <c r="F20" s="13">
        <v>1</v>
      </c>
      <c r="G20" s="14">
        <v>5</v>
      </c>
      <c r="H20" s="14">
        <v>10</v>
      </c>
      <c r="I20" s="14">
        <v>500</v>
      </c>
      <c r="J20" s="14">
        <v>2000</v>
      </c>
      <c r="K20" s="16" t="str">
        <f>_xll.SERIALIZEDGA(tblPentagonsData[[#This Row],[Sampling Date]],tblPentagonsData[[#This Row],[Hydrogen (H2)]],tblPentagonsData[[#This Row],[Methane (CH4)]],tblPentagonsData[[#This Row],[Ethane (C2H6)]],tblPentagonsData[[#This Row],[Ethylene (C2H4)]],tblPentagonsData[[#This Row],[Acetylene (C2H2)]],tblPentagonsData[[#This Row],[Carbon Monoxide]],tblPentagonsData[[#This Row],[Carbon Dioxide]],tblPentagonsData[[#This Row],[Oxygen]],tblPentagonsData[[#This Row],[Nitrogen]])</f>
        <v>{"SamplingDate":"2002-01-01T00:00:00","Hydrogen":{"Value":829.0,"Unit":{"Name":"Parts per Million","Symbol":"PPM","Base":1.0,"Family":"Concentration"}},"Methane":{"Value":99.0,"Unit":{"Name":"Parts per Million","Symbol":"PPM","Base":1.0,"Family":"Concentration"}},"Ethane":{"Value":30.0,"Unit":{"Name":"Parts per Million","Symbol":"PPM","Base":1.0,"Family":"Concentration"}},"Ethylene":{"Value":1.0,"Unit":{"Name":"Parts per Million","Symbol":"PPM","Base":1.0,"Family":"Concentration"}},"Acetylene":{"Value":1.0,"Unit":{"Name":"Parts per Million","Symbol":"PPM","Base":1.0,"Family":"Concentration"}},"CarbonMonoxide":{"Value":5.0,"Unit":{"Name":"Parts per Million","Symbol":"PPM","Base":1.0,"Family":"Concentration"}},"CarbonDioxide":{"Value":10.0,"Unit":{"Name":"Parts per Million","Symbol":"PPM","Base":1.0,"Family":"Concentration"}},"Oxygen":{"Value":500.0,"Unit":{"Name":"Parts per Million","Symbol":"PPM","Base":1.0,"Family":"Concentration"}},"Nitrogen":{"Value":2000.0,"Unit":{"Name":"Parts per Million","Symbol":"PPM","Base":1.0,"Family":"Concentration"}}}</v>
      </c>
      <c r="L20" s="16" t="str">
        <f>_xll.ROGERSRATIOS(tblPentagonsData[[#This Row],[Serialised]])</f>
        <v xml:space="preserve">[ Title =&gt; Interpretation of Dissolved Gas Analysis as per Rogers Ratios as described in IEEE C57.104 ]_x000D_
[ C2H2/C2H4 =&gt; 1.000 ]_x000D_
[ CH4/H2 =&gt; 0.119 ]_x000D_
[ C2H4/C2H6 =&gt; 0.033 ]_x000D_
[ Rogers Ratio Failure Code =&gt; NA =&gt; Not Available ]_x000D_
</v>
      </c>
      <c r="M20" s="16" t="str">
        <f>_xll.DUVALTRIANGLES(tblPentagonsData[[#This Row],[Serialised]])</f>
        <v xml:space="preserve">[ Title =&gt; Interpretation of Dissolved Gas Analysis as per Duval Triangles for Oil Filled Transformers, Reactors and Cables ]_x000D_
[ Duval Triangle 1 =&gt; PD =&gt; Partial Discharges ]_x000D_
[ Duval Triangle 4 =&gt; PD =&gt; Partial Discharges ]_x000D_
</v>
      </c>
      <c r="N20" s="16" t="str">
        <f>_xll.DUVALPENTAGONS(tblPentagonsData[[#This Row],[Serialised]])</f>
        <v xml:space="preserve">[ Title =&gt; Interpretation of Dissolved Gas Analysis as per Duval Pentagons (IEEE Electrical Insulation Magazine, Nov/Dec - Vol. 30, No. 6, pg. 9-12) ]_x000D_
[ Duval Pentagon 1 =&gt; S =&gt; Stray gassing of Oil (&lt; 200 oC) ]_x000D_
[ Duval Pentagon 2 =&gt; S =&gt; Stray gassing of Oil (&lt; 200 oC) ]_x000D_
</v>
      </c>
      <c r="O20" s="14" t="str">
        <f xml:space="preserve"> TRIM(MID(tblPentagonsData[[#This Row],[Pentagons Output]],SEARCH("Duval Pentagon 1 =&gt;",tblPentagonsData[[#This Row],[Pentagons Output]])+LEN("Duval Pentagon 1 =&gt;") + 1,2))</f>
        <v>S</v>
      </c>
      <c r="P20" s="14" t="str">
        <f xml:space="preserve"> TRIM(MID(tblPentagonsData[[#This Row],[Pentagons Output]],SEARCH("Duval Pentagon 2 =&gt;",tblPentagonsData[[#This Row],[Pentagons Output]])+LEN("Duval Pentagon 2 =&gt;") + 1,2))</f>
        <v>S</v>
      </c>
      <c r="Q20" s="20" t="str">
        <f>_xll.IEC_60599(tblPentagonsData[[#This Row],[Serialised]],K19,1000,TRUE)</f>
        <v xml:space="preserve">[ Title =&gt; Interpretation of Dissolved Gas Analysis as per IEC60599 Edition 3.0, 2015-09 ]_x000D_
[ CO2 / CO =&gt; The Carbon Dioxide to Carbon Monoxide Ratio (CO2/CO) is 2.00 which is less than 3. This is generally considered as an indication of probable paper involvement in a fault, with possible carbonization, in the presence of other fault gases._x000D_
 ]_x000D_
[ O2 / N2 =&gt; Dissolved O2 and N2 are found in oil as a result of contact with atmospheric air in the conservator of air-breathing equipment, or through leaks in sealed equipment. At equilibrium with air, the concentrations of O2 and N2 are approximately 32000 and 64000 ppm respectively and the O2/N2 ratio is approx. 0.5._x000D_
In service, this ratio may decrease as a result of oil oxidation and/or paper ageing, if O2 is consumed more rapidrly than it is repalce by difussion. Factors such as the load and preservation system used may also affect the ratio, but with the exception of closed systems, ratios less than 0.3 (0.25 in this case) are generally considered to indicate excessive consumption of oxygen._x000D_
 ]_x000D_
[ Hydrogen Rate of Change =&gt; The rate of change of Hydrogen is 133000.00 ul/year which is higher than the typical value of 132000.00 ul/year. ]_x000D_
[ Methane Rate of Change =&gt; The rate of change of Methane is -63000 ul/year which is lower than the typical value of 10000 ul/year. ]_x000D_
[ Ethane Rate of Change =&gt; The rate of change of Ethane is -24000 ul/year which is lower than the typical value of 5000 ul/year. ]_x000D_
[ Ethylene Rate of Change =&gt; The rate of change of Ethylene is 0 ul/year which is lower than the typical value of 32000 ul/year. ]_x000D_
[ Acetylene Rate of Change =&gt; The rate of change of Acetylene is 0 ul/year which is lower than the typical value of 0 ul/year. ]_x000D_
[ CarbonMonoxide Rate of Change =&gt; The rate of change of CarbonMonoxide is 0 ul/year which is lower than the typical value of 260000 ul/year. ]_x000D_
[ CarbonDioxide Rate of Change =&gt; The rate of change of CarbonDioxide is 0 ul/year which is lower than the typical value of 1700000 ul/year. ]_x000D_
[ RateOfChangeExceeded =&gt; True ]_x000D_
[ Hydrogen Concentration =&gt; The concentration of Hydrogen is 829.00 ul/l which is higher than the typical value of 150.00 ul/l. ]_x000D_
[ LimitExceeded =&gt; True ]_x000D_
[ Final Diagnosis =&gt; Alarm ]_x000D_
</v>
      </c>
    </row>
    <row r="21" spans="1:17" ht="306" x14ac:dyDescent="0.2">
      <c r="A21" s="12">
        <v>36892</v>
      </c>
      <c r="B21" s="13">
        <v>877</v>
      </c>
      <c r="C21" s="13">
        <v>150</v>
      </c>
      <c r="D21" s="13">
        <v>17</v>
      </c>
      <c r="E21" s="13">
        <v>1</v>
      </c>
      <c r="F21" s="13">
        <v>1</v>
      </c>
      <c r="G21" s="14">
        <v>5</v>
      </c>
      <c r="H21" s="14">
        <v>10</v>
      </c>
      <c r="I21" s="14">
        <v>500</v>
      </c>
      <c r="J21" s="14">
        <v>2000</v>
      </c>
      <c r="K21" s="16" t="str">
        <f>_xll.SERIALIZEDGA(tblPentagonsData[[#This Row],[Sampling Date]],tblPentagonsData[[#This Row],[Hydrogen (H2)]],tblPentagonsData[[#This Row],[Methane (CH4)]],tblPentagonsData[[#This Row],[Ethane (C2H6)]],tblPentagonsData[[#This Row],[Ethylene (C2H4)]],tblPentagonsData[[#This Row],[Acetylene (C2H2)]],tblPentagonsData[[#This Row],[Carbon Monoxide]],tblPentagonsData[[#This Row],[Carbon Dioxide]],tblPentagonsData[[#This Row],[Oxygen]],tblPentagonsData[[#This Row],[Nitrogen]])</f>
        <v>{"SamplingDate":"2001-01-01T00:00:00","Hydrogen":{"Value":877.0,"Unit":{"Name":"Parts per Million","Symbol":"PPM","Base":1.0,"Family":"Concentration"}},"Methane":{"Value":150.0,"Unit":{"Name":"Parts per Million","Symbol":"PPM","Base":1.0,"Family":"Concentration"}},"Ethane":{"Value":17.0,"Unit":{"Name":"Parts per Million","Symbol":"PPM","Base":1.0,"Family":"Concentration"}},"Ethylene":{"Value":1.0,"Unit":{"Name":"Parts per Million","Symbol":"PPM","Base":1.0,"Family":"Concentration"}},"Acetylene":{"Value":1.0,"Unit":{"Name":"Parts per Million","Symbol":"PPM","Base":1.0,"Family":"Concentration"}},"CarbonMonoxide":{"Value":5.0,"Unit":{"Name":"Parts per Million","Symbol":"PPM","Base":1.0,"Family":"Concentration"}},"CarbonDioxide":{"Value":10.0,"Unit":{"Name":"Parts per Million","Symbol":"PPM","Base":1.0,"Family":"Concentration"}},"Oxygen":{"Value":500.0,"Unit":{"Name":"Parts per Million","Symbol":"PPM","Base":1.0,"Family":"Concentration"}},"Nitrogen":{"Value":2000.0,"Unit":{"Name":"Parts per Million","Symbol":"PPM","Base":1.0,"Family":"Concentration"}}}</v>
      </c>
      <c r="L21" s="16" t="str">
        <f>_xll.ROGERSRATIOS(tblPentagonsData[[#This Row],[Serialised]])</f>
        <v xml:space="preserve">[ Title =&gt; Interpretation of Dissolved Gas Analysis as per Rogers Ratios as described in IEEE C57.104 ]_x000D_
[ C2H2/C2H4 =&gt; 1.000 ]_x000D_
[ CH4/H2 =&gt; 0.171 ]_x000D_
[ C2H4/C2H6 =&gt; 0.059 ]_x000D_
[ Rogers Ratio Failure Code =&gt; NA =&gt; Not Available ]_x000D_
</v>
      </c>
      <c r="M21" s="16" t="str">
        <f>_xll.DUVALTRIANGLES(tblPentagonsData[[#This Row],[Serialised]])</f>
        <v xml:space="preserve">[ Title =&gt; Interpretation of Dissolved Gas Analysis as per Duval Triangles for Oil Filled Transformers, Reactors and Cables ]_x000D_
[ Duval Triangle 1 =&gt; PD =&gt; Partial Discharges ]_x000D_
[ Duval Triangle 4 =&gt; PD =&gt; Partial Discharges ]_x000D_
</v>
      </c>
      <c r="N21" s="16" t="str">
        <f>_xll.DUVALPENTAGONS(tblPentagonsData[[#This Row],[Serialised]])</f>
        <v xml:space="preserve">[ Title =&gt; Interpretation of Dissolved Gas Analysis as per Duval Pentagons (IEEE Electrical Insulation Magazine, Nov/Dec - Vol. 30, No. 6, pg. 9-12) ]_x000D_
[ Duval Pentagon 1 =&gt; S =&gt; Stray gassing of Oil (&lt; 200 oC) ]_x000D_
[ Duval Pentagon 2 =&gt; S =&gt; Stray gassing of Oil (&lt; 200 oC) ]_x000D_
</v>
      </c>
      <c r="O21" s="14" t="str">
        <f xml:space="preserve"> TRIM(MID(tblPentagonsData[[#This Row],[Pentagons Output]],SEARCH("Duval Pentagon 1 =&gt;",tblPentagonsData[[#This Row],[Pentagons Output]])+LEN("Duval Pentagon 1 =&gt;") + 1,2))</f>
        <v>S</v>
      </c>
      <c r="P21" s="14" t="str">
        <f xml:space="preserve"> TRIM(MID(tblPentagonsData[[#This Row],[Pentagons Output]],SEARCH("Duval Pentagon 2 =&gt;",tblPentagonsData[[#This Row],[Pentagons Output]])+LEN("Duval Pentagon 2 =&gt;") + 1,2))</f>
        <v>S</v>
      </c>
      <c r="Q21" s="20" t="str">
        <f>_xll.IEC_60599(tblPentagonsData[[#This Row],[Serialised]],K20,1000,TRUE)</f>
        <v xml:space="preserve">[ Title =&gt; Interpretation of Dissolved Gas Analysis as per IEC60599 Edition 3.0, 2015-09 ]_x000D_
[ CO2 / CO =&gt; The Carbon Dioxide to Carbon Monoxide Ratio (CO2/CO) is 2.00 which is less than 3. This is generally considered as an indication of probable paper involvement in a fault, with possible carbonization, in the presence of other fault gases._x000D_
 ]_x000D_
[ O2 / N2 =&gt; Dissolved O2 and N2 are found in oil as a result of contact with atmospheric air in the conservator of air-breathing equipment, or through leaks in sealed equipment. At equilibrium with air, the concentrations of O2 and N2 are approximately 32000 and 64000 ppm respectively and the O2/N2 ratio is approx. 0.5._x000D_
In service, this ratio may decrease as a result of oil oxidation and/or paper ageing, if O2 is consumed more rapidrly than it is repalce by difussion. Factors such as the load and preservation system used may also affect the ratio, but with the exception of closed systems, ratios less than 0.3 (0.25 in this case) are generally considered to indicate excessive consumption of oxygen._x000D_
 ]_x000D_
[ Hydrogen Rate of Change =&gt; The rate of change of Hydrogen is -48000 ul/year which is lower than the typical value of 35000 ul/year. ]_x000D_
[ Methane Rate of Change =&gt; The rate of change of Methane is -51000 ul/year which is lower than the typical value of 10000 ul/year. ]_x000D_
[ Ethylene Rate of Change =&gt; The rate of change of Ethylene is 0 ul/year which is lower than the typical value of 32000 ul/year. ]_x000D_
[ Acetylene Rate of Change =&gt; The rate of change of Acetylene is 0 ul/year which is lower than the typical value of 0 ul/year. ]_x000D_
[ CarbonMonoxide Rate of Change =&gt; The rate of change of CarbonMonoxide is 0 ul/year which is lower than the typical value of 260000 ul/year. ]_x000D_
[ CarbonDioxide Rate of Change =&gt; The rate of change of CarbonDioxide is 0 ul/year which is lower than the typical value of 1700000 ul/year. ]_x000D_
[ RateOfChangeExceeded =&gt; False ]_x000D_
[ Hydrogen Concentration =&gt; The concentration of Hydrogen is 877.00 ul/l which is higher than the typical value of 150.00 ul/l. ]_x000D_
[ Methane Concentration =&gt; The concentration of Methane is 150.00 ul/l which is higher than the typical value of 130.00 ul/l. ]_x000D_
[ LimitExceeded =&gt; True ]_x000D_
[ Final Diagnosis =&gt; Alert ]_x000D_
</v>
      </c>
    </row>
    <row r="22" spans="1:17" ht="293.25" x14ac:dyDescent="0.2">
      <c r="A22" s="12">
        <v>36526</v>
      </c>
      <c r="B22" s="13">
        <v>839</v>
      </c>
      <c r="C22" s="13">
        <v>1</v>
      </c>
      <c r="D22" s="13">
        <v>16</v>
      </c>
      <c r="E22" s="13">
        <v>1</v>
      </c>
      <c r="F22" s="13">
        <v>1</v>
      </c>
      <c r="G22" s="14">
        <v>5</v>
      </c>
      <c r="H22" s="14">
        <v>10</v>
      </c>
      <c r="I22" s="14">
        <v>500</v>
      </c>
      <c r="J22" s="14">
        <v>2000</v>
      </c>
      <c r="K22" s="16" t="str">
        <f>_xll.SERIALIZEDGA(tblPentagonsData[[#This Row],[Sampling Date]],tblPentagonsData[[#This Row],[Hydrogen (H2)]],tblPentagonsData[[#This Row],[Methane (CH4)]],tblPentagonsData[[#This Row],[Ethane (C2H6)]],tblPentagonsData[[#This Row],[Ethylene (C2H4)]],tblPentagonsData[[#This Row],[Acetylene (C2H2)]],tblPentagonsData[[#This Row],[Carbon Monoxide]],tblPentagonsData[[#This Row],[Carbon Dioxide]],tblPentagonsData[[#This Row],[Oxygen]],tblPentagonsData[[#This Row],[Nitrogen]])</f>
        <v>{"SamplingDate":"2000-01-01T00:00:00","Hydrogen":{"Value":839.0,"Unit":{"Name":"Parts per Million","Symbol":"PPM","Base":1.0,"Family":"Concentration"}},"Methane":{"Value":1.0,"Unit":{"Name":"Parts per Million","Symbol":"PPM","Base":1.0,"Family":"Concentration"}},"Ethane":{"Value":16.0,"Unit":{"Name":"Parts per Million","Symbol":"PPM","Base":1.0,"Family":"Concentration"}},"Ethylene":{"Value":1.0,"Unit":{"Name":"Parts per Million","Symbol":"PPM","Base":1.0,"Family":"Concentration"}},"Acetylene":{"Value":1.0,"Unit":{"Name":"Parts per Million","Symbol":"PPM","Base":1.0,"Family":"Concentration"}},"CarbonMonoxide":{"Value":5.0,"Unit":{"Name":"Parts per Million","Symbol":"PPM","Base":1.0,"Family":"Concentration"}},"CarbonDioxide":{"Value":10.0,"Unit":{"Name":"Parts per Million","Symbol":"PPM","Base":1.0,"Family":"Concentration"}},"Oxygen":{"Value":500.0,"Unit":{"Name":"Parts per Million","Symbol":"PPM","Base":1.0,"Family":"Concentration"}},"Nitrogen":{"Value":2000.0,"Unit":{"Name":"Parts per Million","Symbol":"PPM","Base":1.0,"Family":"Concentration"}}}</v>
      </c>
      <c r="L22" s="16" t="str">
        <f>_xll.ROGERSRATIOS(tblPentagonsData[[#This Row],[Serialised]])</f>
        <v xml:space="preserve">[ Title =&gt; Interpretation of Dissolved Gas Analysis as per Rogers Ratios as described in IEEE C57.104 ]_x000D_
[ C2H2/C2H4 =&gt; 1.000 ]_x000D_
[ CH4/H2 =&gt; 0.001 ]_x000D_
[ C2H4/C2H6 =&gt; 0.063 ]_x000D_
[ Rogers Ratio Failure Code =&gt; NA =&gt; Not Available ]_x000D_
</v>
      </c>
      <c r="M22" s="16" t="str">
        <f>_xll.DUVALTRIANGLES(tblPentagonsData[[#This Row],[Serialised]])</f>
        <v xml:space="preserve">[ Title =&gt; Interpretation of Dissolved Gas Analysis as per Duval Triangles for Oil Filled Transformers, Reactors and Cables ]_x000D_
[ Duval Triangle 1 =&gt; D2 =&gt; Discharges of high energy ]_x000D_
</v>
      </c>
      <c r="N22" s="16" t="str">
        <f>_xll.DUVALPENTAGONS(tblPentagonsData[[#This Row],[Serialised]])</f>
        <v xml:space="preserve">[ Title =&gt; Interpretation of Dissolved Gas Analysis as per Duval Pentagons (IEEE Electrical Insulation Magazine, Nov/Dec - Vol. 30, No. 6, pg. 9-12) ]_x000D_
[ Duval Pentagon 1 =&gt; PD =&gt; Partial Discharges ]_x000D_
[ Duval Pentagon 2 =&gt; PD =&gt; Partial Discharges ]_x000D_
</v>
      </c>
      <c r="O22" s="14" t="str">
        <f xml:space="preserve"> TRIM(MID(tblPentagonsData[[#This Row],[Pentagons Output]],SEARCH("Duval Pentagon 1 =&gt;",tblPentagonsData[[#This Row],[Pentagons Output]])+LEN("Duval Pentagon 1 =&gt;") + 1,2))</f>
        <v>PD</v>
      </c>
      <c r="P22" s="14" t="str">
        <f xml:space="preserve"> TRIM(MID(tblPentagonsData[[#This Row],[Pentagons Output]],SEARCH("Duval Pentagon 2 =&gt;",tblPentagonsData[[#This Row],[Pentagons Output]])+LEN("Duval Pentagon 2 =&gt;") + 1,2))</f>
        <v>PD</v>
      </c>
      <c r="Q22" s="20" t="str">
        <f>_xll.IEC_60599(tblPentagonsData[[#This Row],[Serialised]],K21,1000,TRUE)</f>
        <v xml:space="preserve">[ Title =&gt; Interpretation of Dissolved Gas Analysis as per IEC60599 Edition 3.0, 2015-09 ]_x000D_
[ CO2 / CO =&gt; The Carbon Dioxide to Carbon Monoxide Ratio (CO2/CO) is 2.00 which is less than 3. This is generally considered as an indication of probable paper involvement in a fault, with possible carbonization, in the presence of other fault gases._x000D_
 ]_x000D_
[ O2 / N2 =&gt; Dissolved O2 and N2 are found in oil as a result of contact with atmospheric air in the conservator of air-breathing equipment, or through leaks in sealed equipment. At equilibrium with air, the concentrations of O2 and N2 are approximately 32000 and 64000 ppm respectively and the O2/N2 ratio is approx. 0.5._x000D_
In service, this ratio may decrease as a result of oil oxidation and/or paper ageing, if O2 is consumed more rapidrly than it is repalce by difussion. Factors such as the load and preservation system used may also affect the ratio, but with the exception of closed systems, ratios less than 0.3 (0.25 in this case) are generally considered to indicate excessive consumption of oxygen._x000D_
 ]_x000D_
[ Methane Rate of Change =&gt; The rate of change of Methane is 149000.00 ul/year which is higher than the typical value of 120000.00 ul/year. ]_x000D_
[ Ethane Rate of Change =&gt; The rate of change of Ethane is 1000 ul/year which is lower than the typical value of 5000 ul/year. ]_x000D_
[ Ethylene Rate of Change =&gt; The rate of change of Ethylene is 0 ul/year which is lower than the typical value of 32000 ul/year. ]_x000D_
[ Acetylene Rate of Change =&gt; The rate of change of Acetylene is 0 ul/year which is lower than the typical value of 0 ul/year. ]_x000D_
[ CarbonMonoxide Rate of Change =&gt; The rate of change of CarbonMonoxide is 0 ul/year which is lower than the typical value of 260000 ul/year. ]_x000D_
[ CarbonDioxide Rate of Change =&gt; The rate of change of CarbonDioxide is 0 ul/year which is lower than the typical value of 1700000 ul/year. ]_x000D_
[ RateOfChangeExceeded =&gt; True ]_x000D_
[ Hydrogen Concentration =&gt; The concentration of Hydrogen is 839.00 ul/l which is higher than the typical value of 150.00 ul/l. ]_x000D_
[ LimitExceeded =&gt; True ]_x000D_
[ Final Diagnosis =&gt; Alarm ]_x000D_
</v>
      </c>
    </row>
  </sheetData>
  <sheetProtection selectLockedCells="1"/>
  <pageMargins left="0.75" right="0.75" top="1" bottom="1" header="0.4921259845" footer="0.4921259845"/>
  <pageSetup paperSize="3" scale="40" orientation="landscape" r:id="rId1"/>
  <headerFooter alignWithMargins="0"/>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Individual Formulas</vt:lpstr>
      <vt:lpstr>Population Analysis</vt:lpstr>
      <vt:lpstr>'Population Analysis'!Print_Area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AussieChuck</dc:creator>
  <cp:lastModifiedBy>AussieChuck</cp:lastModifiedBy>
  <dcterms:created xsi:type="dcterms:W3CDTF">2017-07-19T23:36:54Z</dcterms:created>
  <dcterms:modified xsi:type="dcterms:W3CDTF">2018-01-24T01:20:20Z</dcterms:modified>
</cp:coreProperties>
</file>