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ASS TM1P\General Tools\"/>
    </mc:Choice>
  </mc:AlternateContent>
  <xr:revisionPtr revIDLastSave="0" documentId="13_ncr:1_{27D7C6BD-1855-4D90-BF75-212BEEC0CB17}" xr6:coauthVersionLast="45" xr6:coauthVersionMax="45" xr10:uidLastSave="{00000000-0000-0000-0000-000000000000}"/>
  <bookViews>
    <workbookView xWindow="7275" yWindow="360" windowWidth="20325" windowHeight="16590" xr2:uid="{8BDFFAD6-A20A-4894-BD90-8C6156B01C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 l="1"/>
  <c r="G24" i="1"/>
  <c r="K4" i="1"/>
  <c r="J4" i="1"/>
  <c r="C23" i="1" l="1"/>
  <c r="B64" i="1" l="1"/>
  <c r="B63" i="1"/>
  <c r="A62" i="1"/>
  <c r="B30" i="1" l="1"/>
  <c r="D23" i="1" l="1"/>
  <c r="G20" i="1" s="1"/>
  <c r="F17" i="1"/>
  <c r="I20" i="1" s="1"/>
  <c r="C17" i="1"/>
  <c r="C16" i="1"/>
  <c r="C21" i="1" s="1"/>
  <c r="C18" i="1" l="1"/>
  <c r="C24" i="1" s="1"/>
  <c r="D27" i="1"/>
  <c r="G17" i="1"/>
  <c r="H20" i="1"/>
  <c r="C20" i="1"/>
  <c r="D19" i="1"/>
  <c r="E19" i="1" s="1"/>
  <c r="C19" i="1"/>
  <c r="C22" i="1" s="1"/>
  <c r="D22" i="1"/>
  <c r="D35" i="1" l="1"/>
  <c r="D34" i="1"/>
</calcChain>
</file>

<file path=xl/sharedStrings.xml><?xml version="1.0" encoding="utf-8"?>
<sst xmlns="http://schemas.openxmlformats.org/spreadsheetml/2006/main" count="137" uniqueCount="133">
  <si>
    <t>Number</t>
  </si>
  <si>
    <t>Use</t>
  </si>
  <si>
    <t>#10000</t>
  </si>
  <si>
    <t>#10001</t>
  </si>
  <si>
    <t>#10002</t>
  </si>
  <si>
    <t>#10003</t>
  </si>
  <si>
    <t>#10004</t>
  </si>
  <si>
    <t>#10005</t>
  </si>
  <si>
    <t>#10006</t>
  </si>
  <si>
    <t>#10007</t>
  </si>
  <si>
    <t>#10008</t>
  </si>
  <si>
    <t>#10009</t>
  </si>
  <si>
    <t>#10010</t>
  </si>
  <si>
    <t>#10011</t>
  </si>
  <si>
    <t>#10012</t>
  </si>
  <si>
    <t>#10013</t>
  </si>
  <si>
    <t>#10014</t>
  </si>
  <si>
    <t>#10015</t>
  </si>
  <si>
    <t>#10016</t>
  </si>
  <si>
    <t>#10017</t>
  </si>
  <si>
    <t>#10018</t>
  </si>
  <si>
    <t>#10019</t>
  </si>
  <si>
    <t>#10020</t>
  </si>
  <si>
    <t>#10021</t>
  </si>
  <si>
    <t>#10022</t>
  </si>
  <si>
    <t>#10023</t>
  </si>
  <si>
    <t>#10024</t>
  </si>
  <si>
    <t>#10025</t>
  </si>
  <si>
    <t>#10026</t>
  </si>
  <si>
    <t>#10027</t>
  </si>
  <si>
    <t>#10028</t>
  </si>
  <si>
    <t>#10029</t>
  </si>
  <si>
    <t>#10030</t>
  </si>
  <si>
    <t>#10031</t>
  </si>
  <si>
    <t>#10032</t>
  </si>
  <si>
    <t>#10033</t>
  </si>
  <si>
    <t>#10034</t>
  </si>
  <si>
    <t>#10035</t>
  </si>
  <si>
    <t>#10036</t>
  </si>
  <si>
    <t>#10037</t>
  </si>
  <si>
    <t>#10038</t>
  </si>
  <si>
    <t>#10039</t>
  </si>
  <si>
    <t>#10040</t>
  </si>
  <si>
    <t>Hole type selection</t>
  </si>
  <si>
    <t>How many pases are desired</t>
  </si>
  <si>
    <t>Major or minor diameter</t>
  </si>
  <si>
    <t>depth of hole</t>
  </si>
  <si>
    <t>threads per inch</t>
  </si>
  <si>
    <t>right or left hand</t>
  </si>
  <si>
    <t>x start position</t>
  </si>
  <si>
    <t>y start postion</t>
  </si>
  <si>
    <t>z start position</t>
  </si>
  <si>
    <t>surface feet wanted</t>
  </si>
  <si>
    <t>chip load wanted</t>
  </si>
  <si>
    <t>tool number offset to use</t>
  </si>
  <si>
    <t>current tool diameter</t>
  </si>
  <si>
    <t>number of flutes on cutter</t>
  </si>
  <si>
    <t>Thread Pitch</t>
  </si>
  <si>
    <t>Spindle RPM</t>
  </si>
  <si>
    <t>Linear Feed Rate</t>
  </si>
  <si>
    <t xml:space="preserve">Internal feed rate </t>
  </si>
  <si>
    <t>external feed rate</t>
  </si>
  <si>
    <t>z axis move on arc</t>
  </si>
  <si>
    <t>z axis move for full thread</t>
  </si>
  <si>
    <t>arc on radius</t>
  </si>
  <si>
    <t>example data Internal</t>
  </si>
  <si>
    <t>CLEARANCE DISTANCE</t>
  </si>
  <si>
    <t>postion1</t>
  </si>
  <si>
    <t>x</t>
  </si>
  <si>
    <t>y</t>
  </si>
  <si>
    <t>postion 2</t>
  </si>
  <si>
    <t>full rotation radius</t>
  </si>
  <si>
    <t>I</t>
  </si>
  <si>
    <t>J</t>
  </si>
  <si>
    <t>Size adjsutment for counter</t>
  </si>
  <si>
    <t>arc adjustment</t>
  </si>
  <si>
    <t>counter for steps</t>
  </si>
  <si>
    <t>counter for depth</t>
  </si>
  <si>
    <t>THREAD HEIGHT</t>
  </si>
  <si>
    <t>Letter</t>
  </si>
  <si>
    <t>What</t>
  </si>
  <si>
    <t>Variable</t>
  </si>
  <si>
    <t>S</t>
  </si>
  <si>
    <t>#19</t>
  </si>
  <si>
    <t>Number of steps</t>
  </si>
  <si>
    <t>D</t>
  </si>
  <si>
    <t>Thread Depth</t>
  </si>
  <si>
    <t>T</t>
  </si>
  <si>
    <t>Threads per inch</t>
  </si>
  <si>
    <t>#20</t>
  </si>
  <si>
    <t>X</t>
  </si>
  <si>
    <t>Y</t>
  </si>
  <si>
    <t>Z</t>
  </si>
  <si>
    <t>#7</t>
  </si>
  <si>
    <t>#24</t>
  </si>
  <si>
    <t>#25</t>
  </si>
  <si>
    <t>#26</t>
  </si>
  <si>
    <t>Cetner hole top X</t>
  </si>
  <si>
    <t>Center Hole Top Y</t>
  </si>
  <si>
    <t>Center hole top Z</t>
  </si>
  <si>
    <t>H</t>
  </si>
  <si>
    <t>Left or right handed</t>
  </si>
  <si>
    <t>#11</t>
  </si>
  <si>
    <t>Flutes</t>
  </si>
  <si>
    <t>Tool Diameter</t>
  </si>
  <si>
    <t>Auto</t>
  </si>
  <si>
    <t>Tool number</t>
  </si>
  <si>
    <t>R</t>
  </si>
  <si>
    <t>#18</t>
  </si>
  <si>
    <t>SubProgram call</t>
  </si>
  <si>
    <t>Major Diameter</t>
  </si>
  <si>
    <t>K</t>
  </si>
  <si>
    <t>#6</t>
  </si>
  <si>
    <t>SFM For material</t>
  </si>
  <si>
    <t>C</t>
  </si>
  <si>
    <t>Chipload</t>
  </si>
  <si>
    <t>#3</t>
  </si>
  <si>
    <t>W</t>
  </si>
  <si>
    <t>#23</t>
  </si>
  <si>
    <t>WCS</t>
  </si>
  <si>
    <t>External</t>
  </si>
  <si>
    <t>%</t>
  </si>
  <si>
    <t>Crest</t>
  </si>
  <si>
    <t>A</t>
  </si>
  <si>
    <t>#1</t>
  </si>
  <si>
    <t>Metric to english converstion</t>
  </si>
  <si>
    <t>M</t>
  </si>
  <si>
    <t>threads per mm</t>
  </si>
  <si>
    <t>Dia</t>
  </si>
  <si>
    <t>Threads/in</t>
  </si>
  <si>
    <t>Major Dia</t>
  </si>
  <si>
    <t>Mpitch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</si>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</sst>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5236-A8E2-488F-BCF4-C4B5C586ED72}">
  <dimension ref="A1:K64"/>
  <sheetViews>
    <sheetView tabSelected="1" zoomScale="70" zoomScaleNormal="70" workbookViewId="0">
      <selection activeCell="G33" sqref="G33"/>
    </sheetView>
  </sheetViews>
  <sheetFormatPr defaultRowHeight="15" x14ac:dyDescent="0.25"/>
  <cols>
    <col min="2" max="2" width="74.5703125" customWidth="1"/>
    <col min="3" max="3" width="20.5703125" customWidth="1"/>
    <col min="6" max="6" width="13.42578125" customWidth="1"/>
    <col min="7" max="7" width="28.5703125" bestFit="1" customWidth="1"/>
  </cols>
  <sheetData>
    <row r="1" spans="1:11" x14ac:dyDescent="0.25">
      <c r="A1" s="1" t="s">
        <v>0</v>
      </c>
      <c r="B1" s="1" t="s">
        <v>1</v>
      </c>
      <c r="C1" t="s">
        <v>65</v>
      </c>
      <c r="D1" t="s">
        <v>120</v>
      </c>
      <c r="E1" t="s">
        <v>121</v>
      </c>
      <c r="G1" t="s">
        <v>125</v>
      </c>
    </row>
    <row r="2" spans="1:11" x14ac:dyDescent="0.25">
      <c r="A2" s="4" t="s">
        <v>2</v>
      </c>
      <c r="B2" s="4" t="s">
        <v>43</v>
      </c>
      <c r="C2" s="5"/>
      <c r="D2" s="5"/>
      <c r="G2" t="s">
        <v>126</v>
      </c>
      <c r="H2" t="s">
        <v>127</v>
      </c>
      <c r="J2" t="s">
        <v>128</v>
      </c>
      <c r="K2" t="s">
        <v>129</v>
      </c>
    </row>
    <row r="3" spans="1:11" x14ac:dyDescent="0.25">
      <c r="A3" s="4" t="s">
        <v>3</v>
      </c>
      <c r="B3" s="4" t="s">
        <v>45</v>
      </c>
      <c r="C3" s="9">
        <v>0.19689999999999999</v>
      </c>
      <c r="D3" s="5"/>
      <c r="E3">
        <v>0.66</v>
      </c>
      <c r="G3" t="s">
        <v>130</v>
      </c>
      <c r="H3" t="s">
        <v>131</v>
      </c>
      <c r="J3" t="s">
        <v>130</v>
      </c>
      <c r="K3" t="s">
        <v>132</v>
      </c>
    </row>
    <row r="4" spans="1:11" x14ac:dyDescent="0.25">
      <c r="A4" s="4" t="s">
        <v>4</v>
      </c>
      <c r="B4" s="4" t="s">
        <v>46</v>
      </c>
      <c r="C4" s="5">
        <v>0.33</v>
      </c>
      <c r="D4" s="5"/>
      <c r="G4">
        <v>5</v>
      </c>
      <c r="H4">
        <v>0.8</v>
      </c>
      <c r="J4" s="10">
        <f>G4/25.4</f>
        <v>0.19685039370078741</v>
      </c>
      <c r="K4" s="10">
        <f>25.4/H4</f>
        <v>31.749999999999996</v>
      </c>
    </row>
    <row r="5" spans="1:11" x14ac:dyDescent="0.25">
      <c r="A5" s="4" t="s">
        <v>5</v>
      </c>
      <c r="B5" s="4" t="s">
        <v>47</v>
      </c>
      <c r="C5" s="5">
        <v>31.75</v>
      </c>
      <c r="D5" s="5"/>
    </row>
    <row r="6" spans="1:11" x14ac:dyDescent="0.25">
      <c r="A6" s="4" t="s">
        <v>6</v>
      </c>
      <c r="B6" s="4"/>
      <c r="C6" s="5"/>
      <c r="D6" s="5"/>
    </row>
    <row r="7" spans="1:11" x14ac:dyDescent="0.25">
      <c r="A7" s="4" t="s">
        <v>7</v>
      </c>
      <c r="B7" s="4" t="s">
        <v>48</v>
      </c>
      <c r="C7" s="5"/>
      <c r="D7" s="5"/>
    </row>
    <row r="8" spans="1:11" x14ac:dyDescent="0.25">
      <c r="A8" s="4" t="s">
        <v>8</v>
      </c>
      <c r="B8" s="4" t="s">
        <v>49</v>
      </c>
      <c r="C8" s="5">
        <v>0</v>
      </c>
      <c r="D8" s="5"/>
    </row>
    <row r="9" spans="1:11" x14ac:dyDescent="0.25">
      <c r="A9" s="4" t="s">
        <v>9</v>
      </c>
      <c r="B9" s="4" t="s">
        <v>50</v>
      </c>
      <c r="C9" s="5">
        <v>0</v>
      </c>
      <c r="D9" s="5"/>
    </row>
    <row r="10" spans="1:11" x14ac:dyDescent="0.25">
      <c r="A10" s="4" t="s">
        <v>10</v>
      </c>
      <c r="B10" s="4" t="s">
        <v>51</v>
      </c>
      <c r="C10" s="5">
        <v>0</v>
      </c>
      <c r="D10" s="5"/>
    </row>
    <row r="11" spans="1:11" x14ac:dyDescent="0.25">
      <c r="A11" s="4" t="s">
        <v>11</v>
      </c>
      <c r="B11" s="4" t="s">
        <v>52</v>
      </c>
      <c r="C11" s="5">
        <v>200</v>
      </c>
      <c r="D11" s="5"/>
    </row>
    <row r="12" spans="1:11" x14ac:dyDescent="0.25">
      <c r="A12" s="4" t="s">
        <v>12</v>
      </c>
      <c r="B12" s="4" t="s">
        <v>53</v>
      </c>
      <c r="C12" s="5">
        <v>5.9999999999999995E-4</v>
      </c>
      <c r="D12" s="5"/>
    </row>
    <row r="13" spans="1:11" x14ac:dyDescent="0.25">
      <c r="A13" s="6" t="s">
        <v>13</v>
      </c>
      <c r="B13" s="6" t="s">
        <v>56</v>
      </c>
      <c r="C13" s="6">
        <v>3</v>
      </c>
      <c r="D13" s="5"/>
    </row>
    <row r="14" spans="1:11" x14ac:dyDescent="0.25">
      <c r="A14" s="6" t="s">
        <v>14</v>
      </c>
      <c r="B14" s="6" t="s">
        <v>55</v>
      </c>
      <c r="C14" s="6">
        <v>0.12</v>
      </c>
      <c r="D14" s="5"/>
    </row>
    <row r="15" spans="1:11" x14ac:dyDescent="0.25">
      <c r="A15" s="6" t="s">
        <v>15</v>
      </c>
      <c r="B15" s="6" t="s">
        <v>54</v>
      </c>
      <c r="C15" s="6">
        <v>10</v>
      </c>
      <c r="D15" s="5"/>
      <c r="F15" t="s">
        <v>67</v>
      </c>
    </row>
    <row r="16" spans="1:11" x14ac:dyDescent="0.25">
      <c r="A16" s="7" t="s">
        <v>16</v>
      </c>
      <c r="B16" s="7" t="s">
        <v>57</v>
      </c>
      <c r="C16" s="5">
        <f>1/C5</f>
        <v>3.1496062992125984E-2</v>
      </c>
      <c r="D16" s="5"/>
      <c r="F16" t="s">
        <v>68</v>
      </c>
      <c r="G16" t="s">
        <v>69</v>
      </c>
    </row>
    <row r="17" spans="1:9" x14ac:dyDescent="0.25">
      <c r="A17" s="7" t="s">
        <v>17</v>
      </c>
      <c r="B17" s="7" t="s">
        <v>58</v>
      </c>
      <c r="C17" s="8">
        <f>(C11*3.82)/C14</f>
        <v>6366.666666666667</v>
      </c>
      <c r="D17" s="5"/>
      <c r="F17">
        <f>-SQRT(2)*D23</f>
        <v>-0.2240821389580169</v>
      </c>
      <c r="G17">
        <f>-1*F17-D23</f>
        <v>6.5632138958016922E-2</v>
      </c>
    </row>
    <row r="18" spans="1:9" x14ac:dyDescent="0.25">
      <c r="A18" s="7" t="s">
        <v>18</v>
      </c>
      <c r="B18" s="7" t="s">
        <v>59</v>
      </c>
      <c r="C18" s="8">
        <f>C17*C12*C13</f>
        <v>11.459999999999999</v>
      </c>
      <c r="D18" s="5"/>
      <c r="F18" t="s">
        <v>70</v>
      </c>
    </row>
    <row r="19" spans="1:9" x14ac:dyDescent="0.25">
      <c r="A19" s="5" t="s">
        <v>19</v>
      </c>
      <c r="B19" s="7" t="s">
        <v>78</v>
      </c>
      <c r="C19" s="9">
        <f>0.5*$C$16/TAN(RADIANS(30))</f>
        <v>2.7276390670376023E-2</v>
      </c>
      <c r="D19" s="9">
        <f>0.5*$C$16/TAN(RADIANS(30))</f>
        <v>2.7276390670376023E-2</v>
      </c>
      <c r="E19">
        <f>D19*0.125</f>
        <v>3.4095488337970029E-3</v>
      </c>
      <c r="F19" t="s">
        <v>68</v>
      </c>
      <c r="G19" t="s">
        <v>69</v>
      </c>
      <c r="H19" t="s">
        <v>72</v>
      </c>
      <c r="I19" t="s">
        <v>73</v>
      </c>
    </row>
    <row r="20" spans="1:9" x14ac:dyDescent="0.25">
      <c r="A20" s="7" t="s">
        <v>20</v>
      </c>
      <c r="B20" s="7" t="s">
        <v>62</v>
      </c>
      <c r="C20" s="5">
        <f>C16/8</f>
        <v>3.937007874015748E-3</v>
      </c>
      <c r="D20" s="5"/>
      <c r="F20">
        <v>0</v>
      </c>
      <c r="G20">
        <f>D23</f>
        <v>0.15844999999999998</v>
      </c>
      <c r="H20">
        <f>-1*F17</f>
        <v>0.2240821389580169</v>
      </c>
      <c r="I20">
        <f>F17</f>
        <v>-0.2240821389580169</v>
      </c>
    </row>
    <row r="21" spans="1:9" x14ac:dyDescent="0.25">
      <c r="A21" s="7" t="s">
        <v>21</v>
      </c>
      <c r="B21" s="7" t="s">
        <v>63</v>
      </c>
      <c r="C21" s="5">
        <f>(C16/8)+C4</f>
        <v>0.33393700787401576</v>
      </c>
      <c r="D21" s="5"/>
    </row>
    <row r="22" spans="1:9" x14ac:dyDescent="0.25">
      <c r="A22" s="7" t="s">
        <v>22</v>
      </c>
      <c r="B22" s="7" t="s">
        <v>64</v>
      </c>
      <c r="C22" s="5">
        <f>((C3+0.25*C19)-C14)/4</f>
        <v>2.09297744168985E-2</v>
      </c>
      <c r="D22" s="5">
        <f>D23*2</f>
        <v>0.31689999999999996</v>
      </c>
    </row>
    <row r="23" spans="1:9" x14ac:dyDescent="0.25">
      <c r="A23" s="7" t="s">
        <v>23</v>
      </c>
      <c r="B23" s="7" t="s">
        <v>71</v>
      </c>
      <c r="C23" s="5">
        <f>(C3-C14)/2</f>
        <v>3.8449999999999998E-2</v>
      </c>
      <c r="D23" s="5">
        <f>(C3+C14)/2</f>
        <v>0.15844999999999998</v>
      </c>
    </row>
    <row r="24" spans="1:9" x14ac:dyDescent="0.25">
      <c r="A24" s="7" t="s">
        <v>24</v>
      </c>
      <c r="B24" s="7" t="s">
        <v>60</v>
      </c>
      <c r="C24" s="5">
        <f>C18*((C3-C14)/C3)</f>
        <v>4.4757440325038083</v>
      </c>
      <c r="D24" s="5"/>
      <c r="G24">
        <f>0.77-0.56</f>
        <v>0.20999999999999996</v>
      </c>
    </row>
    <row r="25" spans="1:9" x14ac:dyDescent="0.25">
      <c r="A25" s="7" t="s">
        <v>25</v>
      </c>
      <c r="B25" s="7" t="s">
        <v>61</v>
      </c>
      <c r="C25" s="5"/>
      <c r="D25" s="5"/>
    </row>
    <row r="26" spans="1:9" x14ac:dyDescent="0.25">
      <c r="A26" s="7" t="s">
        <v>26</v>
      </c>
      <c r="B26" s="7" t="s">
        <v>44</v>
      </c>
      <c r="C26" s="5"/>
      <c r="D26" s="5"/>
    </row>
    <row r="27" spans="1:9" x14ac:dyDescent="0.25">
      <c r="A27" t="s">
        <v>27</v>
      </c>
      <c r="B27" s="2" t="s">
        <v>66</v>
      </c>
      <c r="D27">
        <f>D23+C16</f>
        <v>0.18994606299212596</v>
      </c>
    </row>
    <row r="28" spans="1:9" x14ac:dyDescent="0.25">
      <c r="A28" t="s">
        <v>28</v>
      </c>
    </row>
    <row r="29" spans="1:9" x14ac:dyDescent="0.25">
      <c r="A29" t="s">
        <v>29</v>
      </c>
    </row>
    <row r="30" spans="1:9" x14ac:dyDescent="0.25">
      <c r="A30" t="s">
        <v>30</v>
      </c>
      <c r="B30">
        <f>0.0016*3*3183</f>
        <v>15.278400000000001</v>
      </c>
      <c r="G30">
        <f>G32-G31</f>
        <v>0.18500000000000005</v>
      </c>
    </row>
    <row r="31" spans="1:9" x14ac:dyDescent="0.25">
      <c r="A31" t="s">
        <v>31</v>
      </c>
      <c r="G31">
        <v>0.56999999999999995</v>
      </c>
    </row>
    <row r="32" spans="1:9" x14ac:dyDescent="0.25">
      <c r="A32" s="2" t="s">
        <v>32</v>
      </c>
      <c r="B32" s="2" t="s">
        <v>77</v>
      </c>
      <c r="G32">
        <v>0.755</v>
      </c>
    </row>
    <row r="33" spans="1:4" x14ac:dyDescent="0.25">
      <c r="A33" s="2" t="s">
        <v>33</v>
      </c>
      <c r="B33" s="2" t="s">
        <v>76</v>
      </c>
    </row>
    <row r="34" spans="1:4" x14ac:dyDescent="0.25">
      <c r="A34" s="3" t="s">
        <v>34</v>
      </c>
      <c r="B34" s="3" t="s">
        <v>75</v>
      </c>
      <c r="C34" s="3"/>
      <c r="D34" s="3">
        <f>D23+D19*0.33</f>
        <v>0.16745120892122406</v>
      </c>
    </row>
    <row r="35" spans="1:4" x14ac:dyDescent="0.25">
      <c r="A35" s="3" t="s">
        <v>35</v>
      </c>
      <c r="B35" s="3" t="s">
        <v>74</v>
      </c>
      <c r="C35" s="3"/>
      <c r="D35" s="3">
        <f>D22+D19*0.33</f>
        <v>0.32590120892122404</v>
      </c>
    </row>
    <row r="36" spans="1:4" x14ac:dyDescent="0.25">
      <c r="A36" t="s">
        <v>36</v>
      </c>
    </row>
    <row r="37" spans="1:4" x14ac:dyDescent="0.25">
      <c r="A37" t="s">
        <v>37</v>
      </c>
    </row>
    <row r="38" spans="1:4" x14ac:dyDescent="0.25">
      <c r="A38" t="s">
        <v>38</v>
      </c>
    </row>
    <row r="39" spans="1:4" x14ac:dyDescent="0.25">
      <c r="A39" t="s">
        <v>39</v>
      </c>
    </row>
    <row r="40" spans="1:4" x14ac:dyDescent="0.25">
      <c r="A40" t="s">
        <v>40</v>
      </c>
    </row>
    <row r="41" spans="1:4" x14ac:dyDescent="0.25">
      <c r="A41" t="s">
        <v>41</v>
      </c>
    </row>
    <row r="42" spans="1:4" x14ac:dyDescent="0.25">
      <c r="A42" t="s">
        <v>42</v>
      </c>
    </row>
    <row r="43" spans="1:4" x14ac:dyDescent="0.25">
      <c r="B43" t="s">
        <v>109</v>
      </c>
    </row>
    <row r="44" spans="1:4" x14ac:dyDescent="0.25">
      <c r="A44" t="s">
        <v>79</v>
      </c>
      <c r="B44" t="s">
        <v>80</v>
      </c>
      <c r="C44" t="s">
        <v>81</v>
      </c>
    </row>
    <row r="45" spans="1:4" x14ac:dyDescent="0.25">
      <c r="A45" t="s">
        <v>82</v>
      </c>
      <c r="B45" t="s">
        <v>84</v>
      </c>
      <c r="C45" t="s">
        <v>83</v>
      </c>
    </row>
    <row r="46" spans="1:4" x14ac:dyDescent="0.25">
      <c r="A46" t="s">
        <v>85</v>
      </c>
      <c r="B46" t="s">
        <v>110</v>
      </c>
      <c r="C46" t="s">
        <v>93</v>
      </c>
    </row>
    <row r="47" spans="1:4" x14ac:dyDescent="0.25">
      <c r="A47" t="s">
        <v>111</v>
      </c>
      <c r="B47" t="s">
        <v>86</v>
      </c>
      <c r="C47" t="s">
        <v>112</v>
      </c>
    </row>
    <row r="49" spans="1:3" x14ac:dyDescent="0.25">
      <c r="A49" t="s">
        <v>87</v>
      </c>
      <c r="B49" t="s">
        <v>88</v>
      </c>
      <c r="C49" t="s">
        <v>89</v>
      </c>
    </row>
    <row r="50" spans="1:3" x14ac:dyDescent="0.25">
      <c r="A50" t="s">
        <v>90</v>
      </c>
      <c r="B50" t="s">
        <v>97</v>
      </c>
      <c r="C50" t="s">
        <v>94</v>
      </c>
    </row>
    <row r="51" spans="1:3" x14ac:dyDescent="0.25">
      <c r="A51" t="s">
        <v>91</v>
      </c>
      <c r="B51" t="s">
        <v>98</v>
      </c>
      <c r="C51" t="s">
        <v>95</v>
      </c>
    </row>
    <row r="52" spans="1:3" x14ac:dyDescent="0.25">
      <c r="A52" t="s">
        <v>92</v>
      </c>
      <c r="B52" t="s">
        <v>99</v>
      </c>
      <c r="C52" t="s">
        <v>96</v>
      </c>
    </row>
    <row r="53" spans="1:3" x14ac:dyDescent="0.25">
      <c r="B53" t="s">
        <v>101</v>
      </c>
    </row>
    <row r="54" spans="1:3" x14ac:dyDescent="0.25">
      <c r="A54" t="s">
        <v>105</v>
      </c>
      <c r="B54" t="s">
        <v>103</v>
      </c>
    </row>
    <row r="55" spans="1:3" x14ac:dyDescent="0.25">
      <c r="A55" t="s">
        <v>105</v>
      </c>
      <c r="B55" t="s">
        <v>104</v>
      </c>
    </row>
    <row r="56" spans="1:3" x14ac:dyDescent="0.25">
      <c r="A56" t="s">
        <v>100</v>
      </c>
      <c r="B56" t="s">
        <v>106</v>
      </c>
      <c r="C56" t="s">
        <v>102</v>
      </c>
    </row>
    <row r="57" spans="1:3" x14ac:dyDescent="0.25">
      <c r="A57" t="s">
        <v>107</v>
      </c>
      <c r="B57" t="s">
        <v>113</v>
      </c>
      <c r="C57" t="s">
        <v>108</v>
      </c>
    </row>
    <row r="58" spans="1:3" x14ac:dyDescent="0.25">
      <c r="A58" t="s">
        <v>114</v>
      </c>
      <c r="B58" t="s">
        <v>115</v>
      </c>
      <c r="C58" t="s">
        <v>116</v>
      </c>
    </row>
    <row r="59" spans="1:3" x14ac:dyDescent="0.25">
      <c r="A59" t="s">
        <v>117</v>
      </c>
      <c r="B59" t="s">
        <v>119</v>
      </c>
      <c r="C59" t="s">
        <v>118</v>
      </c>
    </row>
    <row r="60" spans="1:3" x14ac:dyDescent="0.25">
      <c r="A60" t="s">
        <v>123</v>
      </c>
      <c r="B60" t="s">
        <v>122</v>
      </c>
      <c r="C60" t="s">
        <v>124</v>
      </c>
    </row>
    <row r="62" spans="1:3" x14ac:dyDescent="0.25">
      <c r="A62">
        <f>0.5-2*0.05*(1-0.65)</f>
        <v>0.46500000000000002</v>
      </c>
      <c r="B62">
        <v>0.66</v>
      </c>
    </row>
    <row r="63" spans="1:3" x14ac:dyDescent="0.25">
      <c r="B63">
        <f>1/6+2/3</f>
        <v>0.83333333333333326</v>
      </c>
    </row>
    <row r="64" spans="1:3" x14ac:dyDescent="0.25">
      <c r="B64">
        <f>B63+1/6</f>
        <v>0.99999999999999989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Griffiths</dc:creator>
  <cp:lastModifiedBy>David Griffiths</cp:lastModifiedBy>
  <dcterms:created xsi:type="dcterms:W3CDTF">2019-09-27T16:53:14Z</dcterms:created>
  <dcterms:modified xsi:type="dcterms:W3CDTF">2019-11-13T03:31:20Z</dcterms:modified>
</cp:coreProperties>
</file>