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ORLAX\Documents\GitHub\NoviceAlloyStudy\Analysis\UniqueToDupsAnalysis\"/>
    </mc:Choice>
  </mc:AlternateContent>
  <xr:revisionPtr revIDLastSave="0" documentId="13_ncr:1_{B9D22BDA-7ACF-495D-BE0D-385781C67E65}" xr6:coauthVersionLast="47" xr6:coauthVersionMax="47" xr10:uidLastSave="{00000000-0000-0000-0000-000000000000}"/>
  <bookViews>
    <workbookView xWindow="-110" yWindow="-110" windowWidth="38620" windowHeight="21220" xr2:uid="{DE346940-4C83-4DC4-93C9-30BCA61331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E14" i="1"/>
  <c r="H11" i="1" l="1"/>
  <c r="F11" i="1"/>
  <c r="E11" i="1"/>
  <c r="C11" i="1"/>
  <c r="B11" i="1"/>
  <c r="G11" i="1" l="1"/>
  <c r="D11" i="1"/>
  <c r="I11" i="1"/>
  <c r="B27" i="1"/>
  <c r="H23" i="1"/>
  <c r="B15" i="1"/>
  <c r="B23" i="1"/>
  <c r="L17" i="1"/>
  <c r="E17" i="1" l="1"/>
  <c r="B19" i="1"/>
  <c r="E30" i="1"/>
  <c r="E16" i="1"/>
  <c r="B18" i="1"/>
  <c r="E24" i="1"/>
  <c r="B26" i="1"/>
  <c r="E28" i="1"/>
  <c r="E29" i="1"/>
  <c r="E31" i="1"/>
  <c r="B17" i="1"/>
  <c r="E23" i="1"/>
  <c r="B25" i="1"/>
  <c r="H14" i="1"/>
  <c r="B16" i="1"/>
  <c r="H22" i="1"/>
  <c r="B24" i="1"/>
  <c r="E15" i="1"/>
  <c r="B22" i="1"/>
  <c r="H15" i="1"/>
  <c r="E22" i="1"/>
  <c r="E25" i="1"/>
  <c r="AB11" i="1" l="1"/>
  <c r="Y31" i="1" s="1"/>
  <c r="AL11" i="1"/>
  <c r="AI29" i="1" s="1"/>
  <c r="R11" i="1"/>
  <c r="O31" i="1" s="1"/>
  <c r="L11" i="1"/>
  <c r="M11" i="1"/>
  <c r="O11" i="1"/>
  <c r="P11" i="1"/>
  <c r="L14" i="1"/>
  <c r="O14" i="1"/>
  <c r="R14" i="1"/>
  <c r="L15" i="1"/>
  <c r="O15" i="1"/>
  <c r="R15" i="1"/>
  <c r="L16" i="1"/>
  <c r="O16" i="1"/>
  <c r="O17" i="1"/>
  <c r="L18" i="1"/>
  <c r="L19" i="1"/>
  <c r="L22" i="1"/>
  <c r="O22" i="1"/>
  <c r="R22" i="1"/>
  <c r="L23" i="1"/>
  <c r="O23" i="1"/>
  <c r="R23" i="1"/>
  <c r="L24" i="1"/>
  <c r="O24" i="1"/>
  <c r="L25" i="1"/>
  <c r="O25" i="1"/>
  <c r="L26" i="1"/>
  <c r="L27" i="1"/>
  <c r="V27" i="1"/>
  <c r="V26" i="1"/>
  <c r="Y25" i="1"/>
  <c r="V25" i="1"/>
  <c r="Y24" i="1"/>
  <c r="V24" i="1"/>
  <c r="AB23" i="1"/>
  <c r="Y23" i="1"/>
  <c r="V23" i="1"/>
  <c r="AB22" i="1"/>
  <c r="Y22" i="1"/>
  <c r="V22" i="1"/>
  <c r="V19" i="1"/>
  <c r="V18" i="1"/>
  <c r="Y17" i="1"/>
  <c r="V17" i="1"/>
  <c r="Y16" i="1"/>
  <c r="V16" i="1"/>
  <c r="AB15" i="1"/>
  <c r="Y15" i="1"/>
  <c r="V15" i="1"/>
  <c r="AB14" i="1"/>
  <c r="Y14" i="1"/>
  <c r="V14" i="1"/>
  <c r="Z11" i="1"/>
  <c r="Y11" i="1"/>
  <c r="W11" i="1"/>
  <c r="V11" i="1"/>
  <c r="AF11" i="1"/>
  <c r="AG11" i="1"/>
  <c r="AI11" i="1"/>
  <c r="AJ11" i="1"/>
  <c r="AF14" i="1"/>
  <c r="AI14" i="1"/>
  <c r="AL14" i="1"/>
  <c r="AF15" i="1"/>
  <c r="AI15" i="1"/>
  <c r="AL15" i="1"/>
  <c r="AF16" i="1"/>
  <c r="AI16" i="1"/>
  <c r="AF17" i="1"/>
  <c r="AI17" i="1"/>
  <c r="AF18" i="1"/>
  <c r="AF19" i="1"/>
  <c r="AF22" i="1"/>
  <c r="AI22" i="1"/>
  <c r="AL22" i="1"/>
  <c r="AF23" i="1"/>
  <c r="AI23" i="1"/>
  <c r="AL23" i="1"/>
  <c r="AF24" i="1"/>
  <c r="AI24" i="1"/>
  <c r="AF25" i="1"/>
  <c r="AI25" i="1"/>
  <c r="AF26" i="1"/>
  <c r="AF27" i="1"/>
  <c r="AK11" i="1" l="1"/>
  <c r="S11" i="1"/>
  <c r="O28" i="1"/>
  <c r="O29" i="1"/>
  <c r="O30" i="1"/>
  <c r="AM11" i="1"/>
  <c r="AC11" i="1"/>
  <c r="Y30" i="1"/>
  <c r="Y28" i="1"/>
  <c r="Y29" i="1"/>
  <c r="N11" i="1"/>
  <c r="AI30" i="1"/>
  <c r="AI31" i="1"/>
  <c r="AI28" i="1"/>
  <c r="Q11" i="1"/>
  <c r="AH11" i="1"/>
  <c r="X11" i="1"/>
  <c r="AA11" i="1"/>
</calcChain>
</file>

<file path=xl/sharedStrings.xml><?xml version="1.0" encoding="utf-8"?>
<sst xmlns="http://schemas.openxmlformats.org/spreadsheetml/2006/main" count="224" uniqueCount="30">
  <si>
    <t>Relational Logic</t>
  </si>
  <si>
    <t>Total</t>
  </si>
  <si>
    <t>Unique</t>
  </si>
  <si>
    <t>%U</t>
  </si>
  <si>
    <t>Correct</t>
  </si>
  <si>
    <t>Both</t>
  </si>
  <si>
    <t>Over</t>
  </si>
  <si>
    <t>Under</t>
  </si>
  <si>
    <t>Syntax</t>
  </si>
  <si>
    <t>Type</t>
  </si>
  <si>
    <t>Invalid</t>
  </si>
  <si>
    <t>Ivd Uni</t>
  </si>
  <si>
    <t>Valid</t>
  </si>
  <si>
    <t>Valid Uni</t>
  </si>
  <si>
    <t>Total Breakdown</t>
  </si>
  <si>
    <t>T Breakdown - Valid</t>
  </si>
  <si>
    <t>T Breakdown - Invalid</t>
  </si>
  <si>
    <t>Unique Breakdown</t>
  </si>
  <si>
    <t>U Breakdown - Valid</t>
  </si>
  <si>
    <t>U Breakdown - Invalid</t>
  </si>
  <si>
    <t>Predicate Logic</t>
  </si>
  <si>
    <t>First Order Logic</t>
  </si>
  <si>
    <t>Linear Temporal Logic</t>
  </si>
  <si>
    <t># Novel</t>
  </si>
  <si>
    <t>% Novel</t>
  </si>
  <si>
    <t>Novel</t>
  </si>
  <si>
    <t>% N</t>
  </si>
  <si>
    <t>Valid Nvl</t>
  </si>
  <si>
    <t>%N</t>
  </si>
  <si>
    <t>N Breakdown - 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</si>
</sst>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2" fontId="2" fillId="0" borderId="1" xfId="0" applyNumberFormat="1" applyFont="1" applyBorder="1"/>
    <xf numFmtId="0" fontId="1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2" fontId="2" fillId="0" borderId="0" xfId="0" applyNumberFormat="1" applyFont="1"/>
    <xf numFmtId="0" fontId="0" fillId="0" borderId="1" xfId="0" applyBorder="1"/>
    <xf numFmtId="2" fontId="0" fillId="0" borderId="0" xfId="0" applyNumberFormat="1"/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4E5DB-D5F2-4863-BEA6-559D2F656481}">
  <dimension ref="A1:AM39"/>
  <sheetViews>
    <sheetView tabSelected="1" workbookViewId="0">
      <selection activeCell="G17" sqref="G17"/>
    </sheetView>
  </sheetViews>
  <sheetFormatPr defaultRowHeight="14.5" x14ac:dyDescent="0.35"/>
  <sheetData>
    <row r="1" spans="1:39" x14ac:dyDescent="0.35">
      <c r="A1" s="16" t="s">
        <v>0</v>
      </c>
      <c r="B1" s="16"/>
      <c r="C1" s="16"/>
      <c r="D1" s="16"/>
      <c r="E1" s="16"/>
      <c r="F1" s="16"/>
      <c r="G1" s="16"/>
      <c r="H1" s="16"/>
      <c r="I1" s="7"/>
      <c r="J1" s="6"/>
      <c r="K1" s="16" t="s">
        <v>20</v>
      </c>
      <c r="L1" s="16"/>
      <c r="M1" s="16"/>
      <c r="N1" s="16"/>
      <c r="O1" s="16"/>
      <c r="P1" s="16"/>
      <c r="Q1" s="16"/>
      <c r="R1" s="16"/>
      <c r="S1" s="7"/>
      <c r="T1" s="5"/>
      <c r="U1" s="16" t="s">
        <v>21</v>
      </c>
      <c r="V1" s="16"/>
      <c r="W1" s="16"/>
      <c r="X1" s="16"/>
      <c r="Y1" s="16"/>
      <c r="Z1" s="16"/>
      <c r="AA1" s="16"/>
      <c r="AB1" s="16"/>
      <c r="AC1" s="7"/>
      <c r="AD1" s="5"/>
      <c r="AE1" s="16" t="s">
        <v>22</v>
      </c>
      <c r="AF1" s="16"/>
      <c r="AG1" s="16"/>
      <c r="AH1" s="16"/>
      <c r="AI1" s="16"/>
      <c r="AJ1" s="16"/>
      <c r="AK1" s="16"/>
      <c r="AL1" s="16"/>
      <c r="AM1" s="7"/>
    </row>
    <row r="2" spans="1:39" x14ac:dyDescent="0.35">
      <c r="A2" s="1"/>
      <c r="B2" s="1" t="s">
        <v>1</v>
      </c>
      <c r="C2" s="1" t="s">
        <v>2</v>
      </c>
      <c r="D2" s="1" t="s">
        <v>3</v>
      </c>
      <c r="E2" s="12" t="s">
        <v>25</v>
      </c>
      <c r="F2" s="12" t="s">
        <v>26</v>
      </c>
      <c r="J2" s="6"/>
      <c r="K2" s="1"/>
      <c r="L2" s="1" t="s">
        <v>1</v>
      </c>
      <c r="M2" s="1" t="s">
        <v>2</v>
      </c>
      <c r="N2" s="1" t="s">
        <v>3</v>
      </c>
      <c r="O2" s="1" t="s">
        <v>25</v>
      </c>
      <c r="P2" s="1" t="s">
        <v>26</v>
      </c>
      <c r="T2" s="6"/>
      <c r="U2" s="1"/>
      <c r="V2" s="1" t="s">
        <v>1</v>
      </c>
      <c r="W2" s="1" t="s">
        <v>2</v>
      </c>
      <c r="X2" s="1" t="s">
        <v>3</v>
      </c>
      <c r="Y2" s="1" t="s">
        <v>23</v>
      </c>
      <c r="Z2" s="1" t="s">
        <v>24</v>
      </c>
      <c r="AD2" s="6"/>
      <c r="AE2" s="1"/>
      <c r="AF2" s="1" t="s">
        <v>1</v>
      </c>
      <c r="AG2" s="1" t="s">
        <v>2</v>
      </c>
      <c r="AH2" s="1" t="s">
        <v>3</v>
      </c>
      <c r="AI2" s="1" t="s">
        <v>23</v>
      </c>
      <c r="AJ2" s="1" t="s">
        <v>24</v>
      </c>
    </row>
    <row r="3" spans="1:39" x14ac:dyDescent="0.35">
      <c r="A3" s="2" t="s">
        <v>4</v>
      </c>
      <c r="B3" s="3">
        <v>9087</v>
      </c>
      <c r="C3" s="3">
        <v>1427</v>
      </c>
      <c r="D3" s="4">
        <v>15.703752613623859</v>
      </c>
      <c r="E3" s="3">
        <v>51</v>
      </c>
      <c r="F3" s="4">
        <v>0.56124133377352259</v>
      </c>
      <c r="G3" s="6"/>
      <c r="J3" s="6"/>
      <c r="K3" s="2" t="s">
        <v>4</v>
      </c>
      <c r="L3" s="3">
        <v>280</v>
      </c>
      <c r="M3" s="3">
        <v>39</v>
      </c>
      <c r="N3" s="4">
        <v>13.928571428571429</v>
      </c>
      <c r="O3" s="3">
        <v>1</v>
      </c>
      <c r="P3" s="4">
        <v>0.35714285714285715</v>
      </c>
      <c r="Q3" s="6"/>
      <c r="T3" s="6"/>
      <c r="U3" s="2" t="s">
        <v>4</v>
      </c>
      <c r="V3" s="3">
        <v>12872</v>
      </c>
      <c r="W3" s="3">
        <v>2813</v>
      </c>
      <c r="X3" s="4">
        <v>21.853635798632691</v>
      </c>
      <c r="Y3" s="3">
        <v>94</v>
      </c>
      <c r="Z3" s="4">
        <v>0.73026724673710386</v>
      </c>
      <c r="AA3" s="6"/>
      <c r="AD3" s="6"/>
      <c r="AE3" s="2" t="s">
        <v>4</v>
      </c>
      <c r="AF3" s="3">
        <v>1455</v>
      </c>
      <c r="AG3" s="3">
        <v>183</v>
      </c>
      <c r="AH3" s="4">
        <v>12.577319587628866</v>
      </c>
      <c r="AI3" s="3">
        <v>30</v>
      </c>
      <c r="AJ3" s="4">
        <v>2.0618556701030926</v>
      </c>
      <c r="AK3" s="6"/>
    </row>
    <row r="4" spans="1:39" x14ac:dyDescent="0.35">
      <c r="A4" s="2" t="s">
        <v>5</v>
      </c>
      <c r="B4" s="3">
        <v>2845</v>
      </c>
      <c r="C4" s="3">
        <v>1773</v>
      </c>
      <c r="D4" s="4">
        <v>62.319859402460452</v>
      </c>
      <c r="E4" s="3">
        <v>1061</v>
      </c>
      <c r="F4" s="4">
        <v>37.293497363796135</v>
      </c>
      <c r="G4" s="6"/>
      <c r="J4" s="6"/>
      <c r="K4" s="2" t="s">
        <v>5</v>
      </c>
      <c r="L4" s="3">
        <v>229</v>
      </c>
      <c r="M4" s="3">
        <v>166</v>
      </c>
      <c r="N4" s="4">
        <v>72.489082969432317</v>
      </c>
      <c r="O4" s="3">
        <v>103</v>
      </c>
      <c r="P4" s="4">
        <v>44.978165938864628</v>
      </c>
      <c r="Q4" s="6"/>
      <c r="T4" s="6"/>
      <c r="U4" s="2" t="s">
        <v>5</v>
      </c>
      <c r="V4" s="3">
        <v>16831</v>
      </c>
      <c r="W4" s="3">
        <v>11020</v>
      </c>
      <c r="X4" s="4">
        <v>65.474422197136235</v>
      </c>
      <c r="Y4" s="3">
        <v>5946</v>
      </c>
      <c r="Z4" s="4">
        <v>35.327669181866796</v>
      </c>
      <c r="AA4" s="6"/>
      <c r="AD4" s="6"/>
      <c r="AE4" s="2" t="s">
        <v>5</v>
      </c>
      <c r="AF4" s="3">
        <v>1810</v>
      </c>
      <c r="AG4" s="3">
        <v>1171</v>
      </c>
      <c r="AH4" s="4">
        <v>64.696132596685089</v>
      </c>
      <c r="AI4" s="3">
        <v>744</v>
      </c>
      <c r="AJ4" s="4">
        <v>41.104972375690608</v>
      </c>
      <c r="AK4" s="6"/>
    </row>
    <row r="5" spans="1:39" x14ac:dyDescent="0.35">
      <c r="A5" s="2" t="s">
        <v>6</v>
      </c>
      <c r="B5" s="3">
        <v>1613</v>
      </c>
      <c r="C5" s="3">
        <v>831</v>
      </c>
      <c r="D5" s="4">
        <v>51.51890886546807</v>
      </c>
      <c r="E5" s="3">
        <v>293</v>
      </c>
      <c r="F5" s="4">
        <v>18.164910105393677</v>
      </c>
      <c r="G5" s="6"/>
      <c r="J5" s="6"/>
      <c r="K5" s="2" t="s">
        <v>6</v>
      </c>
      <c r="L5" s="3">
        <v>100</v>
      </c>
      <c r="M5" s="3">
        <v>44</v>
      </c>
      <c r="N5" s="4">
        <v>44</v>
      </c>
      <c r="O5" s="3">
        <v>22</v>
      </c>
      <c r="P5" s="4">
        <v>22</v>
      </c>
      <c r="Q5" s="6"/>
      <c r="T5" s="6"/>
      <c r="U5" s="2" t="s">
        <v>6</v>
      </c>
      <c r="V5" s="3">
        <v>5655</v>
      </c>
      <c r="W5" s="3">
        <v>3484</v>
      </c>
      <c r="X5" s="4">
        <v>61.609195402298852</v>
      </c>
      <c r="Y5" s="3">
        <v>1135</v>
      </c>
      <c r="Z5" s="4">
        <v>20.070733863837312</v>
      </c>
      <c r="AA5" s="6"/>
      <c r="AD5" s="6"/>
      <c r="AE5" s="2" t="s">
        <v>6</v>
      </c>
      <c r="AF5" s="3">
        <v>729</v>
      </c>
      <c r="AG5" s="3">
        <v>391</v>
      </c>
      <c r="AH5" s="4">
        <v>53.635116598079556</v>
      </c>
      <c r="AI5" s="3">
        <v>209</v>
      </c>
      <c r="AJ5" s="4">
        <v>28.669410150891633</v>
      </c>
      <c r="AK5" s="6"/>
    </row>
    <row r="6" spans="1:39" x14ac:dyDescent="0.35">
      <c r="A6" s="2" t="s">
        <v>7</v>
      </c>
      <c r="B6" s="3">
        <v>1246</v>
      </c>
      <c r="C6" s="3">
        <v>821</v>
      </c>
      <c r="D6" s="4">
        <v>65.890850722311399</v>
      </c>
      <c r="E6" s="3">
        <v>212</v>
      </c>
      <c r="F6" s="4">
        <v>17.014446227929376</v>
      </c>
      <c r="G6" s="6"/>
      <c r="J6" s="6"/>
      <c r="K6" s="2" t="s">
        <v>7</v>
      </c>
      <c r="L6" s="3">
        <v>47</v>
      </c>
      <c r="M6" s="3">
        <v>38</v>
      </c>
      <c r="N6" s="4">
        <v>80.851063829787222</v>
      </c>
      <c r="O6" s="3">
        <v>9</v>
      </c>
      <c r="P6" s="4">
        <v>19.148936170212767</v>
      </c>
      <c r="Q6" s="6"/>
      <c r="T6" s="6"/>
      <c r="U6" s="2" t="s">
        <v>7</v>
      </c>
      <c r="V6" s="3">
        <v>10140</v>
      </c>
      <c r="W6" s="3">
        <v>5076</v>
      </c>
      <c r="X6" s="4">
        <v>50.059171597633132</v>
      </c>
      <c r="Y6" s="3">
        <v>857</v>
      </c>
      <c r="Z6" s="4">
        <v>8.4516765285996058</v>
      </c>
      <c r="AA6" s="6"/>
      <c r="AD6" s="6"/>
      <c r="AE6" s="2" t="s">
        <v>7</v>
      </c>
      <c r="AF6" s="3">
        <v>1026</v>
      </c>
      <c r="AG6" s="3">
        <v>520</v>
      </c>
      <c r="AH6" s="4">
        <v>50.682261208576996</v>
      </c>
      <c r="AI6" s="3">
        <v>147</v>
      </c>
      <c r="AJ6" s="4">
        <v>14.327485380116958</v>
      </c>
      <c r="AK6" s="6"/>
    </row>
    <row r="7" spans="1:39" x14ac:dyDescent="0.35">
      <c r="A7" s="2" t="s">
        <v>8</v>
      </c>
      <c r="B7" s="3">
        <v>2652</v>
      </c>
      <c r="C7" s="3">
        <v>2251</v>
      </c>
      <c r="D7" s="4">
        <v>84.879336349924586</v>
      </c>
      <c r="E7" s="3"/>
      <c r="F7" s="3"/>
      <c r="J7" s="6"/>
      <c r="K7" s="2" t="s">
        <v>8</v>
      </c>
      <c r="L7" s="3">
        <v>117</v>
      </c>
      <c r="M7" s="3">
        <v>92</v>
      </c>
      <c r="N7" s="4">
        <v>78.632478632478637</v>
      </c>
      <c r="O7" s="3"/>
      <c r="P7" s="4"/>
      <c r="T7" s="6"/>
      <c r="U7" s="2" t="s">
        <v>8</v>
      </c>
      <c r="V7" s="3">
        <v>10222</v>
      </c>
      <c r="W7" s="3">
        <v>8433</v>
      </c>
      <c r="X7" s="4">
        <v>82.498532576795142</v>
      </c>
      <c r="Y7" s="10"/>
      <c r="Z7" s="10"/>
      <c r="AD7" s="6"/>
      <c r="AE7" s="2" t="s">
        <v>8</v>
      </c>
      <c r="AF7" s="3">
        <v>663</v>
      </c>
      <c r="AG7" s="3">
        <v>577</v>
      </c>
      <c r="AH7" s="4">
        <v>87.028657616892914</v>
      </c>
      <c r="AI7" s="10"/>
      <c r="AJ7" s="10"/>
    </row>
    <row r="8" spans="1:39" x14ac:dyDescent="0.35">
      <c r="A8" s="2" t="s">
        <v>9</v>
      </c>
      <c r="B8" s="3">
        <v>2869</v>
      </c>
      <c r="C8" s="3">
        <v>2211</v>
      </c>
      <c r="D8" s="4">
        <v>77.065179505054033</v>
      </c>
      <c r="E8" s="3"/>
      <c r="F8" s="3"/>
      <c r="J8" s="6"/>
      <c r="K8" s="2" t="s">
        <v>9</v>
      </c>
      <c r="L8" s="3">
        <v>110</v>
      </c>
      <c r="M8" s="3">
        <v>92</v>
      </c>
      <c r="N8" s="4">
        <v>83.636363636363626</v>
      </c>
      <c r="O8" s="3"/>
      <c r="P8" s="4"/>
      <c r="T8" s="6"/>
      <c r="U8" s="2" t="s">
        <v>9</v>
      </c>
      <c r="V8" s="3">
        <v>10257</v>
      </c>
      <c r="W8" s="3">
        <v>8034</v>
      </c>
      <c r="X8" s="4">
        <v>78.326996197718628</v>
      </c>
      <c r="Y8" s="10"/>
      <c r="Z8" s="10"/>
      <c r="AD8" s="6"/>
      <c r="AE8" s="2" t="s">
        <v>9</v>
      </c>
      <c r="AF8" s="3">
        <v>428</v>
      </c>
      <c r="AG8" s="3">
        <v>328</v>
      </c>
      <c r="AH8" s="4">
        <v>76.63551401869158</v>
      </c>
      <c r="AI8" s="10"/>
      <c r="AJ8" s="10"/>
    </row>
    <row r="9" spans="1:39" x14ac:dyDescent="0.35">
      <c r="J9" s="6"/>
      <c r="T9" s="6"/>
      <c r="AD9" s="6"/>
    </row>
    <row r="10" spans="1:39" x14ac:dyDescent="0.35">
      <c r="A10" s="3"/>
      <c r="B10" s="1" t="s">
        <v>10</v>
      </c>
      <c r="C10" s="1" t="s">
        <v>11</v>
      </c>
      <c r="D10" s="1" t="s">
        <v>3</v>
      </c>
      <c r="E10" s="1" t="s">
        <v>12</v>
      </c>
      <c r="F10" s="1" t="s">
        <v>13</v>
      </c>
      <c r="G10" s="1" t="s">
        <v>3</v>
      </c>
      <c r="H10" s="1" t="s">
        <v>27</v>
      </c>
      <c r="I10" s="1" t="s">
        <v>28</v>
      </c>
      <c r="J10" s="6"/>
      <c r="K10" s="3"/>
      <c r="L10" s="1" t="s">
        <v>10</v>
      </c>
      <c r="M10" s="1" t="s">
        <v>11</v>
      </c>
      <c r="N10" s="1" t="s">
        <v>3</v>
      </c>
      <c r="O10" s="1" t="s">
        <v>12</v>
      </c>
      <c r="P10" s="1" t="s">
        <v>13</v>
      </c>
      <c r="Q10" s="1" t="s">
        <v>3</v>
      </c>
      <c r="R10" s="1" t="s">
        <v>27</v>
      </c>
      <c r="S10" s="1" t="s">
        <v>28</v>
      </c>
      <c r="T10" s="6"/>
      <c r="U10" s="3"/>
      <c r="V10" s="1" t="s">
        <v>10</v>
      </c>
      <c r="W10" s="1" t="s">
        <v>11</v>
      </c>
      <c r="X10" s="1" t="s">
        <v>3</v>
      </c>
      <c r="Y10" s="1" t="s">
        <v>12</v>
      </c>
      <c r="Z10" s="1" t="s">
        <v>13</v>
      </c>
      <c r="AA10" s="1" t="s">
        <v>3</v>
      </c>
      <c r="AB10" s="1" t="s">
        <v>27</v>
      </c>
      <c r="AC10" s="1" t="s">
        <v>28</v>
      </c>
      <c r="AD10" s="6"/>
      <c r="AE10" s="3"/>
      <c r="AF10" s="1" t="s">
        <v>10</v>
      </c>
      <c r="AG10" s="1" t="s">
        <v>11</v>
      </c>
      <c r="AH10" s="1" t="s">
        <v>3</v>
      </c>
      <c r="AI10" s="1" t="s">
        <v>12</v>
      </c>
      <c r="AJ10" s="1" t="s">
        <v>13</v>
      </c>
      <c r="AK10" s="1" t="s">
        <v>3</v>
      </c>
      <c r="AL10" s="1" t="s">
        <v>27</v>
      </c>
      <c r="AM10" s="1" t="s">
        <v>28</v>
      </c>
    </row>
    <row r="11" spans="1:39" x14ac:dyDescent="0.35">
      <c r="A11" s="2" t="s">
        <v>1</v>
      </c>
      <c r="B11" s="3">
        <f>B7+B8</f>
        <v>5521</v>
      </c>
      <c r="C11" s="3">
        <f>C7+C8</f>
        <v>4462</v>
      </c>
      <c r="D11" s="4">
        <f>C11/B11*100</f>
        <v>80.818692265893858</v>
      </c>
      <c r="E11" s="3">
        <f>B3+B4+B5+B6</f>
        <v>14791</v>
      </c>
      <c r="F11" s="3">
        <f>C3+C4+C5+C6</f>
        <v>4852</v>
      </c>
      <c r="G11" s="4">
        <f>F11/E11*100</f>
        <v>32.803731999188699</v>
      </c>
      <c r="H11" s="3">
        <f>E3+E4+E5+E6</f>
        <v>1617</v>
      </c>
      <c r="I11" s="4">
        <f>H11/E11*100</f>
        <v>10.932323710364411</v>
      </c>
      <c r="J11" s="6"/>
      <c r="K11" s="2" t="s">
        <v>1</v>
      </c>
      <c r="L11" s="3">
        <f>L7+L8</f>
        <v>227</v>
      </c>
      <c r="M11" s="3">
        <f>M7+M8</f>
        <v>184</v>
      </c>
      <c r="N11" s="4">
        <f>M11/L11*100</f>
        <v>81.057268722466958</v>
      </c>
      <c r="O11" s="3">
        <f>L3+L4+L5+L6</f>
        <v>656</v>
      </c>
      <c r="P11" s="3">
        <f>M3+M4+M5+M6</f>
        <v>287</v>
      </c>
      <c r="Q11" s="4">
        <f>P11/O11*100</f>
        <v>43.75</v>
      </c>
      <c r="R11" s="3">
        <f>O3+O4+O5+O6</f>
        <v>135</v>
      </c>
      <c r="S11" s="4">
        <f>R11/O11*100</f>
        <v>20.579268292682926</v>
      </c>
      <c r="T11" s="6"/>
      <c r="U11" s="2" t="s">
        <v>1</v>
      </c>
      <c r="V11" s="3">
        <f>V7+V8</f>
        <v>20479</v>
      </c>
      <c r="W11" s="3">
        <f>W7+W8</f>
        <v>16467</v>
      </c>
      <c r="X11" s="4">
        <f>W11/V11*100</f>
        <v>80.409199667952535</v>
      </c>
      <c r="Y11" s="3">
        <f>V3+V4+V5+V6</f>
        <v>45498</v>
      </c>
      <c r="Z11" s="3">
        <f>W3+W4+W5+W6</f>
        <v>22393</v>
      </c>
      <c r="AA11" s="4">
        <f>Z11/Y11*100</f>
        <v>49.21754802408897</v>
      </c>
      <c r="AB11" s="3">
        <f>Y3+Y4+Y5+Y6</f>
        <v>8032</v>
      </c>
      <c r="AC11" s="4">
        <f>AB11/Y11*100</f>
        <v>17.653523231790409</v>
      </c>
      <c r="AD11" s="6"/>
      <c r="AE11" s="2" t="s">
        <v>1</v>
      </c>
      <c r="AF11" s="3">
        <f>AF7+AF8</f>
        <v>1091</v>
      </c>
      <c r="AG11" s="3">
        <f>AG7+AG8</f>
        <v>905</v>
      </c>
      <c r="AH11" s="4">
        <f>AG11/AF11*100</f>
        <v>82.951420714940426</v>
      </c>
      <c r="AI11" s="3">
        <f>AF3+AF4+AF5+AF6</f>
        <v>5020</v>
      </c>
      <c r="AJ11" s="3">
        <f>AG3+AG4+AG5+AG6</f>
        <v>2265</v>
      </c>
      <c r="AK11" s="4">
        <f>AJ11/AI11*100</f>
        <v>45.119521912350599</v>
      </c>
      <c r="AL11" s="3">
        <f>AI3+AI4+AI5+AI6</f>
        <v>1130</v>
      </c>
      <c r="AM11" s="4">
        <f>AL11/AI11*100</f>
        <v>22.509960159362549</v>
      </c>
    </row>
    <row r="12" spans="1:39" x14ac:dyDescent="0.35">
      <c r="J12" s="6"/>
      <c r="T12" s="6"/>
      <c r="AD12" s="6"/>
    </row>
    <row r="13" spans="1:39" x14ac:dyDescent="0.35">
      <c r="A13" s="13" t="s">
        <v>14</v>
      </c>
      <c r="B13" s="14"/>
      <c r="D13" s="13" t="s">
        <v>15</v>
      </c>
      <c r="E13" s="14"/>
      <c r="G13" s="13" t="s">
        <v>16</v>
      </c>
      <c r="H13" s="14"/>
      <c r="J13" s="6"/>
      <c r="K13" s="13" t="s">
        <v>14</v>
      </c>
      <c r="L13" s="14"/>
      <c r="N13" s="13" t="s">
        <v>15</v>
      </c>
      <c r="O13" s="14"/>
      <c r="Q13" s="13" t="s">
        <v>16</v>
      </c>
      <c r="R13" s="14"/>
      <c r="S13" s="8"/>
      <c r="T13" s="6"/>
      <c r="U13" s="13" t="s">
        <v>14</v>
      </c>
      <c r="V13" s="14"/>
      <c r="X13" s="13" t="s">
        <v>15</v>
      </c>
      <c r="Y13" s="14"/>
      <c r="AA13" s="13" t="s">
        <v>16</v>
      </c>
      <c r="AB13" s="14"/>
      <c r="AC13" s="8"/>
      <c r="AD13" s="6"/>
      <c r="AE13" s="15" t="s">
        <v>14</v>
      </c>
      <c r="AF13" s="15"/>
      <c r="AH13" s="15" t="s">
        <v>15</v>
      </c>
      <c r="AI13" s="15"/>
      <c r="AK13" s="15" t="s">
        <v>16</v>
      </c>
      <c r="AL13" s="15"/>
      <c r="AM13" s="8"/>
    </row>
    <row r="14" spans="1:39" x14ac:dyDescent="0.35">
      <c r="A14" s="2" t="s">
        <v>4</v>
      </c>
      <c r="B14" s="4">
        <f>B3/(SUM(B3:B8))*100</f>
        <v>44.737101220953129</v>
      </c>
      <c r="D14" s="2" t="s">
        <v>4</v>
      </c>
      <c r="E14" s="4">
        <f>B3/SUM(B3:B6)*100</f>
        <v>61.436008383476434</v>
      </c>
      <c r="G14" s="2" t="s">
        <v>8</v>
      </c>
      <c r="H14" s="4">
        <f>B7/SUM(B7:B8)*100</f>
        <v>48.034776308639735</v>
      </c>
      <c r="J14" s="6"/>
      <c r="K14" s="2" t="s">
        <v>4</v>
      </c>
      <c r="L14" s="4">
        <f>L3/(SUM(L3:L8))*100</f>
        <v>31.71007927519819</v>
      </c>
      <c r="N14" s="2" t="s">
        <v>4</v>
      </c>
      <c r="O14" s="4">
        <f>L3/SUM(L3:L6)*100</f>
        <v>42.68292682926829</v>
      </c>
      <c r="Q14" s="2" t="s">
        <v>8</v>
      </c>
      <c r="R14" s="4">
        <f>L7/SUM(L7:L8)*100</f>
        <v>51.541850220264315</v>
      </c>
      <c r="S14" s="9"/>
      <c r="T14" s="6"/>
      <c r="U14" s="2" t="s">
        <v>4</v>
      </c>
      <c r="V14" s="4">
        <f>V3/(SUM(V3:V8))*100</f>
        <v>19.509829182897072</v>
      </c>
      <c r="X14" s="2" t="s">
        <v>4</v>
      </c>
      <c r="Y14" s="4">
        <f>V3/SUM(V3:V6)*100</f>
        <v>28.29135346608642</v>
      </c>
      <c r="AA14" s="2" t="s">
        <v>8</v>
      </c>
      <c r="AB14" s="4">
        <f>V7/SUM(V7:V8)*100</f>
        <v>49.914546608721125</v>
      </c>
      <c r="AC14" s="9"/>
      <c r="AD14" s="6"/>
      <c r="AE14" s="2" t="s">
        <v>4</v>
      </c>
      <c r="AF14" s="4">
        <f>AF3/(SUM(AF3:AF8))*100</f>
        <v>23.809523809523807</v>
      </c>
      <c r="AH14" s="2" t="s">
        <v>4</v>
      </c>
      <c r="AI14" s="4">
        <f>AF3/SUM(AF3:AF6)*100</f>
        <v>28.984063745019924</v>
      </c>
      <c r="AK14" s="2" t="s">
        <v>8</v>
      </c>
      <c r="AL14" s="4">
        <f>AF7/SUM(AF7:AF8)*100</f>
        <v>60.769935838680112</v>
      </c>
      <c r="AM14" s="9"/>
    </row>
    <row r="15" spans="1:39" x14ac:dyDescent="0.35">
      <c r="A15" s="2" t="s">
        <v>5</v>
      </c>
      <c r="B15" s="4">
        <f>B4/(SUM(B3:B8))*100</f>
        <v>14.006498621504528</v>
      </c>
      <c r="D15" s="2" t="s">
        <v>5</v>
      </c>
      <c r="E15" s="4">
        <f>B4/SUM(B3:B6)*100</f>
        <v>19.234669731593538</v>
      </c>
      <c r="G15" s="2" t="s">
        <v>9</v>
      </c>
      <c r="H15" s="4">
        <f>B8/SUM(B7:B8)*100</f>
        <v>51.965223691360265</v>
      </c>
      <c r="J15" s="6"/>
      <c r="K15" s="2" t="s">
        <v>5</v>
      </c>
      <c r="L15" s="4">
        <f>L4/(SUM(L3:L8))*100</f>
        <v>25.934314835787088</v>
      </c>
      <c r="N15" s="2" t="s">
        <v>5</v>
      </c>
      <c r="O15" s="4">
        <f>L4/SUM(L3:L6)*100</f>
        <v>34.908536585365852</v>
      </c>
      <c r="Q15" s="2" t="s">
        <v>9</v>
      </c>
      <c r="R15" s="4">
        <f>L8/SUM(L7:L8)*100</f>
        <v>48.458149779735685</v>
      </c>
      <c r="S15" s="9"/>
      <c r="T15" s="6"/>
      <c r="U15" s="2" t="s">
        <v>5</v>
      </c>
      <c r="V15" s="4">
        <f>V4/(SUM(V3:V8))*100</f>
        <v>25.510405141185565</v>
      </c>
      <c r="X15" s="2" t="s">
        <v>5</v>
      </c>
      <c r="Y15" s="4">
        <f>V4/SUM(V3:V6)*100</f>
        <v>36.992834849883508</v>
      </c>
      <c r="AA15" s="2" t="s">
        <v>9</v>
      </c>
      <c r="AB15" s="4">
        <f>V8/SUM(V7:V8)*100</f>
        <v>50.085453391278868</v>
      </c>
      <c r="AC15" s="9"/>
      <c r="AD15" s="6"/>
      <c r="AE15" s="2" t="s">
        <v>5</v>
      </c>
      <c r="AF15" s="4">
        <f>AF4/(SUM(AF3:AF8))*100</f>
        <v>29.618720340369826</v>
      </c>
      <c r="AH15" s="2" t="s">
        <v>5</v>
      </c>
      <c r="AI15" s="4">
        <f>AF4/SUM(AF3:AF6)*100</f>
        <v>36.055776892430281</v>
      </c>
      <c r="AK15" s="2" t="s">
        <v>9</v>
      </c>
      <c r="AL15" s="4">
        <f>AF8/SUM(AF7:AF8)*100</f>
        <v>39.230064161319888</v>
      </c>
      <c r="AM15" s="9"/>
    </row>
    <row r="16" spans="1:39" x14ac:dyDescent="0.35">
      <c r="A16" s="2" t="s">
        <v>6</v>
      </c>
      <c r="B16" s="4">
        <f>B5/(SUM(B3:B8))*100</f>
        <v>7.9411185506104767</v>
      </c>
      <c r="D16" s="2" t="s">
        <v>6</v>
      </c>
      <c r="E16" s="4">
        <f>B5/SUM(B3:B6)*100</f>
        <v>10.905280237982556</v>
      </c>
      <c r="J16" s="6"/>
      <c r="K16" s="2" t="s">
        <v>6</v>
      </c>
      <c r="L16" s="4">
        <f>L5/(SUM(L3:L8))*100</f>
        <v>11.325028312570781</v>
      </c>
      <c r="N16" s="2" t="s">
        <v>6</v>
      </c>
      <c r="O16" s="4">
        <f>L5/SUM(L3:L6)*100</f>
        <v>15.24390243902439</v>
      </c>
      <c r="T16" s="6"/>
      <c r="U16" s="2" t="s">
        <v>6</v>
      </c>
      <c r="V16" s="4">
        <f>V5/(SUM(V3:V8))*100</f>
        <v>8.5711687406217312</v>
      </c>
      <c r="X16" s="2" t="s">
        <v>6</v>
      </c>
      <c r="Y16" s="4">
        <f>V5/SUM(V3:V6)*100</f>
        <v>12.429117763418173</v>
      </c>
      <c r="AD16" s="6"/>
      <c r="AE16" s="2" t="s">
        <v>6</v>
      </c>
      <c r="AF16" s="4">
        <f>AF5/(SUM(AF3:AF8))*100</f>
        <v>11.929307805596466</v>
      </c>
      <c r="AH16" s="2" t="s">
        <v>6</v>
      </c>
      <c r="AI16" s="4">
        <f>AF5/SUM(AF3:AF6)*100</f>
        <v>14.52191235059761</v>
      </c>
    </row>
    <row r="17" spans="1:39" x14ac:dyDescent="0.35">
      <c r="A17" s="2" t="s">
        <v>7</v>
      </c>
      <c r="B17" s="4">
        <f>B6/(SUM(B3:B8))*100</f>
        <v>6.1343048444269392</v>
      </c>
      <c r="D17" s="2" t="s">
        <v>7</v>
      </c>
      <c r="E17" s="4">
        <f>B6/SUM(B3:B6)*100</f>
        <v>8.4240416469474688</v>
      </c>
      <c r="J17" s="6"/>
      <c r="K17" s="2" t="s">
        <v>7</v>
      </c>
      <c r="L17" s="4">
        <f>L6/(SUM(L3:L8))*100</f>
        <v>5.3227633069082669</v>
      </c>
      <c r="N17" s="2" t="s">
        <v>7</v>
      </c>
      <c r="O17" s="4">
        <f>L6/SUM(L3:L6)*100</f>
        <v>7.1646341463414629</v>
      </c>
      <c r="T17" s="6"/>
      <c r="U17" s="2" t="s">
        <v>7</v>
      </c>
      <c r="V17" s="4">
        <f>V6/(SUM(V3:V8))*100</f>
        <v>15.368992224563105</v>
      </c>
      <c r="X17" s="2" t="s">
        <v>7</v>
      </c>
      <c r="Y17" s="4">
        <f>V6/SUM(V3:V6)*100</f>
        <v>22.286693920611896</v>
      </c>
      <c r="AD17" s="6"/>
      <c r="AE17" s="2" t="s">
        <v>7</v>
      </c>
      <c r="AF17" s="4">
        <f>AF6/(SUM(AF3:AF8))*100</f>
        <v>16.789396170839467</v>
      </c>
      <c r="AH17" s="2" t="s">
        <v>7</v>
      </c>
      <c r="AI17" s="4">
        <f>AF6/SUM(AF3:AF6)*100</f>
        <v>20.438247011952189</v>
      </c>
    </row>
    <row r="18" spans="1:39" x14ac:dyDescent="0.35">
      <c r="A18" s="2" t="s">
        <v>8</v>
      </c>
      <c r="B18" s="4">
        <f>B7/(SUM(B3:B8))*100</f>
        <v>13.056321386372588</v>
      </c>
      <c r="J18" s="6"/>
      <c r="K18" s="2" t="s">
        <v>8</v>
      </c>
      <c r="L18" s="4">
        <f>L7/(SUM(L3:L8))*100</f>
        <v>13.250283125707815</v>
      </c>
      <c r="T18" s="6"/>
      <c r="U18" s="2" t="s">
        <v>8</v>
      </c>
      <c r="V18" s="4">
        <f>V7/(SUM(V3:V8))*100</f>
        <v>15.493277960501386</v>
      </c>
      <c r="AD18" s="6"/>
      <c r="AE18" s="2" t="s">
        <v>8</v>
      </c>
      <c r="AF18" s="4">
        <f>AF7/(SUM(AF3:AF8))*100</f>
        <v>10.849288168875798</v>
      </c>
    </row>
    <row r="19" spans="1:39" x14ac:dyDescent="0.35">
      <c r="A19" s="2" t="s">
        <v>9</v>
      </c>
      <c r="B19" s="4">
        <f>B8/(SUM(B3:B8))*100</f>
        <v>14.124655376132337</v>
      </c>
      <c r="J19" s="6"/>
      <c r="K19" s="2" t="s">
        <v>9</v>
      </c>
      <c r="L19" s="4">
        <f>L8/(SUM(L3:L8))*100</f>
        <v>12.457531143827861</v>
      </c>
      <c r="T19" s="6"/>
      <c r="U19" s="2" t="s">
        <v>9</v>
      </c>
      <c r="V19" s="4">
        <f>V8/(SUM(V3:V8))*100</f>
        <v>15.54632675023114</v>
      </c>
      <c r="AD19" s="6"/>
      <c r="AE19" s="2" t="s">
        <v>9</v>
      </c>
      <c r="AF19" s="4">
        <f>AF8/(SUM(AF3:AF8))*100</f>
        <v>7.0037637047946326</v>
      </c>
    </row>
    <row r="20" spans="1:39" x14ac:dyDescent="0.35">
      <c r="J20" s="6"/>
      <c r="T20" s="6"/>
      <c r="AD20" s="6"/>
    </row>
    <row r="21" spans="1:39" x14ac:dyDescent="0.35">
      <c r="A21" s="13" t="s">
        <v>17</v>
      </c>
      <c r="B21" s="14"/>
      <c r="D21" s="13" t="s">
        <v>18</v>
      </c>
      <c r="E21" s="14"/>
      <c r="G21" s="13" t="s">
        <v>19</v>
      </c>
      <c r="H21" s="14"/>
      <c r="J21" s="6"/>
      <c r="K21" s="13" t="s">
        <v>17</v>
      </c>
      <c r="L21" s="14"/>
      <c r="N21" s="13" t="s">
        <v>18</v>
      </c>
      <c r="O21" s="14"/>
      <c r="Q21" s="13" t="s">
        <v>19</v>
      </c>
      <c r="R21" s="14"/>
      <c r="S21" s="8"/>
      <c r="T21" s="6"/>
      <c r="U21" s="13" t="s">
        <v>17</v>
      </c>
      <c r="V21" s="14"/>
      <c r="X21" s="13" t="s">
        <v>18</v>
      </c>
      <c r="Y21" s="14"/>
      <c r="AA21" s="13" t="s">
        <v>19</v>
      </c>
      <c r="AB21" s="14"/>
      <c r="AC21" s="8"/>
      <c r="AD21" s="6"/>
      <c r="AE21" s="15" t="s">
        <v>17</v>
      </c>
      <c r="AF21" s="15"/>
      <c r="AH21" s="15" t="s">
        <v>18</v>
      </c>
      <c r="AI21" s="15"/>
      <c r="AK21" s="15" t="s">
        <v>19</v>
      </c>
      <c r="AL21" s="15"/>
      <c r="AM21" s="8"/>
    </row>
    <row r="22" spans="1:39" x14ac:dyDescent="0.35">
      <c r="A22" s="2" t="s">
        <v>4</v>
      </c>
      <c r="B22" s="4">
        <f>C3/(SUM(C3:C8))*100</f>
        <v>15.32102211724286</v>
      </c>
      <c r="D22" s="2" t="s">
        <v>4</v>
      </c>
      <c r="E22" s="4">
        <f>C3/SUM(C3:C6)*100</f>
        <v>29.410552349546581</v>
      </c>
      <c r="G22" s="2" t="s">
        <v>8</v>
      </c>
      <c r="H22" s="4">
        <f>C7/(C7+C8)*100</f>
        <v>50.448229493500676</v>
      </c>
      <c r="J22" s="6"/>
      <c r="K22" s="2" t="s">
        <v>4</v>
      </c>
      <c r="L22" s="4">
        <f>M3/(SUM(M3:M8))*100</f>
        <v>8.2802547770700627</v>
      </c>
      <c r="N22" s="2" t="s">
        <v>4</v>
      </c>
      <c r="O22" s="4">
        <f>M3/SUM(M3:M6)*100</f>
        <v>13.588850174216027</v>
      </c>
      <c r="Q22" s="2" t="s">
        <v>8</v>
      </c>
      <c r="R22" s="4">
        <f>M7/(M7+M8)*100</f>
        <v>50</v>
      </c>
      <c r="S22" s="9"/>
      <c r="T22" s="6"/>
      <c r="U22" s="2" t="s">
        <v>4</v>
      </c>
      <c r="V22" s="4">
        <f>W3/(SUM(W3:W8))*100</f>
        <v>7.2388059701492535</v>
      </c>
      <c r="X22" s="2" t="s">
        <v>4</v>
      </c>
      <c r="Y22" s="4">
        <f>W3/SUM(W3:W6)*100</f>
        <v>12.561961327200462</v>
      </c>
      <c r="AA22" s="2" t="s">
        <v>8</v>
      </c>
      <c r="AB22" s="4">
        <f>W7/(W7+W8)*100</f>
        <v>51.211513936964835</v>
      </c>
      <c r="AC22" s="9"/>
      <c r="AD22" s="6"/>
      <c r="AE22" s="2" t="s">
        <v>4</v>
      </c>
      <c r="AF22" s="4">
        <f>AG3/(SUM(AG3:AG8))*100</f>
        <v>5.7728706624605675</v>
      </c>
      <c r="AH22" s="2" t="s">
        <v>4</v>
      </c>
      <c r="AI22" s="4">
        <f>AG3/SUM(AG3:AG6)*100</f>
        <v>8.0794701986754962</v>
      </c>
      <c r="AK22" s="2" t="s">
        <v>8</v>
      </c>
      <c r="AL22" s="4">
        <f>AG7/(AG7+AG8)*100</f>
        <v>63.756906077348063</v>
      </c>
      <c r="AM22" s="9"/>
    </row>
    <row r="23" spans="1:39" x14ac:dyDescent="0.35">
      <c r="A23" s="2" t="s">
        <v>5</v>
      </c>
      <c r="B23" s="4">
        <f t="shared" ref="B23" si="0">C4/(SUM(C4:C9))*100</f>
        <v>22.480030429821223</v>
      </c>
      <c r="D23" s="2" t="s">
        <v>5</v>
      </c>
      <c r="E23" s="4">
        <f>C4/SUM(C3:C6)*100</f>
        <v>36.541632316570485</v>
      </c>
      <c r="G23" s="2" t="s">
        <v>9</v>
      </c>
      <c r="H23" s="4">
        <f>C8/(C7+C8)*100</f>
        <v>49.551770506499324</v>
      </c>
      <c r="J23" s="6"/>
      <c r="K23" s="2" t="s">
        <v>5</v>
      </c>
      <c r="L23" s="4">
        <f t="shared" ref="L23" si="1">M4/(SUM(M4:M9))*100</f>
        <v>38.425925925925924</v>
      </c>
      <c r="N23" s="2" t="s">
        <v>5</v>
      </c>
      <c r="O23" s="4">
        <f>M4/SUM(M3:M6)*100</f>
        <v>57.839721254355403</v>
      </c>
      <c r="Q23" s="2" t="s">
        <v>9</v>
      </c>
      <c r="R23" s="4">
        <f>M8/(M7+M8)*100</f>
        <v>50</v>
      </c>
      <c r="S23" s="9"/>
      <c r="T23" s="6"/>
      <c r="U23" s="2" t="s">
        <v>5</v>
      </c>
      <c r="V23" s="4">
        <f t="shared" ref="V23" si="2">W4/(SUM(W4:W9))*100</f>
        <v>30.571198712791631</v>
      </c>
      <c r="X23" s="2" t="s">
        <v>5</v>
      </c>
      <c r="Y23" s="4">
        <f>W4/SUM(W3:W6)*100</f>
        <v>49.211807261197691</v>
      </c>
      <c r="AA23" s="2" t="s">
        <v>9</v>
      </c>
      <c r="AB23" s="4">
        <f>W8/(W7+W8)*100</f>
        <v>48.788486063035165</v>
      </c>
      <c r="AC23" s="9"/>
      <c r="AD23" s="6"/>
      <c r="AE23" s="2" t="s">
        <v>5</v>
      </c>
      <c r="AF23" s="4">
        <f>AG4/(SUM(AG4:AG9))*100</f>
        <v>39.203213927017075</v>
      </c>
      <c r="AH23" s="2" t="s">
        <v>5</v>
      </c>
      <c r="AI23" s="4">
        <f>AG4/SUM(AG3:AG6)*100</f>
        <v>51.69977924944812</v>
      </c>
      <c r="AK23" s="2" t="s">
        <v>9</v>
      </c>
      <c r="AL23" s="4">
        <f>AG8/(AG7+AG8)*100</f>
        <v>36.24309392265193</v>
      </c>
      <c r="AM23" s="9"/>
    </row>
    <row r="24" spans="1:39" x14ac:dyDescent="0.35">
      <c r="A24" s="2" t="s">
        <v>6</v>
      </c>
      <c r="B24" s="4">
        <f>C5/(SUM(C3:C8))*100</f>
        <v>8.9220528237062489</v>
      </c>
      <c r="D24" s="2" t="s">
        <v>6</v>
      </c>
      <c r="E24" s="4">
        <f>C5/SUM(C3:C6)*100</f>
        <v>17.126957955482276</v>
      </c>
      <c r="J24" s="6"/>
      <c r="K24" s="2" t="s">
        <v>6</v>
      </c>
      <c r="L24" s="4">
        <f>M5/(SUM(M3:M8))*100</f>
        <v>9.3418259023354562</v>
      </c>
      <c r="N24" s="2" t="s">
        <v>6</v>
      </c>
      <c r="O24" s="4">
        <f>M5/SUM(M3:M6)*100</f>
        <v>15.331010452961671</v>
      </c>
      <c r="T24" s="6"/>
      <c r="U24" s="2" t="s">
        <v>6</v>
      </c>
      <c r="V24" s="4">
        <f>W5/(SUM(W3:W8))*100</f>
        <v>8.9655172413793096</v>
      </c>
      <c r="X24" s="2" t="s">
        <v>6</v>
      </c>
      <c r="Y24" s="4">
        <f>W5/SUM(W3:W6)*100</f>
        <v>15.558433439021121</v>
      </c>
      <c r="AD24" s="6"/>
      <c r="AE24" s="2" t="s">
        <v>6</v>
      </c>
      <c r="AF24" s="4">
        <f>AG5/(SUM(AG3:AG8))*100</f>
        <v>12.334384858044164</v>
      </c>
      <c r="AH24" s="2" t="s">
        <v>6</v>
      </c>
      <c r="AI24" s="4">
        <f>AG5/SUM(AG3:AG6)*100</f>
        <v>17.26269315673289</v>
      </c>
    </row>
    <row r="25" spans="1:39" x14ac:dyDescent="0.35">
      <c r="A25" s="2" t="s">
        <v>7</v>
      </c>
      <c r="B25" s="4">
        <f>C6/(SUM(C3:C8))*100</f>
        <v>8.8146875671032845</v>
      </c>
      <c r="D25" s="2" t="s">
        <v>7</v>
      </c>
      <c r="E25" s="4">
        <f>C6/SUM(C3:C6)*100</f>
        <v>16.920857378400658</v>
      </c>
      <c r="J25" s="6"/>
      <c r="K25" s="2" t="s">
        <v>7</v>
      </c>
      <c r="L25" s="4">
        <f>M6/(SUM(M3:M8))*100</f>
        <v>8.0679405520169851</v>
      </c>
      <c r="N25" s="2" t="s">
        <v>7</v>
      </c>
      <c r="O25" s="4">
        <f>M6/SUM(M3:M6)*100</f>
        <v>13.240418118466899</v>
      </c>
      <c r="T25" s="6"/>
      <c r="U25" s="2" t="s">
        <v>7</v>
      </c>
      <c r="V25" s="4">
        <f>W6/(SUM(W3:W8))*100</f>
        <v>13.062274832732887</v>
      </c>
      <c r="X25" s="2" t="s">
        <v>7</v>
      </c>
      <c r="Y25" s="4">
        <f>W6/SUM(W3:W6)*100</f>
        <v>22.667797972580715</v>
      </c>
      <c r="AD25" s="6"/>
      <c r="AE25" s="2" t="s">
        <v>7</v>
      </c>
      <c r="AF25" s="4">
        <f>AG6/(SUM(AG3:AG8))*100</f>
        <v>16.403785488958992</v>
      </c>
      <c r="AH25" s="2" t="s">
        <v>7</v>
      </c>
      <c r="AI25" s="4">
        <f>AG6/SUM(AG3:AG6)*100</f>
        <v>22.958057395143488</v>
      </c>
    </row>
    <row r="26" spans="1:39" x14ac:dyDescent="0.35">
      <c r="A26" s="2" t="s">
        <v>8</v>
      </c>
      <c r="B26" s="4">
        <f>C7/(SUM(C3:C8))*100</f>
        <v>24.167919261327032</v>
      </c>
      <c r="J26" s="6"/>
      <c r="K26" s="2" t="s">
        <v>8</v>
      </c>
      <c r="L26" s="4">
        <f>M7/(SUM(M3:M8))*100</f>
        <v>19.53290870488323</v>
      </c>
      <c r="T26" s="6"/>
      <c r="U26" s="2" t="s">
        <v>8</v>
      </c>
      <c r="V26" s="4">
        <f>W7/(SUM(W3:W8))*100</f>
        <v>21.700977869274318</v>
      </c>
      <c r="AD26" s="6"/>
      <c r="AE26" s="2" t="s">
        <v>8</v>
      </c>
      <c r="AF26" s="4">
        <f>AG7/(SUM(AG3:AG8))*100</f>
        <v>18.201892744479494</v>
      </c>
    </row>
    <row r="27" spans="1:39" x14ac:dyDescent="0.35">
      <c r="A27" s="2" t="s">
        <v>9</v>
      </c>
      <c r="B27" s="4">
        <f>C8/(SUM(C3:C8))*100</f>
        <v>23.738458234915178</v>
      </c>
      <c r="D27" s="13" t="s">
        <v>29</v>
      </c>
      <c r="E27" s="14"/>
      <c r="J27" s="6"/>
      <c r="K27" s="2" t="s">
        <v>9</v>
      </c>
      <c r="L27" s="4">
        <f>M8/(SUM(M3:M8))*100</f>
        <v>19.53290870488323</v>
      </c>
      <c r="N27" s="15" t="s">
        <v>29</v>
      </c>
      <c r="O27" s="15"/>
      <c r="T27" s="6"/>
      <c r="U27" s="2" t="s">
        <v>9</v>
      </c>
      <c r="V27" s="4">
        <f>W8/(SUM(W3:W8))*100</f>
        <v>20.674215131240352</v>
      </c>
      <c r="X27" s="15" t="s">
        <v>29</v>
      </c>
      <c r="Y27" s="15"/>
      <c r="AD27" s="6"/>
      <c r="AE27" s="2" t="s">
        <v>9</v>
      </c>
      <c r="AF27" s="4">
        <f>AG8/(SUM(AG3:AG8))*100</f>
        <v>10.347003154574134</v>
      </c>
      <c r="AH27" s="15" t="s">
        <v>29</v>
      </c>
      <c r="AI27" s="15"/>
    </row>
    <row r="28" spans="1:39" x14ac:dyDescent="0.35">
      <c r="D28" s="2" t="s">
        <v>4</v>
      </c>
      <c r="E28" s="4">
        <f>E3/H11*100</f>
        <v>3.1539888682745829</v>
      </c>
      <c r="J28" s="6"/>
      <c r="N28" s="2" t="s">
        <v>4</v>
      </c>
      <c r="O28" s="4">
        <f>O3/R11*100</f>
        <v>0.74074074074074081</v>
      </c>
      <c r="T28" s="6"/>
      <c r="X28" s="2" t="s">
        <v>4</v>
      </c>
      <c r="Y28" s="4">
        <f>Y3/AB11*100</f>
        <v>1.1703187250996017</v>
      </c>
      <c r="AD28" s="6"/>
      <c r="AE28" s="6"/>
      <c r="AF28" s="6"/>
      <c r="AG28" s="6"/>
      <c r="AH28" s="2" t="s">
        <v>4</v>
      </c>
      <c r="AI28" s="4">
        <f>AI3/AL11*100</f>
        <v>2.6548672566371683</v>
      </c>
      <c r="AJ28" s="6"/>
      <c r="AK28" s="6"/>
      <c r="AL28" s="6"/>
      <c r="AM28" s="6"/>
    </row>
    <row r="29" spans="1:39" x14ac:dyDescent="0.35">
      <c r="D29" s="2" t="s">
        <v>5</v>
      </c>
      <c r="E29" s="4">
        <f>E4/H11*100</f>
        <v>65.615337043908468</v>
      </c>
      <c r="J29" s="6"/>
      <c r="N29" s="2" t="s">
        <v>5</v>
      </c>
      <c r="O29" s="4">
        <f>O4/R11*100</f>
        <v>76.296296296296291</v>
      </c>
      <c r="T29" s="6"/>
      <c r="U29" s="6"/>
      <c r="V29" s="6"/>
      <c r="W29" s="6"/>
      <c r="X29" s="2" t="s">
        <v>5</v>
      </c>
      <c r="Y29" s="4">
        <f>Y4/AB11*100</f>
        <v>74.028884462151396</v>
      </c>
      <c r="Z29" s="6"/>
      <c r="AA29" s="6"/>
      <c r="AB29" s="6"/>
      <c r="AC29" s="6"/>
      <c r="AD29" s="6"/>
      <c r="AE29" s="6"/>
      <c r="AF29" s="6"/>
      <c r="AG29" s="6"/>
      <c r="AH29" s="2" t="s">
        <v>5</v>
      </c>
      <c r="AI29" s="4">
        <f>AI4/AL11*100</f>
        <v>65.840707964601776</v>
      </c>
      <c r="AJ29" s="6"/>
      <c r="AK29" s="6"/>
      <c r="AL29" s="6"/>
      <c r="AM29" s="6"/>
    </row>
    <row r="30" spans="1:39" x14ac:dyDescent="0.35">
      <c r="D30" s="2" t="s">
        <v>6</v>
      </c>
      <c r="E30" s="4">
        <f>E5/H11*100</f>
        <v>18.119975262832405</v>
      </c>
      <c r="J30" s="6"/>
      <c r="N30" s="2" t="s">
        <v>6</v>
      </c>
      <c r="O30" s="4">
        <f>O5/R11*100</f>
        <v>16.296296296296298</v>
      </c>
      <c r="T30" s="6"/>
      <c r="U30" s="6"/>
      <c r="V30" s="6"/>
      <c r="W30" s="6"/>
      <c r="X30" s="2" t="s">
        <v>6</v>
      </c>
      <c r="Y30" s="4">
        <f>Y5/AB11*100</f>
        <v>14.13097609561753</v>
      </c>
      <c r="Z30" s="6"/>
      <c r="AA30" s="6"/>
      <c r="AB30" s="6"/>
      <c r="AC30" s="6"/>
      <c r="AD30" s="6"/>
      <c r="AE30" s="6"/>
      <c r="AF30" s="6"/>
      <c r="AG30" s="6"/>
      <c r="AH30" s="2" t="s">
        <v>6</v>
      </c>
      <c r="AI30" s="4">
        <f>AI5/AL11*100</f>
        <v>18.495575221238937</v>
      </c>
      <c r="AJ30" s="6"/>
      <c r="AK30" s="6"/>
      <c r="AL30" s="6"/>
      <c r="AM30" s="6"/>
    </row>
    <row r="31" spans="1:39" x14ac:dyDescent="0.35">
      <c r="D31" s="2" t="s">
        <v>7</v>
      </c>
      <c r="E31" s="4">
        <f>E6/H11*100</f>
        <v>13.11069882498454</v>
      </c>
      <c r="J31" s="6"/>
      <c r="K31" s="6"/>
      <c r="L31" s="6"/>
      <c r="M31" s="6"/>
      <c r="N31" s="2" t="s">
        <v>7</v>
      </c>
      <c r="O31" s="4">
        <f>O6/R11*100</f>
        <v>6.666666666666667</v>
      </c>
      <c r="P31" s="6"/>
      <c r="Q31" s="6"/>
      <c r="R31" s="6"/>
      <c r="S31" s="6"/>
      <c r="T31" s="6"/>
      <c r="U31" s="6"/>
      <c r="V31" s="6"/>
      <c r="W31" s="6"/>
      <c r="X31" s="2" t="s">
        <v>7</v>
      </c>
      <c r="Y31" s="4">
        <f>Y6/AB11*100</f>
        <v>10.669820717131474</v>
      </c>
      <c r="Z31" s="6"/>
      <c r="AA31" s="6"/>
      <c r="AB31" s="6"/>
      <c r="AC31" s="6"/>
      <c r="AD31" s="6"/>
      <c r="AE31" s="6"/>
      <c r="AF31" s="6"/>
      <c r="AG31" s="6"/>
      <c r="AH31" s="2" t="s">
        <v>7</v>
      </c>
      <c r="AI31" s="4">
        <f>AI6/AL11*100</f>
        <v>13.008849557522122</v>
      </c>
      <c r="AJ31" s="6"/>
      <c r="AK31" s="6"/>
      <c r="AL31" s="6"/>
      <c r="AM31" s="6"/>
    </row>
    <row r="32" spans="1:39" x14ac:dyDescent="0.3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</row>
    <row r="33" spans="1:39" x14ac:dyDescent="0.3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</row>
    <row r="34" spans="1:39" x14ac:dyDescent="0.35">
      <c r="A34" s="6"/>
      <c r="B34" s="5"/>
      <c r="C34" s="5"/>
      <c r="D34" s="5"/>
      <c r="E34" s="5"/>
      <c r="F34" s="5"/>
      <c r="G34" s="5"/>
      <c r="H34" s="5"/>
      <c r="I34" s="5"/>
      <c r="J34" s="5"/>
      <c r="K34" s="6"/>
      <c r="L34" s="5"/>
      <c r="M34" s="5"/>
      <c r="N34" s="5"/>
      <c r="O34" s="5"/>
      <c r="P34" s="5"/>
      <c r="Q34" s="5"/>
      <c r="R34" s="6"/>
      <c r="S34" s="5"/>
      <c r="T34" s="5"/>
      <c r="U34" s="5"/>
      <c r="V34" s="5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</row>
    <row r="35" spans="1:39" x14ac:dyDescent="0.3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</row>
    <row r="36" spans="1:39" x14ac:dyDescent="0.35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</row>
    <row r="37" spans="1:39" x14ac:dyDescent="0.3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</row>
    <row r="38" spans="1:39" x14ac:dyDescent="0.3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</row>
    <row r="39" spans="1:39" x14ac:dyDescent="0.35">
      <c r="Y39" s="11"/>
    </row>
  </sheetData>
  <mergeCells count="32">
    <mergeCell ref="A1:H1"/>
    <mergeCell ref="K1:R1"/>
    <mergeCell ref="U1:AB1"/>
    <mergeCell ref="AE1:AL1"/>
    <mergeCell ref="AE13:AF13"/>
    <mergeCell ref="AH13:AI13"/>
    <mergeCell ref="AK13:AL13"/>
    <mergeCell ref="K13:L13"/>
    <mergeCell ref="N13:O13"/>
    <mergeCell ref="Q13:R13"/>
    <mergeCell ref="A13:B13"/>
    <mergeCell ref="D13:E13"/>
    <mergeCell ref="G13:H13"/>
    <mergeCell ref="AK21:AL21"/>
    <mergeCell ref="U13:V13"/>
    <mergeCell ref="X13:Y13"/>
    <mergeCell ref="AA13:AB13"/>
    <mergeCell ref="U21:V21"/>
    <mergeCell ref="X21:Y21"/>
    <mergeCell ref="AA21:AB21"/>
    <mergeCell ref="A21:B21"/>
    <mergeCell ref="D21:E21"/>
    <mergeCell ref="G21:H21"/>
    <mergeCell ref="N27:O27"/>
    <mergeCell ref="AH27:AI27"/>
    <mergeCell ref="D27:E27"/>
    <mergeCell ref="X27:Y27"/>
    <mergeCell ref="K21:L21"/>
    <mergeCell ref="N21:O21"/>
    <mergeCell ref="Q21:R21"/>
    <mergeCell ref="AE21:AF21"/>
    <mergeCell ref="AH21:AI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Sullivan, Allison</dc:creator>
  <cp:lastModifiedBy>Sullivan, Allison</cp:lastModifiedBy>
  <dcterms:created xsi:type="dcterms:W3CDTF">2024-01-05T20:25:11Z</dcterms:created>
  <dcterms:modified xsi:type="dcterms:W3CDTF">2024-03-14T16:04:02Z</dcterms:modified>
</cp:coreProperties>
</file>