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2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lue" sheetId="1" state="visible" r:id="rId2"/>
    <sheet name="Green" sheetId="2" state="visible" r:id="rId3"/>
    <sheet name="White" sheetId="3" state="visible" r:id="rId4"/>
    <sheet name="Red" sheetId="4" state="visible" r:id="rId5"/>
    <sheet name="1N4007" sheetId="5" state="visible" r:id="rId6"/>
    <sheet name="al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<sst xmlns="http://schemas.openxmlformats.org/spreadsheetml/2006/main" count="64" uniqueCount="32">
  <si>
    <t xml:space="preserve">Vd(V)</t>
  </si>
  <si>
    <t xml:space="preserve">Id (mA)</t>
  </si>
  <si>
    <t xml:space="preserve">log(Id)</t>
  </si>
  <si>
    <t xml:space="preserve">Id (A)</t>
  </si>
  <si>
    <t xml:space="preserve">slope</t>
  </si>
  <si>
    <t xml:space="preserve">intercept</t>
  </si>
  <si>
    <t xml:space="preserve">n (ideality)</t>
  </si>
  <si>
    <t xml:space="preserve">Is(sat curr, A)</t>
  </si>
  <si>
    <t xml:space="preserve">8.57 nA</t>
  </si>
  <si>
    <t xml:space="preserve">N (ideality)</t>
  </si>
  <si>
    <t xml:space="preserve">Is (sat curr, A)</t>
  </si>
  <si>
    <t xml:space="preserve">11.165 pA</t>
  </si>
  <si>
    <t xml:space="preserve">0.421 pA</t>
  </si>
  <si>
    <t xml:space="preserve">n(ideality)</t>
  </si>
  <si>
    <t xml:space="preserve">13.45 pA</t>
  </si>
  <si>
    <t xml:space="preserve">intercepet</t>
  </si>
  <si>
    <t xml:space="preserve">41.06 nA</t>
  </si>
  <si>
    <t xml:space="preserve">material</t>
  </si>
  <si>
    <t xml:space="preserve">lambda(nm)</t>
  </si>
  <si>
    <t xml:space="preserve">Eg (eV)</t>
  </si>
  <si>
    <t xml:space="preserve">V_gamma(cut-in)_1mA</t>
  </si>
  <si>
    <t xml:space="preserve">V_gamma(cut-in)_5mA</t>
  </si>
  <si>
    <t xml:space="preserve">V_gamma(cut-in)_0.05mA</t>
  </si>
  <si>
    <t xml:space="preserve">n_i(intrinsic conc)</t>
  </si>
  <si>
    <t xml:space="preserve">Na, d</t>
  </si>
  <si>
    <t xml:space="preserve">blue</t>
  </si>
  <si>
    <t xml:space="preserve">green</t>
  </si>
  <si>
    <t xml:space="preserve">white</t>
  </si>
  <si>
    <t xml:space="preserve">red</t>
  </si>
  <si>
    <t xml:space="preserve">IN4007</t>
  </si>
  <si>
    <t xml:space="preserve">density_states</t>
  </si>
  <si>
    <t xml:space="preserve">correlation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</si>
</sst>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 (mA)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Id (mA)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Blue!$A$2:$A$16</c:f>
              <c:numCache>
                <c:formatCode>General</c:formatCode>
                <c:ptCount val="15"/>
                <c:pt idx="0">
                  <c:v>3.04</c:v>
                </c:pt>
                <c:pt idx="1">
                  <c:v>3.03</c:v>
                </c:pt>
                <c:pt idx="2">
                  <c:v>2.98</c:v>
                </c:pt>
                <c:pt idx="3">
                  <c:v>2.89</c:v>
                </c:pt>
                <c:pt idx="4">
                  <c:v>2.88</c:v>
                </c:pt>
                <c:pt idx="5">
                  <c:v>2.72</c:v>
                </c:pt>
                <c:pt idx="6">
                  <c:v>2.54</c:v>
                </c:pt>
                <c:pt idx="7">
                  <c:v>2.51</c:v>
                </c:pt>
                <c:pt idx="8">
                  <c:v>2.25</c:v>
                </c:pt>
                <c:pt idx="9">
                  <c:v>2.02</c:v>
                </c:pt>
                <c:pt idx="10">
                  <c:v>1.74</c:v>
                </c:pt>
                <c:pt idx="11">
                  <c:v>1.49</c:v>
                </c:pt>
                <c:pt idx="12">
                  <c:v>1.11</c:v>
                </c:pt>
                <c:pt idx="13">
                  <c:v>0.7</c:v>
                </c:pt>
                <c:pt idx="14">
                  <c:v>0.63</c:v>
                </c:pt>
              </c:numCache>
            </c:numRef>
          </c:xVal>
          <c:yVal>
            <c:numRef>
              <c:f>Blue!$B$2:$B$16</c:f>
              <c:numCache>
                <c:formatCode>General</c:formatCode>
                <c:ptCount val="15"/>
                <c:pt idx="0">
                  <c:v>9.3</c:v>
                </c:pt>
                <c:pt idx="1">
                  <c:v>8.6</c:v>
                </c:pt>
                <c:pt idx="2">
                  <c:v>6.5</c:v>
                </c:pt>
                <c:pt idx="3">
                  <c:v>4.2</c:v>
                </c:pt>
                <c:pt idx="4">
                  <c:v>3.11</c:v>
                </c:pt>
                <c:pt idx="5">
                  <c:v>2.3</c:v>
                </c:pt>
                <c:pt idx="6">
                  <c:v>1.9</c:v>
                </c:pt>
                <c:pt idx="7">
                  <c:v>1.8</c:v>
                </c:pt>
                <c:pt idx="8">
                  <c:v>1.5</c:v>
                </c:pt>
                <c:pt idx="9">
                  <c:v>1.2</c:v>
                </c:pt>
                <c:pt idx="10">
                  <c:v>1</c:v>
                </c:pt>
                <c:pt idx="11">
                  <c:v>0.7</c:v>
                </c:pt>
                <c:pt idx="12">
                  <c:v>0.4</c:v>
                </c:pt>
                <c:pt idx="13">
                  <c:v>0.1</c:v>
                </c:pt>
                <c:pt idx="14">
                  <c:v>1E-012</c:v>
                </c:pt>
              </c:numCache>
            </c:numRef>
          </c:yVal>
          <c:smooth val="0"/>
        </c:ser>
        <c:axId val="7311433"/>
        <c:axId val="16498509"/>
      </c:scatterChart>
      <c:valAx>
        <c:axId val="73114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498509"/>
        <c:crosses val="autoZero"/>
        <c:crossBetween val="midCat"/>
      </c:valAx>
      <c:valAx>
        <c:axId val="16498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11433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log(Id)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log(Id)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Blue!$A$2:$A$16</c:f>
              <c:numCache>
                <c:formatCode>General</c:formatCode>
                <c:ptCount val="15"/>
                <c:pt idx="0">
                  <c:v>3.04</c:v>
                </c:pt>
                <c:pt idx="1">
                  <c:v>3.03</c:v>
                </c:pt>
                <c:pt idx="2">
                  <c:v>2.98</c:v>
                </c:pt>
                <c:pt idx="3">
                  <c:v>2.89</c:v>
                </c:pt>
                <c:pt idx="4">
                  <c:v>2.88</c:v>
                </c:pt>
                <c:pt idx="5">
                  <c:v>2.72</c:v>
                </c:pt>
                <c:pt idx="6">
                  <c:v>2.54</c:v>
                </c:pt>
                <c:pt idx="7">
                  <c:v>2.51</c:v>
                </c:pt>
                <c:pt idx="8">
                  <c:v>2.25</c:v>
                </c:pt>
                <c:pt idx="9">
                  <c:v>2.02</c:v>
                </c:pt>
                <c:pt idx="10">
                  <c:v>1.74</c:v>
                </c:pt>
                <c:pt idx="11">
                  <c:v>1.49</c:v>
                </c:pt>
                <c:pt idx="12">
                  <c:v>1.11</c:v>
                </c:pt>
                <c:pt idx="13">
                  <c:v>0.7</c:v>
                </c:pt>
                <c:pt idx="14">
                  <c:v>0.63</c:v>
                </c:pt>
              </c:numCache>
            </c:numRef>
          </c:xVal>
          <c:yVal>
            <c:numRef>
              <c:f>Blue!$C$2:$C$16</c:f>
              <c:numCache>
                <c:formatCode>General</c:formatCode>
                <c:ptCount val="15"/>
                <c:pt idx="0">
                  <c:v>-4.67774087882293</c:v>
                </c:pt>
                <c:pt idx="1">
                  <c:v>-4.75599307572268</c:v>
                </c:pt>
                <c:pt idx="2">
                  <c:v>-5.03595310208055</c:v>
                </c:pt>
                <c:pt idx="3">
                  <c:v>-5.47267075369281</c:v>
                </c:pt>
                <c:pt idx="4">
                  <c:v>-5.773132552791</c:v>
                </c:pt>
                <c:pt idx="5">
                  <c:v>-6.07484615604703</c:v>
                </c:pt>
                <c:pt idx="6">
                  <c:v>-6.26590139280974</c:v>
                </c:pt>
                <c:pt idx="7">
                  <c:v>-6.31996861408002</c:v>
                </c:pt>
                <c:pt idx="8">
                  <c:v>-6.50229017087397</c:v>
                </c:pt>
                <c:pt idx="9">
                  <c:v>-6.72543372218818</c:v>
                </c:pt>
                <c:pt idx="10">
                  <c:v>-6.90775527898214</c:v>
                </c:pt>
                <c:pt idx="11">
                  <c:v>-7.26443022292087</c:v>
                </c:pt>
                <c:pt idx="12">
                  <c:v>-7.82404601085629</c:v>
                </c:pt>
                <c:pt idx="13">
                  <c:v>-9.21034037197618</c:v>
                </c:pt>
                <c:pt idx="14">
                  <c:v>-34.5387763949107</c:v>
                </c:pt>
              </c:numCache>
            </c:numRef>
          </c:yVal>
          <c:smooth val="0"/>
        </c:ser>
        <c:axId val="95461105"/>
        <c:axId val="20024793"/>
      </c:scatterChart>
      <c:valAx>
        <c:axId val="954611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024793"/>
        <c:crosses val="autoZero"/>
        <c:crossBetween val="midCat"/>
      </c:valAx>
      <c:valAx>
        <c:axId val="20024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4611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Blue!$D$1</c:f>
              <c:strCache>
                <c:ptCount val="1"/>
                <c:pt idx="0">
                  <c:v>Id (A)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Blue!$A$2:$A$16</c:f>
              <c:numCache>
                <c:formatCode>General</c:formatCode>
                <c:ptCount val="15"/>
                <c:pt idx="0">
                  <c:v>3.04</c:v>
                </c:pt>
                <c:pt idx="1">
                  <c:v>3.03</c:v>
                </c:pt>
                <c:pt idx="2">
                  <c:v>2.98</c:v>
                </c:pt>
                <c:pt idx="3">
                  <c:v>2.89</c:v>
                </c:pt>
                <c:pt idx="4">
                  <c:v>2.88</c:v>
                </c:pt>
                <c:pt idx="5">
                  <c:v>2.72</c:v>
                </c:pt>
                <c:pt idx="6">
                  <c:v>2.54</c:v>
                </c:pt>
                <c:pt idx="7">
                  <c:v>2.51</c:v>
                </c:pt>
                <c:pt idx="8">
                  <c:v>2.25</c:v>
                </c:pt>
                <c:pt idx="9">
                  <c:v>2.02</c:v>
                </c:pt>
                <c:pt idx="10">
                  <c:v>1.74</c:v>
                </c:pt>
                <c:pt idx="11">
                  <c:v>1.49</c:v>
                </c:pt>
                <c:pt idx="12">
                  <c:v>1.11</c:v>
                </c:pt>
                <c:pt idx="13">
                  <c:v>0.7</c:v>
                </c:pt>
                <c:pt idx="14">
                  <c:v>0.63</c:v>
                </c:pt>
              </c:numCache>
            </c:numRef>
          </c:xVal>
          <c:yVal>
            <c:numRef>
              <c:f>Blue!$D$2:$D$16</c:f>
              <c:numCache>
                <c:formatCode>General</c:formatCode>
                <c:ptCount val="15"/>
                <c:pt idx="0">
                  <c:v>0.0093</c:v>
                </c:pt>
                <c:pt idx="1">
                  <c:v>0.0086</c:v>
                </c:pt>
                <c:pt idx="2">
                  <c:v>0.0065</c:v>
                </c:pt>
                <c:pt idx="3">
                  <c:v>0.0042</c:v>
                </c:pt>
                <c:pt idx="4">
                  <c:v>0.00311</c:v>
                </c:pt>
                <c:pt idx="5">
                  <c:v>0.0023</c:v>
                </c:pt>
                <c:pt idx="6">
                  <c:v>0.0019</c:v>
                </c:pt>
                <c:pt idx="7">
                  <c:v>0.0018</c:v>
                </c:pt>
                <c:pt idx="8">
                  <c:v>0.0015</c:v>
                </c:pt>
                <c:pt idx="9">
                  <c:v>0.0012</c:v>
                </c:pt>
                <c:pt idx="10">
                  <c:v>0.001</c:v>
                </c:pt>
                <c:pt idx="11">
                  <c:v>0.0007</c:v>
                </c:pt>
                <c:pt idx="12">
                  <c:v>0.0004</c:v>
                </c:pt>
                <c:pt idx="13">
                  <c:v>0.0001</c:v>
                </c:pt>
                <c:pt idx="14">
                  <c:v>1E-015</c:v>
                </c:pt>
              </c:numCache>
            </c:numRef>
          </c:yVal>
          <c:smooth val="0"/>
        </c:ser>
        <c:axId val="13576078"/>
        <c:axId val="98005612"/>
      </c:scatterChart>
      <c:valAx>
        <c:axId val="13576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05612"/>
        <c:crosses val="autoZero"/>
        <c:crossBetween val="between"/>
      </c:valAx>
      <c:valAx>
        <c:axId val="980056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760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 (mA)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Id (mA)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Green!$A$2:$A$28</c:f>
              <c:numCache>
                <c:formatCode>General</c:formatCode>
                <c:ptCount val="27"/>
                <c:pt idx="0">
                  <c:v>3.08</c:v>
                </c:pt>
                <c:pt idx="1">
                  <c:v>3.06</c:v>
                </c:pt>
                <c:pt idx="2">
                  <c:v>3.04</c:v>
                </c:pt>
                <c:pt idx="3">
                  <c:v>3.03</c:v>
                </c:pt>
                <c:pt idx="4">
                  <c:v>3.02</c:v>
                </c:pt>
                <c:pt idx="5">
                  <c:v>3.01</c:v>
                </c:pt>
                <c:pt idx="6">
                  <c:v>3</c:v>
                </c:pt>
                <c:pt idx="7">
                  <c:v>2.99</c:v>
                </c:pt>
                <c:pt idx="8">
                  <c:v>2.98</c:v>
                </c:pt>
                <c:pt idx="9">
                  <c:v>2.97</c:v>
                </c:pt>
                <c:pt idx="10">
                  <c:v>2.96</c:v>
                </c:pt>
                <c:pt idx="11">
                  <c:v>2.95</c:v>
                </c:pt>
                <c:pt idx="12">
                  <c:v>2.92</c:v>
                </c:pt>
                <c:pt idx="13">
                  <c:v>2.9</c:v>
                </c:pt>
                <c:pt idx="14">
                  <c:v>2.85</c:v>
                </c:pt>
                <c:pt idx="15">
                  <c:v>2.84</c:v>
                </c:pt>
                <c:pt idx="16">
                  <c:v>2.8</c:v>
                </c:pt>
                <c:pt idx="17">
                  <c:v>2.78</c:v>
                </c:pt>
                <c:pt idx="18">
                  <c:v>2.75</c:v>
                </c:pt>
                <c:pt idx="19">
                  <c:v>2.73</c:v>
                </c:pt>
                <c:pt idx="20">
                  <c:v>2.7</c:v>
                </c:pt>
                <c:pt idx="21">
                  <c:v>2.67</c:v>
                </c:pt>
                <c:pt idx="22">
                  <c:v>2.6</c:v>
                </c:pt>
                <c:pt idx="23">
                  <c:v>2.55</c:v>
                </c:pt>
                <c:pt idx="24">
                  <c:v>2.47</c:v>
                </c:pt>
                <c:pt idx="25">
                  <c:v>2.37</c:v>
                </c:pt>
                <c:pt idx="26">
                  <c:v>2.15</c:v>
                </c:pt>
              </c:numCache>
            </c:numRef>
          </c:xVal>
          <c:yVal>
            <c:numRef>
              <c:f>Green!$B$2:$B$28</c:f>
              <c:numCache>
                <c:formatCode>General</c:formatCode>
                <c:ptCount val="27"/>
                <c:pt idx="0">
                  <c:v>8.83</c:v>
                </c:pt>
                <c:pt idx="1">
                  <c:v>8.72</c:v>
                </c:pt>
                <c:pt idx="2">
                  <c:v>7.78</c:v>
                </c:pt>
                <c:pt idx="3">
                  <c:v>7.28</c:v>
                </c:pt>
                <c:pt idx="4">
                  <c:v>6.97</c:v>
                </c:pt>
                <c:pt idx="5">
                  <c:v>6.46</c:v>
                </c:pt>
                <c:pt idx="6">
                  <c:v>6.22</c:v>
                </c:pt>
                <c:pt idx="7">
                  <c:v>5.86</c:v>
                </c:pt>
                <c:pt idx="8">
                  <c:v>5.25</c:v>
                </c:pt>
                <c:pt idx="9">
                  <c:v>4.89</c:v>
                </c:pt>
                <c:pt idx="10">
                  <c:v>4.7</c:v>
                </c:pt>
                <c:pt idx="11">
                  <c:v>4.18</c:v>
                </c:pt>
                <c:pt idx="12">
                  <c:v>3.55</c:v>
                </c:pt>
                <c:pt idx="13">
                  <c:v>3</c:v>
                </c:pt>
                <c:pt idx="14">
                  <c:v>2.11</c:v>
                </c:pt>
                <c:pt idx="15">
                  <c:v>1.91</c:v>
                </c:pt>
                <c:pt idx="16">
                  <c:v>1.39</c:v>
                </c:pt>
                <c:pt idx="17">
                  <c:v>1.15</c:v>
                </c:pt>
                <c:pt idx="18">
                  <c:v>0.82</c:v>
                </c:pt>
                <c:pt idx="19">
                  <c:v>0.67</c:v>
                </c:pt>
                <c:pt idx="20">
                  <c:v>0.49</c:v>
                </c:pt>
                <c:pt idx="21">
                  <c:v>0.36</c:v>
                </c:pt>
                <c:pt idx="22">
                  <c:v>0.17</c:v>
                </c:pt>
                <c:pt idx="23">
                  <c:v>0.09</c:v>
                </c:pt>
                <c:pt idx="24">
                  <c:v>0.03</c:v>
                </c:pt>
                <c:pt idx="25">
                  <c:v>0.01</c:v>
                </c:pt>
                <c:pt idx="26">
                  <c:v>1E-012</c:v>
                </c:pt>
              </c:numCache>
            </c:numRef>
          </c:yVal>
          <c:smooth val="0"/>
        </c:ser>
        <c:axId val="9556207"/>
        <c:axId val="23967721"/>
      </c:scatterChart>
      <c:valAx>
        <c:axId val="9556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967721"/>
        <c:crosses val="autoZero"/>
        <c:crossBetween val="midCat"/>
      </c:valAx>
      <c:valAx>
        <c:axId val="23967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562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log(Id)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log(Id)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Green!$A$2:$A$28</c:f>
              <c:numCache>
                <c:formatCode>General</c:formatCode>
                <c:ptCount val="27"/>
                <c:pt idx="0">
                  <c:v>3.08</c:v>
                </c:pt>
                <c:pt idx="1">
                  <c:v>3.06</c:v>
                </c:pt>
                <c:pt idx="2">
                  <c:v>3.04</c:v>
                </c:pt>
                <c:pt idx="3">
                  <c:v>3.03</c:v>
                </c:pt>
                <c:pt idx="4">
                  <c:v>3.02</c:v>
                </c:pt>
                <c:pt idx="5">
                  <c:v>3.01</c:v>
                </c:pt>
                <c:pt idx="6">
                  <c:v>3</c:v>
                </c:pt>
                <c:pt idx="7">
                  <c:v>2.99</c:v>
                </c:pt>
                <c:pt idx="8">
                  <c:v>2.98</c:v>
                </c:pt>
                <c:pt idx="9">
                  <c:v>2.97</c:v>
                </c:pt>
                <c:pt idx="10">
                  <c:v>2.96</c:v>
                </c:pt>
                <c:pt idx="11">
                  <c:v>2.95</c:v>
                </c:pt>
                <c:pt idx="12">
                  <c:v>2.92</c:v>
                </c:pt>
                <c:pt idx="13">
                  <c:v>2.9</c:v>
                </c:pt>
                <c:pt idx="14">
                  <c:v>2.85</c:v>
                </c:pt>
                <c:pt idx="15">
                  <c:v>2.84</c:v>
                </c:pt>
                <c:pt idx="16">
                  <c:v>2.8</c:v>
                </c:pt>
                <c:pt idx="17">
                  <c:v>2.78</c:v>
                </c:pt>
                <c:pt idx="18">
                  <c:v>2.75</c:v>
                </c:pt>
                <c:pt idx="19">
                  <c:v>2.73</c:v>
                </c:pt>
                <c:pt idx="20">
                  <c:v>2.7</c:v>
                </c:pt>
                <c:pt idx="21">
                  <c:v>2.67</c:v>
                </c:pt>
                <c:pt idx="22">
                  <c:v>2.6</c:v>
                </c:pt>
                <c:pt idx="23">
                  <c:v>2.55</c:v>
                </c:pt>
                <c:pt idx="24">
                  <c:v>2.47</c:v>
                </c:pt>
                <c:pt idx="25">
                  <c:v>2.37</c:v>
                </c:pt>
                <c:pt idx="26">
                  <c:v>2.15</c:v>
                </c:pt>
              </c:numCache>
            </c:numRef>
          </c:xVal>
          <c:yVal>
            <c:numRef>
              <c:f>Green!$C$2:$C$28</c:f>
              <c:numCache>
                <c:formatCode>General</c:formatCode>
                <c:ptCount val="27"/>
                <c:pt idx="0">
                  <c:v>-4.72960026436627</c:v>
                </c:pt>
                <c:pt idx="1">
                  <c:v>-4.74213604106125</c:v>
                </c:pt>
                <c:pt idx="2">
                  <c:v>-4.85619894079184</c:v>
                </c:pt>
                <c:pt idx="3">
                  <c:v>-4.92262441677354</c:v>
                </c:pt>
                <c:pt idx="4">
                  <c:v>-4.9661400542097</c:v>
                </c:pt>
                <c:pt idx="5">
                  <c:v>-5.04212596118763</c:v>
                </c:pt>
                <c:pt idx="6">
                  <c:v>-5.07998537223105</c:v>
                </c:pt>
                <c:pt idx="7">
                  <c:v>-5.13960567539322</c:v>
                </c:pt>
                <c:pt idx="8">
                  <c:v>-5.24952720237861</c:v>
                </c:pt>
                <c:pt idx="9">
                  <c:v>-5.32056297549536</c:v>
                </c:pt>
                <c:pt idx="10">
                  <c:v>-5.36019277026612</c:v>
                </c:pt>
                <c:pt idx="11">
                  <c:v>-5.47744403244547</c:v>
                </c:pt>
                <c:pt idx="12">
                  <c:v>-5.64080767549481</c:v>
                </c:pt>
                <c:pt idx="13">
                  <c:v>-5.80914299031403</c:v>
                </c:pt>
                <c:pt idx="14">
                  <c:v>-6.16106733149416</c:v>
                </c:pt>
                <c:pt idx="15">
                  <c:v>-6.2606520369236</c:v>
                </c:pt>
                <c:pt idx="16">
                  <c:v>-6.57845153183954</c:v>
                </c:pt>
                <c:pt idx="17">
                  <c:v>-6.76799333660698</c:v>
                </c:pt>
                <c:pt idx="18">
                  <c:v>-7.10620621770598</c:v>
                </c:pt>
                <c:pt idx="19">
                  <c:v>-7.30823284557926</c:v>
                </c:pt>
                <c:pt idx="20">
                  <c:v>-7.6211051668596</c:v>
                </c:pt>
                <c:pt idx="21">
                  <c:v>-7.92940652651412</c:v>
                </c:pt>
                <c:pt idx="22">
                  <c:v>-8.67971212091401</c:v>
                </c:pt>
                <c:pt idx="23">
                  <c:v>-9.31570088763401</c:v>
                </c:pt>
                <c:pt idx="24">
                  <c:v>-10.4143131763021</c:v>
                </c:pt>
                <c:pt idx="25">
                  <c:v>-11.5129254649702</c:v>
                </c:pt>
                <c:pt idx="26">
                  <c:v>-34.5387763949107</c:v>
                </c:pt>
              </c:numCache>
            </c:numRef>
          </c:yVal>
          <c:smooth val="0"/>
        </c:ser>
        <c:axId val="50311180"/>
        <c:axId val="17566873"/>
      </c:scatterChart>
      <c:valAx>
        <c:axId val="503111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566873"/>
        <c:crosses val="autoZero"/>
        <c:crossBetween val="midCat"/>
      </c:valAx>
      <c:valAx>
        <c:axId val="17566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3111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Green!$D$1</c:f>
              <c:strCache>
                <c:ptCount val="1"/>
                <c:pt idx="0">
                  <c:v>Id (A)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Green!$A$2:$A$28</c:f>
              <c:numCache>
                <c:formatCode>General</c:formatCode>
                <c:ptCount val="27"/>
                <c:pt idx="0">
                  <c:v>3.08</c:v>
                </c:pt>
                <c:pt idx="1">
                  <c:v>3.06</c:v>
                </c:pt>
                <c:pt idx="2">
                  <c:v>3.04</c:v>
                </c:pt>
                <c:pt idx="3">
                  <c:v>3.03</c:v>
                </c:pt>
                <c:pt idx="4">
                  <c:v>3.02</c:v>
                </c:pt>
                <c:pt idx="5">
                  <c:v>3.01</c:v>
                </c:pt>
                <c:pt idx="6">
                  <c:v>3</c:v>
                </c:pt>
                <c:pt idx="7">
                  <c:v>2.99</c:v>
                </c:pt>
                <c:pt idx="8">
                  <c:v>2.98</c:v>
                </c:pt>
                <c:pt idx="9">
                  <c:v>2.97</c:v>
                </c:pt>
                <c:pt idx="10">
                  <c:v>2.96</c:v>
                </c:pt>
                <c:pt idx="11">
                  <c:v>2.95</c:v>
                </c:pt>
                <c:pt idx="12">
                  <c:v>2.92</c:v>
                </c:pt>
                <c:pt idx="13">
                  <c:v>2.9</c:v>
                </c:pt>
                <c:pt idx="14">
                  <c:v>2.85</c:v>
                </c:pt>
                <c:pt idx="15">
                  <c:v>2.84</c:v>
                </c:pt>
                <c:pt idx="16">
                  <c:v>2.8</c:v>
                </c:pt>
                <c:pt idx="17">
                  <c:v>2.78</c:v>
                </c:pt>
                <c:pt idx="18">
                  <c:v>2.75</c:v>
                </c:pt>
                <c:pt idx="19">
                  <c:v>2.73</c:v>
                </c:pt>
                <c:pt idx="20">
                  <c:v>2.7</c:v>
                </c:pt>
                <c:pt idx="21">
                  <c:v>2.67</c:v>
                </c:pt>
                <c:pt idx="22">
                  <c:v>2.6</c:v>
                </c:pt>
                <c:pt idx="23">
                  <c:v>2.55</c:v>
                </c:pt>
                <c:pt idx="24">
                  <c:v>2.47</c:v>
                </c:pt>
                <c:pt idx="25">
                  <c:v>2.37</c:v>
                </c:pt>
                <c:pt idx="26">
                  <c:v>2.15</c:v>
                </c:pt>
              </c:numCache>
            </c:numRef>
          </c:xVal>
          <c:yVal>
            <c:numRef>
              <c:f>Green!$D$2:$D$28</c:f>
              <c:numCache>
                <c:formatCode>General</c:formatCode>
                <c:ptCount val="27"/>
                <c:pt idx="0">
                  <c:v>0.00883</c:v>
                </c:pt>
                <c:pt idx="1">
                  <c:v>0.00872</c:v>
                </c:pt>
                <c:pt idx="2">
                  <c:v>0.00778</c:v>
                </c:pt>
                <c:pt idx="3">
                  <c:v>0.00728</c:v>
                </c:pt>
                <c:pt idx="4">
                  <c:v>0.00697</c:v>
                </c:pt>
                <c:pt idx="5">
                  <c:v>0.00646</c:v>
                </c:pt>
                <c:pt idx="6">
                  <c:v>0.00622</c:v>
                </c:pt>
                <c:pt idx="7">
                  <c:v>0.00586</c:v>
                </c:pt>
                <c:pt idx="8">
                  <c:v>0.00525</c:v>
                </c:pt>
                <c:pt idx="9">
                  <c:v>0.00489</c:v>
                </c:pt>
                <c:pt idx="10">
                  <c:v>0.0047</c:v>
                </c:pt>
                <c:pt idx="11">
                  <c:v>0.00418</c:v>
                </c:pt>
                <c:pt idx="12">
                  <c:v>0.00355</c:v>
                </c:pt>
                <c:pt idx="13">
                  <c:v>0.003</c:v>
                </c:pt>
                <c:pt idx="14">
                  <c:v>0.00211</c:v>
                </c:pt>
                <c:pt idx="15">
                  <c:v>0.00191</c:v>
                </c:pt>
                <c:pt idx="16">
                  <c:v>0.00139</c:v>
                </c:pt>
                <c:pt idx="17">
                  <c:v>0.00115</c:v>
                </c:pt>
                <c:pt idx="18">
                  <c:v>0.00082</c:v>
                </c:pt>
                <c:pt idx="19">
                  <c:v>0.00067</c:v>
                </c:pt>
                <c:pt idx="20">
                  <c:v>0.00049</c:v>
                </c:pt>
                <c:pt idx="21">
                  <c:v>0.00036</c:v>
                </c:pt>
                <c:pt idx="22">
                  <c:v>0.00017</c:v>
                </c:pt>
                <c:pt idx="23">
                  <c:v>9E-005</c:v>
                </c:pt>
                <c:pt idx="24">
                  <c:v>3E-005</c:v>
                </c:pt>
                <c:pt idx="25">
                  <c:v>1E-005</c:v>
                </c:pt>
                <c:pt idx="26">
                  <c:v>1E-015</c:v>
                </c:pt>
              </c:numCache>
            </c:numRef>
          </c:yVal>
          <c:smooth val="0"/>
        </c:ser>
        <c:axId val="4273493"/>
        <c:axId val="46314032"/>
      </c:scatterChart>
      <c:valAx>
        <c:axId val="4273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14032"/>
        <c:crosses val="autoZero"/>
        <c:crossBetween val="between"/>
      </c:valAx>
      <c:valAx>
        <c:axId val="463140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34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 (mA)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White!$B$1</c:f>
              <c:strCache>
                <c:ptCount val="1"/>
                <c:pt idx="0">
                  <c:v>Id (mA)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White!$A$2:$A$26</c:f>
              <c:numCache>
                <c:formatCode>General</c:formatCode>
                <c:ptCount val="25"/>
                <c:pt idx="0">
                  <c:v>2.41</c:v>
                </c:pt>
                <c:pt idx="1">
                  <c:v>2.46</c:v>
                </c:pt>
                <c:pt idx="2">
                  <c:v>2.5</c:v>
                </c:pt>
                <c:pt idx="3">
                  <c:v>2.55</c:v>
                </c:pt>
                <c:pt idx="4">
                  <c:v>2.57</c:v>
                </c:pt>
                <c:pt idx="5">
                  <c:v>2.58</c:v>
                </c:pt>
                <c:pt idx="6">
                  <c:v>2.6</c:v>
                </c:pt>
                <c:pt idx="7">
                  <c:v>2.62</c:v>
                </c:pt>
                <c:pt idx="8">
                  <c:v>2.64</c:v>
                </c:pt>
                <c:pt idx="9">
                  <c:v>2.65</c:v>
                </c:pt>
                <c:pt idx="10">
                  <c:v>2.67</c:v>
                </c:pt>
                <c:pt idx="11">
                  <c:v>2.72</c:v>
                </c:pt>
                <c:pt idx="12">
                  <c:v>2.74</c:v>
                </c:pt>
                <c:pt idx="13">
                  <c:v>2.75</c:v>
                </c:pt>
                <c:pt idx="14">
                  <c:v>2.76</c:v>
                </c:pt>
                <c:pt idx="15">
                  <c:v>2.78</c:v>
                </c:pt>
                <c:pt idx="16">
                  <c:v>2.79</c:v>
                </c:pt>
                <c:pt idx="17">
                  <c:v>2.8</c:v>
                </c:pt>
                <c:pt idx="18">
                  <c:v>2.82</c:v>
                </c:pt>
                <c:pt idx="19">
                  <c:v>2.83</c:v>
                </c:pt>
                <c:pt idx="20">
                  <c:v>2.84</c:v>
                </c:pt>
                <c:pt idx="21">
                  <c:v>2.85</c:v>
                </c:pt>
                <c:pt idx="22">
                  <c:v>2.86</c:v>
                </c:pt>
              </c:numCache>
            </c:numRef>
          </c:xVal>
          <c:yVal>
            <c:numRef>
              <c:f>White!$B$2:$B$26</c:f>
              <c:numCache>
                <c:formatCode>General</c:formatCode>
                <c:ptCount val="25"/>
                <c:pt idx="0">
                  <c:v>1E-012</c:v>
                </c:pt>
                <c:pt idx="1">
                  <c:v>0.01</c:v>
                </c:pt>
                <c:pt idx="2">
                  <c:v>0.06</c:v>
                </c:pt>
                <c:pt idx="3">
                  <c:v>0.24</c:v>
                </c:pt>
                <c:pt idx="4">
                  <c:v>0.41</c:v>
                </c:pt>
                <c:pt idx="5">
                  <c:v>0.59</c:v>
                </c:pt>
                <c:pt idx="6">
                  <c:v>0.88</c:v>
                </c:pt>
                <c:pt idx="7">
                  <c:v>1.128</c:v>
                </c:pt>
                <c:pt idx="8">
                  <c:v>1.53</c:v>
                </c:pt>
                <c:pt idx="9">
                  <c:v>2.01</c:v>
                </c:pt>
                <c:pt idx="10">
                  <c:v>2.39</c:v>
                </c:pt>
                <c:pt idx="11">
                  <c:v>3.68</c:v>
                </c:pt>
                <c:pt idx="12">
                  <c:v>4.47</c:v>
                </c:pt>
                <c:pt idx="13">
                  <c:v>4.96</c:v>
                </c:pt>
                <c:pt idx="14">
                  <c:v>5.28</c:v>
                </c:pt>
                <c:pt idx="15">
                  <c:v>5.96</c:v>
                </c:pt>
                <c:pt idx="16">
                  <c:v>6.39</c:v>
                </c:pt>
                <c:pt idx="17">
                  <c:v>6.81</c:v>
                </c:pt>
                <c:pt idx="18">
                  <c:v>7.52</c:v>
                </c:pt>
                <c:pt idx="19">
                  <c:v>8.28</c:v>
                </c:pt>
                <c:pt idx="20">
                  <c:v>8.56</c:v>
                </c:pt>
                <c:pt idx="21">
                  <c:v>9.22</c:v>
                </c:pt>
                <c:pt idx="22">
                  <c:v>9.33</c:v>
                </c:pt>
              </c:numCache>
            </c:numRef>
          </c:yVal>
          <c:smooth val="1"/>
        </c:ser>
        <c:axId val="19793213"/>
        <c:axId val="46413061"/>
      </c:scatterChart>
      <c:valAx>
        <c:axId val="197932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413061"/>
        <c:crosses val="autoZero"/>
        <c:crossBetween val="midCat"/>
      </c:valAx>
      <c:valAx>
        <c:axId val="46413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7932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log(Id)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White!$C$1</c:f>
              <c:strCache>
                <c:ptCount val="1"/>
                <c:pt idx="0">
                  <c:v>log(Id)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White!$A$2:$A$26</c:f>
              <c:numCache>
                <c:formatCode>General</c:formatCode>
                <c:ptCount val="25"/>
                <c:pt idx="0">
                  <c:v>2.41</c:v>
                </c:pt>
                <c:pt idx="1">
                  <c:v>2.46</c:v>
                </c:pt>
                <c:pt idx="2">
                  <c:v>2.5</c:v>
                </c:pt>
                <c:pt idx="3">
                  <c:v>2.55</c:v>
                </c:pt>
                <c:pt idx="4">
                  <c:v>2.57</c:v>
                </c:pt>
                <c:pt idx="5">
                  <c:v>2.58</c:v>
                </c:pt>
                <c:pt idx="6">
                  <c:v>2.6</c:v>
                </c:pt>
                <c:pt idx="7">
                  <c:v>2.62</c:v>
                </c:pt>
                <c:pt idx="8">
                  <c:v>2.64</c:v>
                </c:pt>
                <c:pt idx="9">
                  <c:v>2.65</c:v>
                </c:pt>
                <c:pt idx="10">
                  <c:v>2.67</c:v>
                </c:pt>
                <c:pt idx="11">
                  <c:v>2.72</c:v>
                </c:pt>
                <c:pt idx="12">
                  <c:v>2.74</c:v>
                </c:pt>
                <c:pt idx="13">
                  <c:v>2.75</c:v>
                </c:pt>
                <c:pt idx="14">
                  <c:v>2.76</c:v>
                </c:pt>
                <c:pt idx="15">
                  <c:v>2.78</c:v>
                </c:pt>
                <c:pt idx="16">
                  <c:v>2.79</c:v>
                </c:pt>
                <c:pt idx="17">
                  <c:v>2.8</c:v>
                </c:pt>
                <c:pt idx="18">
                  <c:v>2.82</c:v>
                </c:pt>
                <c:pt idx="19">
                  <c:v>2.83</c:v>
                </c:pt>
                <c:pt idx="20">
                  <c:v>2.84</c:v>
                </c:pt>
                <c:pt idx="21">
                  <c:v>2.85</c:v>
                </c:pt>
                <c:pt idx="22">
                  <c:v>2.86</c:v>
                </c:pt>
              </c:numCache>
            </c:numRef>
          </c:xVal>
          <c:yVal>
            <c:numRef>
              <c:f>White!$C$2:$C$26</c:f>
              <c:numCache>
                <c:formatCode>General</c:formatCode>
                <c:ptCount val="25"/>
                <c:pt idx="0">
                  <c:v>-34.5387763949107</c:v>
                </c:pt>
                <c:pt idx="1">
                  <c:v>-11.5129254649702</c:v>
                </c:pt>
                <c:pt idx="2">
                  <c:v>-9.72116599574217</c:v>
                </c:pt>
                <c:pt idx="3">
                  <c:v>-8.33487163462228</c:v>
                </c:pt>
                <c:pt idx="4">
                  <c:v>-7.79935339826592</c:v>
                </c:pt>
                <c:pt idx="5">
                  <c:v>-7.43538802106451</c:v>
                </c:pt>
                <c:pt idx="6">
                  <c:v>-7.03558865049202</c:v>
                </c:pt>
                <c:pt idx="7">
                  <c:v>-6.78730912590627</c:v>
                </c:pt>
                <c:pt idx="8">
                  <c:v>-6.48248754357779</c:v>
                </c:pt>
                <c:pt idx="9">
                  <c:v>-6.20962055691115</c:v>
                </c:pt>
                <c:pt idx="10">
                  <c:v>-6.03646191303872</c:v>
                </c:pt>
                <c:pt idx="11">
                  <c:v>-5.6048425268013</c:v>
                </c:pt>
                <c:pt idx="12">
                  <c:v>-5.41036687035666</c:v>
                </c:pt>
                <c:pt idx="13">
                  <c:v>-5.3063495382453</c:v>
                </c:pt>
                <c:pt idx="14">
                  <c:v>-5.24382918126397</c:v>
                </c:pt>
                <c:pt idx="15">
                  <c:v>-5.12268479790488</c:v>
                </c:pt>
                <c:pt idx="16">
                  <c:v>-5.05302101059269</c:v>
                </c:pt>
                <c:pt idx="17">
                  <c:v>-4.98936315882072</c:v>
                </c:pt>
                <c:pt idx="18">
                  <c:v>-4.89018914102039</c:v>
                </c:pt>
                <c:pt idx="19">
                  <c:v>-4.79391231058497</c:v>
                </c:pt>
                <c:pt idx="20">
                  <c:v>-4.76065508882849</c:v>
                </c:pt>
                <c:pt idx="21">
                  <c:v>-4.68638024141363</c:v>
                </c:pt>
                <c:pt idx="22">
                  <c:v>-4.67452026412289</c:v>
                </c:pt>
              </c:numCache>
            </c:numRef>
          </c:yVal>
          <c:smooth val="1"/>
        </c:ser>
        <c:axId val="92542011"/>
        <c:axId val="79733722"/>
      </c:scatterChart>
      <c:valAx>
        <c:axId val="925420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733722"/>
        <c:crosses val="autoZero"/>
        <c:crossBetween val="midCat"/>
      </c:valAx>
      <c:valAx>
        <c:axId val="79733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5420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White!$D$1</c:f>
              <c:strCache>
                <c:ptCount val="1"/>
                <c:pt idx="0">
                  <c:v>Id (A)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White!$A$2:$A$24</c:f>
              <c:numCache>
                <c:formatCode>General</c:formatCode>
                <c:ptCount val="23"/>
                <c:pt idx="0">
                  <c:v>2.41</c:v>
                </c:pt>
                <c:pt idx="1">
                  <c:v>2.46</c:v>
                </c:pt>
                <c:pt idx="2">
                  <c:v>2.5</c:v>
                </c:pt>
                <c:pt idx="3">
                  <c:v>2.55</c:v>
                </c:pt>
                <c:pt idx="4">
                  <c:v>2.57</c:v>
                </c:pt>
                <c:pt idx="5">
                  <c:v>2.58</c:v>
                </c:pt>
                <c:pt idx="6">
                  <c:v>2.6</c:v>
                </c:pt>
                <c:pt idx="7">
                  <c:v>2.62</c:v>
                </c:pt>
                <c:pt idx="8">
                  <c:v>2.64</c:v>
                </c:pt>
                <c:pt idx="9">
                  <c:v>2.65</c:v>
                </c:pt>
                <c:pt idx="10">
                  <c:v>2.67</c:v>
                </c:pt>
                <c:pt idx="11">
                  <c:v>2.72</c:v>
                </c:pt>
                <c:pt idx="12">
                  <c:v>2.74</c:v>
                </c:pt>
                <c:pt idx="13">
                  <c:v>2.75</c:v>
                </c:pt>
                <c:pt idx="14">
                  <c:v>2.76</c:v>
                </c:pt>
                <c:pt idx="15">
                  <c:v>2.78</c:v>
                </c:pt>
                <c:pt idx="16">
                  <c:v>2.79</c:v>
                </c:pt>
                <c:pt idx="17">
                  <c:v>2.8</c:v>
                </c:pt>
                <c:pt idx="18">
                  <c:v>2.82</c:v>
                </c:pt>
                <c:pt idx="19">
                  <c:v>2.83</c:v>
                </c:pt>
                <c:pt idx="20">
                  <c:v>2.84</c:v>
                </c:pt>
                <c:pt idx="21">
                  <c:v>2.85</c:v>
                </c:pt>
                <c:pt idx="22">
                  <c:v>2.86</c:v>
                </c:pt>
              </c:numCache>
            </c:numRef>
          </c:xVal>
          <c:yVal>
            <c:numRef>
              <c:f>White!$D$2:$D$24</c:f>
              <c:numCache>
                <c:formatCode>General</c:formatCode>
                <c:ptCount val="23"/>
                <c:pt idx="0">
                  <c:v>1E-015</c:v>
                </c:pt>
                <c:pt idx="1">
                  <c:v>1E-005</c:v>
                </c:pt>
                <c:pt idx="2">
                  <c:v>6E-005</c:v>
                </c:pt>
                <c:pt idx="3">
                  <c:v>0.00024</c:v>
                </c:pt>
                <c:pt idx="4">
                  <c:v>0.00041</c:v>
                </c:pt>
                <c:pt idx="5">
                  <c:v>0.00059</c:v>
                </c:pt>
                <c:pt idx="6">
                  <c:v>0.00088</c:v>
                </c:pt>
                <c:pt idx="7">
                  <c:v>0.001128</c:v>
                </c:pt>
                <c:pt idx="8">
                  <c:v>0.00153</c:v>
                </c:pt>
                <c:pt idx="9">
                  <c:v>0.00201</c:v>
                </c:pt>
                <c:pt idx="10">
                  <c:v>0.00239</c:v>
                </c:pt>
                <c:pt idx="11">
                  <c:v>0.00368</c:v>
                </c:pt>
                <c:pt idx="12">
                  <c:v>0.00447</c:v>
                </c:pt>
                <c:pt idx="13">
                  <c:v>0.00496</c:v>
                </c:pt>
                <c:pt idx="14">
                  <c:v>0.00528</c:v>
                </c:pt>
                <c:pt idx="15">
                  <c:v>0.00596</c:v>
                </c:pt>
                <c:pt idx="16">
                  <c:v>0.00639</c:v>
                </c:pt>
                <c:pt idx="17">
                  <c:v>0.00681</c:v>
                </c:pt>
                <c:pt idx="18">
                  <c:v>0.00752</c:v>
                </c:pt>
                <c:pt idx="19">
                  <c:v>0.00828</c:v>
                </c:pt>
                <c:pt idx="20">
                  <c:v>0.00856</c:v>
                </c:pt>
                <c:pt idx="21">
                  <c:v>0.00922</c:v>
                </c:pt>
                <c:pt idx="22">
                  <c:v>0.00933</c:v>
                </c:pt>
              </c:numCache>
            </c:numRef>
          </c:yVal>
          <c:smooth val="0"/>
        </c:ser>
        <c:axId val="4420070"/>
        <c:axId val="16867217"/>
      </c:scatterChart>
      <c:valAx>
        <c:axId val="4420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67217"/>
        <c:crosses val="autoZero"/>
        <c:crossBetween val="between"/>
      </c:valAx>
      <c:valAx>
        <c:axId val="168672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00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log(Id)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Red!$C$1:$C$1</c:f>
              <c:strCache>
                <c:ptCount val="1"/>
                <c:pt idx="0">
                  <c:v>log(Id)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Red!$A$2:$A$26</c:f>
              <c:numCache>
                <c:formatCode>General</c:formatCode>
                <c:ptCount val="25"/>
                <c:pt idx="0">
                  <c:v>1.6</c:v>
                </c:pt>
                <c:pt idx="1">
                  <c:v>1.7</c:v>
                </c:pt>
                <c:pt idx="2">
                  <c:v>1.74</c:v>
                </c:pt>
                <c:pt idx="3">
                  <c:v>1.75</c:v>
                </c:pt>
                <c:pt idx="4">
                  <c:v>1.77</c:v>
                </c:pt>
                <c:pt idx="5">
                  <c:v>1.78</c:v>
                </c:pt>
                <c:pt idx="6">
                  <c:v>1.8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</c:v>
                </c:pt>
                <c:pt idx="15">
                  <c:v>1.91</c:v>
                </c:pt>
                <c:pt idx="16">
                  <c:v>1.93</c:v>
                </c:pt>
                <c:pt idx="17">
                  <c:v>1.94</c:v>
                </c:pt>
                <c:pt idx="18">
                  <c:v>1.95</c:v>
                </c:pt>
                <c:pt idx="19">
                  <c:v>1.96</c:v>
                </c:pt>
                <c:pt idx="20">
                  <c:v>1.97</c:v>
                </c:pt>
                <c:pt idx="21">
                  <c:v>1.98</c:v>
                </c:pt>
                <c:pt idx="22">
                  <c:v>1.99</c:v>
                </c:pt>
                <c:pt idx="23">
                  <c:v>2</c:v>
                </c:pt>
                <c:pt idx="24">
                  <c:v>2.01</c:v>
                </c:pt>
              </c:numCache>
            </c:numRef>
          </c:xVal>
          <c:yVal>
            <c:numRef>
              <c:f>Red!$C$2:$C$26</c:f>
              <c:numCache>
                <c:formatCode>General</c:formatCode>
                <c:ptCount val="25"/>
                <c:pt idx="0">
                  <c:v>-34.5387763949107</c:v>
                </c:pt>
                <c:pt idx="1">
                  <c:v>-9.02801881518223</c:v>
                </c:pt>
                <c:pt idx="2">
                  <c:v>-7.95757740348081</c:v>
                </c:pt>
                <c:pt idx="3">
                  <c:v>-7.72873583105197</c:v>
                </c:pt>
                <c:pt idx="4">
                  <c:v>-7.50559227973776</c:v>
                </c:pt>
                <c:pt idx="5">
                  <c:v>-7.22246602382184</c:v>
                </c:pt>
                <c:pt idx="6">
                  <c:v>-6.87819647674059</c:v>
                </c:pt>
                <c:pt idx="7">
                  <c:v>-6.40093767661369</c:v>
                </c:pt>
                <c:pt idx="8">
                  <c:v>-6.22972173623224</c:v>
                </c:pt>
                <c:pt idx="9">
                  <c:v>-6.11929791861787</c:v>
                </c:pt>
                <c:pt idx="10">
                  <c:v>-5.94077143279246</c:v>
                </c:pt>
                <c:pt idx="11">
                  <c:v>-5.82595010863041</c:v>
                </c:pt>
                <c:pt idx="12">
                  <c:v>-5.77635316749104</c:v>
                </c:pt>
                <c:pt idx="13">
                  <c:v>-5.66360068502337</c:v>
                </c:pt>
                <c:pt idx="14">
                  <c:v>-5.50411227952763</c:v>
                </c:pt>
                <c:pt idx="15">
                  <c:v>-5.27264961979946</c:v>
                </c:pt>
                <c:pt idx="16">
                  <c:v>-5.0101354190546</c:v>
                </c:pt>
                <c:pt idx="17">
                  <c:v>-4.97045350446342</c:v>
                </c:pt>
                <c:pt idx="18">
                  <c:v>-4.8613535913805</c:v>
                </c:pt>
                <c:pt idx="19">
                  <c:v>-4.77595850696837</c:v>
                </c:pt>
                <c:pt idx="20">
                  <c:v>-4.66174053747649</c:v>
                </c:pt>
                <c:pt idx="21">
                  <c:v>-4.53564412333948</c:v>
                </c:pt>
                <c:pt idx="22">
                  <c:v>-4.50713644571673</c:v>
                </c:pt>
                <c:pt idx="23">
                  <c:v>-4.38362791604086</c:v>
                </c:pt>
                <c:pt idx="24">
                  <c:v>-4.36300862883812</c:v>
                </c:pt>
              </c:numCache>
            </c:numRef>
          </c:yVal>
          <c:smooth val="0"/>
        </c:ser>
        <c:axId val="39906392"/>
        <c:axId val="73970036"/>
      </c:scatterChart>
      <c:valAx>
        <c:axId val="399063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970036"/>
        <c:crosses val="autoZero"/>
        <c:crossBetween val="midCat"/>
      </c:valAx>
      <c:valAx>
        <c:axId val="73970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9063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 (mA)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Red!$B$1:$B$1</c:f>
              <c:strCache>
                <c:ptCount val="1"/>
                <c:pt idx="0">
                  <c:v>Id (mA)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Red!$A$2:$A$26</c:f>
              <c:numCache>
                <c:formatCode>General</c:formatCode>
                <c:ptCount val="25"/>
                <c:pt idx="0">
                  <c:v>1.6</c:v>
                </c:pt>
                <c:pt idx="1">
                  <c:v>1.7</c:v>
                </c:pt>
                <c:pt idx="2">
                  <c:v>1.74</c:v>
                </c:pt>
                <c:pt idx="3">
                  <c:v>1.75</c:v>
                </c:pt>
                <c:pt idx="4">
                  <c:v>1.77</c:v>
                </c:pt>
                <c:pt idx="5">
                  <c:v>1.78</c:v>
                </c:pt>
                <c:pt idx="6">
                  <c:v>1.8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</c:v>
                </c:pt>
                <c:pt idx="15">
                  <c:v>1.91</c:v>
                </c:pt>
                <c:pt idx="16">
                  <c:v>1.93</c:v>
                </c:pt>
                <c:pt idx="17">
                  <c:v>1.94</c:v>
                </c:pt>
                <c:pt idx="18">
                  <c:v>1.95</c:v>
                </c:pt>
                <c:pt idx="19">
                  <c:v>1.96</c:v>
                </c:pt>
                <c:pt idx="20">
                  <c:v>1.97</c:v>
                </c:pt>
                <c:pt idx="21">
                  <c:v>1.98</c:v>
                </c:pt>
                <c:pt idx="22">
                  <c:v>1.99</c:v>
                </c:pt>
                <c:pt idx="23">
                  <c:v>2</c:v>
                </c:pt>
                <c:pt idx="24">
                  <c:v>2.01</c:v>
                </c:pt>
              </c:numCache>
            </c:numRef>
          </c:xVal>
          <c:yVal>
            <c:numRef>
              <c:f>Red!$B$2:$B$26</c:f>
              <c:numCache>
                <c:formatCode>General</c:formatCode>
                <c:ptCount val="25"/>
                <c:pt idx="0">
                  <c:v>1E-012</c:v>
                </c:pt>
                <c:pt idx="1">
                  <c:v>0.12</c:v>
                </c:pt>
                <c:pt idx="2">
                  <c:v>0.35</c:v>
                </c:pt>
                <c:pt idx="3">
                  <c:v>0.44</c:v>
                </c:pt>
                <c:pt idx="4">
                  <c:v>0.55</c:v>
                </c:pt>
                <c:pt idx="5">
                  <c:v>0.73</c:v>
                </c:pt>
                <c:pt idx="6">
                  <c:v>1.03</c:v>
                </c:pt>
                <c:pt idx="7">
                  <c:v>1.66</c:v>
                </c:pt>
                <c:pt idx="8">
                  <c:v>1.97</c:v>
                </c:pt>
                <c:pt idx="9">
                  <c:v>2.2</c:v>
                </c:pt>
                <c:pt idx="10">
                  <c:v>2.63</c:v>
                </c:pt>
                <c:pt idx="11">
                  <c:v>2.95</c:v>
                </c:pt>
                <c:pt idx="12">
                  <c:v>3.1</c:v>
                </c:pt>
                <c:pt idx="13">
                  <c:v>3.47</c:v>
                </c:pt>
                <c:pt idx="14">
                  <c:v>4.07</c:v>
                </c:pt>
                <c:pt idx="15">
                  <c:v>5.13</c:v>
                </c:pt>
                <c:pt idx="16">
                  <c:v>6.67</c:v>
                </c:pt>
                <c:pt idx="17">
                  <c:v>6.94</c:v>
                </c:pt>
                <c:pt idx="18">
                  <c:v>7.74</c:v>
                </c:pt>
                <c:pt idx="19">
                  <c:v>8.43</c:v>
                </c:pt>
                <c:pt idx="20">
                  <c:v>9.45</c:v>
                </c:pt>
                <c:pt idx="21">
                  <c:v>10.72</c:v>
                </c:pt>
                <c:pt idx="22">
                  <c:v>11.03</c:v>
                </c:pt>
                <c:pt idx="23">
                  <c:v>12.48</c:v>
                </c:pt>
                <c:pt idx="24">
                  <c:v>12.74</c:v>
                </c:pt>
              </c:numCache>
            </c:numRef>
          </c:yVal>
          <c:smooth val="0"/>
        </c:ser>
        <c:axId val="41373045"/>
        <c:axId val="23593482"/>
      </c:scatterChart>
      <c:valAx>
        <c:axId val="413730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593482"/>
        <c:crosses val="autoZero"/>
        <c:crossBetween val="midCat"/>
      </c:valAx>
      <c:valAx>
        <c:axId val="23593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3730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Red!$D$1</c:f>
              <c:strCache>
                <c:ptCount val="1"/>
                <c:pt idx="0">
                  <c:v>Id (A)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Red!$A$2:$A$26</c:f>
              <c:numCache>
                <c:formatCode>General</c:formatCode>
                <c:ptCount val="25"/>
                <c:pt idx="0">
                  <c:v>1.6</c:v>
                </c:pt>
                <c:pt idx="1">
                  <c:v>1.7</c:v>
                </c:pt>
                <c:pt idx="2">
                  <c:v>1.74</c:v>
                </c:pt>
                <c:pt idx="3">
                  <c:v>1.75</c:v>
                </c:pt>
                <c:pt idx="4">
                  <c:v>1.77</c:v>
                </c:pt>
                <c:pt idx="5">
                  <c:v>1.78</c:v>
                </c:pt>
                <c:pt idx="6">
                  <c:v>1.8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</c:v>
                </c:pt>
                <c:pt idx="15">
                  <c:v>1.91</c:v>
                </c:pt>
                <c:pt idx="16">
                  <c:v>1.93</c:v>
                </c:pt>
                <c:pt idx="17">
                  <c:v>1.94</c:v>
                </c:pt>
                <c:pt idx="18">
                  <c:v>1.95</c:v>
                </c:pt>
                <c:pt idx="19">
                  <c:v>1.96</c:v>
                </c:pt>
                <c:pt idx="20">
                  <c:v>1.97</c:v>
                </c:pt>
                <c:pt idx="21">
                  <c:v>1.98</c:v>
                </c:pt>
                <c:pt idx="22">
                  <c:v>1.99</c:v>
                </c:pt>
                <c:pt idx="23">
                  <c:v>2</c:v>
                </c:pt>
                <c:pt idx="24">
                  <c:v>2.01</c:v>
                </c:pt>
              </c:numCache>
            </c:numRef>
          </c:xVal>
          <c:yVal>
            <c:numRef>
              <c:f>Red!$D$2:$D$26</c:f>
              <c:numCache>
                <c:formatCode>General</c:formatCode>
                <c:ptCount val="25"/>
                <c:pt idx="0">
                  <c:v>1E-015</c:v>
                </c:pt>
                <c:pt idx="1">
                  <c:v>0.00012</c:v>
                </c:pt>
                <c:pt idx="2">
                  <c:v>0.00035</c:v>
                </c:pt>
                <c:pt idx="3">
                  <c:v>0.00044</c:v>
                </c:pt>
                <c:pt idx="4">
                  <c:v>0.00055</c:v>
                </c:pt>
                <c:pt idx="5">
                  <c:v>0.00073</c:v>
                </c:pt>
                <c:pt idx="6">
                  <c:v>0.00103</c:v>
                </c:pt>
                <c:pt idx="7">
                  <c:v>0.00166</c:v>
                </c:pt>
                <c:pt idx="8">
                  <c:v>0.00197</c:v>
                </c:pt>
                <c:pt idx="9">
                  <c:v>0.0022</c:v>
                </c:pt>
                <c:pt idx="10">
                  <c:v>0.00263</c:v>
                </c:pt>
                <c:pt idx="11">
                  <c:v>0.00295</c:v>
                </c:pt>
                <c:pt idx="12">
                  <c:v>0.0031</c:v>
                </c:pt>
                <c:pt idx="13">
                  <c:v>0.00347</c:v>
                </c:pt>
                <c:pt idx="14">
                  <c:v>0.00407</c:v>
                </c:pt>
                <c:pt idx="15">
                  <c:v>0.00513</c:v>
                </c:pt>
                <c:pt idx="16">
                  <c:v>0.00667</c:v>
                </c:pt>
                <c:pt idx="17">
                  <c:v>0.00694</c:v>
                </c:pt>
                <c:pt idx="18">
                  <c:v>0.00774</c:v>
                </c:pt>
                <c:pt idx="19">
                  <c:v>0.00843</c:v>
                </c:pt>
                <c:pt idx="20">
                  <c:v>0.00945</c:v>
                </c:pt>
                <c:pt idx="21">
                  <c:v>0.01072</c:v>
                </c:pt>
                <c:pt idx="22">
                  <c:v>0.01103</c:v>
                </c:pt>
                <c:pt idx="23">
                  <c:v>0.01248</c:v>
                </c:pt>
                <c:pt idx="24">
                  <c:v>0.01274</c:v>
                </c:pt>
              </c:numCache>
            </c:numRef>
          </c:yVal>
          <c:smooth val="0"/>
        </c:ser>
        <c:axId val="74775889"/>
        <c:axId val="57890716"/>
      </c:scatterChart>
      <c:valAx>
        <c:axId val="74775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90716"/>
        <c:crosses val="autoZero"/>
        <c:crossBetween val="between"/>
      </c:valAx>
      <c:valAx>
        <c:axId val="578907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758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 (mA)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1N4007!$B$1</c:f>
              <c:strCache>
                <c:ptCount val="1"/>
                <c:pt idx="0">
                  <c:v>Id (mA)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1N4007!$A$2:$A$28</c:f>
              <c:numCache>
                <c:formatCode>General</c:formatCode>
                <c:ptCount val="27"/>
                <c:pt idx="0">
                  <c:v>0.29</c:v>
                </c:pt>
                <c:pt idx="1">
                  <c:v>0.31</c:v>
                </c:pt>
                <c:pt idx="2">
                  <c:v>0.42</c:v>
                </c:pt>
                <c:pt idx="3">
                  <c:v>0.55</c:v>
                </c:pt>
                <c:pt idx="4">
                  <c:v>0.58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0.695</c:v>
                </c:pt>
                <c:pt idx="16">
                  <c:v>0.7</c:v>
                </c:pt>
                <c:pt idx="17">
                  <c:v>0.71</c:v>
                </c:pt>
                <c:pt idx="18">
                  <c:v>0.715</c:v>
                </c:pt>
                <c:pt idx="19">
                  <c:v>0.72</c:v>
                </c:pt>
                <c:pt idx="20">
                  <c:v>0.725</c:v>
                </c:pt>
                <c:pt idx="21">
                  <c:v>0.73</c:v>
                </c:pt>
                <c:pt idx="22">
                  <c:v>0.735</c:v>
                </c:pt>
                <c:pt idx="23">
                  <c:v>0.74</c:v>
                </c:pt>
                <c:pt idx="24">
                  <c:v>0.745</c:v>
                </c:pt>
                <c:pt idx="25">
                  <c:v>0.75</c:v>
                </c:pt>
                <c:pt idx="26">
                  <c:v>0.755</c:v>
                </c:pt>
              </c:numCache>
            </c:numRef>
          </c:xVal>
          <c:yVal>
            <c:numRef>
              <c:f>1N4007!$B$2:$B$28</c:f>
              <c:numCache>
                <c:formatCode>General</c:formatCode>
                <c:ptCount val="27"/>
                <c:pt idx="0">
                  <c:v>1E-012</c:v>
                </c:pt>
                <c:pt idx="1">
                  <c:v>0.01</c:v>
                </c:pt>
                <c:pt idx="2">
                  <c:v>0.02</c:v>
                </c:pt>
                <c:pt idx="3">
                  <c:v>0.44</c:v>
                </c:pt>
                <c:pt idx="4">
                  <c:v>0.82</c:v>
                </c:pt>
                <c:pt idx="5">
                  <c:v>1.14</c:v>
                </c:pt>
                <c:pt idx="6">
                  <c:v>1.54</c:v>
                </c:pt>
                <c:pt idx="7">
                  <c:v>1.86</c:v>
                </c:pt>
                <c:pt idx="8">
                  <c:v>2.19</c:v>
                </c:pt>
                <c:pt idx="9">
                  <c:v>2.63</c:v>
                </c:pt>
                <c:pt idx="10">
                  <c:v>3.17</c:v>
                </c:pt>
                <c:pt idx="11">
                  <c:v>3.74</c:v>
                </c:pt>
                <c:pt idx="12">
                  <c:v>4.58</c:v>
                </c:pt>
                <c:pt idx="13">
                  <c:v>5.46</c:v>
                </c:pt>
                <c:pt idx="14">
                  <c:v>6.5</c:v>
                </c:pt>
                <c:pt idx="15">
                  <c:v>7.66</c:v>
                </c:pt>
                <c:pt idx="16">
                  <c:v>8.42</c:v>
                </c:pt>
                <c:pt idx="17">
                  <c:v>9.04</c:v>
                </c:pt>
                <c:pt idx="18">
                  <c:v>10.03</c:v>
                </c:pt>
                <c:pt idx="19">
                  <c:v>10.97</c:v>
                </c:pt>
                <c:pt idx="20">
                  <c:v>12.58</c:v>
                </c:pt>
                <c:pt idx="21">
                  <c:v>13.91</c:v>
                </c:pt>
                <c:pt idx="22">
                  <c:v>14.21</c:v>
                </c:pt>
                <c:pt idx="23">
                  <c:v>15.9</c:v>
                </c:pt>
                <c:pt idx="24">
                  <c:v>16.01</c:v>
                </c:pt>
                <c:pt idx="25">
                  <c:v>17.98</c:v>
                </c:pt>
                <c:pt idx="26">
                  <c:v>18.34</c:v>
                </c:pt>
              </c:numCache>
            </c:numRef>
          </c:yVal>
          <c:smooth val="0"/>
        </c:ser>
        <c:axId val="53773465"/>
        <c:axId val="99914498"/>
      </c:scatterChart>
      <c:valAx>
        <c:axId val="537734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914498"/>
        <c:crosses val="autoZero"/>
        <c:crossBetween val="midCat"/>
      </c:valAx>
      <c:valAx>
        <c:axId val="999144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7734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log(Id)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1N4007!$C$1</c:f>
              <c:strCache>
                <c:ptCount val="1"/>
                <c:pt idx="0">
                  <c:v>log(Id)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1N4007!$A$2:$A$28</c:f>
              <c:numCache>
                <c:formatCode>General</c:formatCode>
                <c:ptCount val="27"/>
                <c:pt idx="0">
                  <c:v>0.29</c:v>
                </c:pt>
                <c:pt idx="1">
                  <c:v>0.31</c:v>
                </c:pt>
                <c:pt idx="2">
                  <c:v>0.42</c:v>
                </c:pt>
                <c:pt idx="3">
                  <c:v>0.55</c:v>
                </c:pt>
                <c:pt idx="4">
                  <c:v>0.58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0.695</c:v>
                </c:pt>
                <c:pt idx="16">
                  <c:v>0.7</c:v>
                </c:pt>
                <c:pt idx="17">
                  <c:v>0.71</c:v>
                </c:pt>
                <c:pt idx="18">
                  <c:v>0.715</c:v>
                </c:pt>
                <c:pt idx="19">
                  <c:v>0.72</c:v>
                </c:pt>
                <c:pt idx="20">
                  <c:v>0.725</c:v>
                </c:pt>
                <c:pt idx="21">
                  <c:v>0.73</c:v>
                </c:pt>
                <c:pt idx="22">
                  <c:v>0.735</c:v>
                </c:pt>
                <c:pt idx="23">
                  <c:v>0.74</c:v>
                </c:pt>
                <c:pt idx="24">
                  <c:v>0.745</c:v>
                </c:pt>
                <c:pt idx="25">
                  <c:v>0.75</c:v>
                </c:pt>
                <c:pt idx="26">
                  <c:v>0.755</c:v>
                </c:pt>
              </c:numCache>
            </c:numRef>
          </c:xVal>
          <c:yVal>
            <c:numRef>
              <c:f>1N4007!$C$2:$C$28</c:f>
              <c:numCache>
                <c:formatCode>General</c:formatCode>
                <c:ptCount val="27"/>
                <c:pt idx="0">
                  <c:v>-34.5387763949107</c:v>
                </c:pt>
                <c:pt idx="1">
                  <c:v>-11.5129254649702</c:v>
                </c:pt>
                <c:pt idx="2">
                  <c:v>-10.8197782844103</c:v>
                </c:pt>
                <c:pt idx="3">
                  <c:v>-7.72873583105197</c:v>
                </c:pt>
                <c:pt idx="4">
                  <c:v>-7.10620621770598</c:v>
                </c:pt>
                <c:pt idx="5">
                  <c:v>-6.77672701657573</c:v>
                </c:pt>
                <c:pt idx="6">
                  <c:v>-6.4759728625566</c:v>
                </c:pt>
                <c:pt idx="7">
                  <c:v>-6.28717879125703</c:v>
                </c:pt>
                <c:pt idx="8">
                  <c:v>-6.12385373515373</c:v>
                </c:pt>
                <c:pt idx="9">
                  <c:v>-5.94077143279246</c:v>
                </c:pt>
                <c:pt idx="10">
                  <c:v>-5.75402369109295</c:v>
                </c:pt>
                <c:pt idx="11">
                  <c:v>-5.5886696675557</c:v>
                </c:pt>
                <c:pt idx="12">
                  <c:v>-5.38605628085604</c:v>
                </c:pt>
                <c:pt idx="13">
                  <c:v>-5.21030648922532</c:v>
                </c:pt>
                <c:pt idx="14">
                  <c:v>-5.03595310208055</c:v>
                </c:pt>
                <c:pt idx="15">
                  <c:v>-4.87174329522964</c:v>
                </c:pt>
                <c:pt idx="16">
                  <c:v>-4.7771454507279</c:v>
                </c:pt>
                <c:pt idx="17">
                  <c:v>-4.70609610457805</c:v>
                </c:pt>
                <c:pt idx="18">
                  <c:v>-4.60217467700829</c:v>
                </c:pt>
                <c:pt idx="19">
                  <c:v>-4.512591004695</c:v>
                </c:pt>
                <c:pt idx="20">
                  <c:v>-4.37564702770984</c:v>
                </c:pt>
                <c:pt idx="21">
                  <c:v>-4.27514727304679</c:v>
                </c:pt>
                <c:pt idx="22">
                  <c:v>-4.25380933687313</c:v>
                </c:pt>
                <c:pt idx="23">
                  <c:v>-4.14143616975595</c:v>
                </c:pt>
                <c:pt idx="24">
                  <c:v>-4.13454175197351</c:v>
                </c:pt>
                <c:pt idx="25">
                  <c:v>-4.01849524993866</c:v>
                </c:pt>
                <c:pt idx="26">
                  <c:v>-3.99867081215382</c:v>
                </c:pt>
              </c:numCache>
            </c:numRef>
          </c:yVal>
          <c:smooth val="0"/>
        </c:ser>
        <c:axId val="25212175"/>
        <c:axId val="84467081"/>
      </c:scatterChart>
      <c:valAx>
        <c:axId val="252121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467081"/>
        <c:crosses val="autoZero"/>
        <c:crossBetween val="midCat"/>
      </c:valAx>
      <c:valAx>
        <c:axId val="84467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2121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1N4007!$D$1</c:f>
              <c:strCache>
                <c:ptCount val="1"/>
                <c:pt idx="0">
                  <c:v>Id (A)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1N4007!$A$2:$A$28</c:f>
              <c:numCache>
                <c:formatCode>General</c:formatCode>
                <c:ptCount val="27"/>
                <c:pt idx="0">
                  <c:v>0.29</c:v>
                </c:pt>
                <c:pt idx="1">
                  <c:v>0.31</c:v>
                </c:pt>
                <c:pt idx="2">
                  <c:v>0.42</c:v>
                </c:pt>
                <c:pt idx="3">
                  <c:v>0.55</c:v>
                </c:pt>
                <c:pt idx="4">
                  <c:v>0.58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0.695</c:v>
                </c:pt>
                <c:pt idx="16">
                  <c:v>0.7</c:v>
                </c:pt>
                <c:pt idx="17">
                  <c:v>0.71</c:v>
                </c:pt>
                <c:pt idx="18">
                  <c:v>0.715</c:v>
                </c:pt>
                <c:pt idx="19">
                  <c:v>0.72</c:v>
                </c:pt>
                <c:pt idx="20">
                  <c:v>0.725</c:v>
                </c:pt>
                <c:pt idx="21">
                  <c:v>0.73</c:v>
                </c:pt>
                <c:pt idx="22">
                  <c:v>0.735</c:v>
                </c:pt>
                <c:pt idx="23">
                  <c:v>0.74</c:v>
                </c:pt>
                <c:pt idx="24">
                  <c:v>0.745</c:v>
                </c:pt>
                <c:pt idx="25">
                  <c:v>0.75</c:v>
                </c:pt>
                <c:pt idx="26">
                  <c:v>0.755</c:v>
                </c:pt>
              </c:numCache>
            </c:numRef>
          </c:xVal>
          <c:yVal>
            <c:numRef>
              <c:f>1N4007!$D$2:$D$28</c:f>
              <c:numCache>
                <c:formatCode>General</c:formatCode>
                <c:ptCount val="27"/>
                <c:pt idx="0">
                  <c:v>1E-015</c:v>
                </c:pt>
                <c:pt idx="1">
                  <c:v>1E-005</c:v>
                </c:pt>
                <c:pt idx="2">
                  <c:v>2E-005</c:v>
                </c:pt>
                <c:pt idx="3">
                  <c:v>0.00044</c:v>
                </c:pt>
                <c:pt idx="4">
                  <c:v>0.00082</c:v>
                </c:pt>
                <c:pt idx="5">
                  <c:v>0.00114</c:v>
                </c:pt>
                <c:pt idx="6">
                  <c:v>0.00154</c:v>
                </c:pt>
                <c:pt idx="7">
                  <c:v>0.00186</c:v>
                </c:pt>
                <c:pt idx="8">
                  <c:v>0.00219</c:v>
                </c:pt>
                <c:pt idx="9">
                  <c:v>0.00263</c:v>
                </c:pt>
                <c:pt idx="10">
                  <c:v>0.00317</c:v>
                </c:pt>
                <c:pt idx="11">
                  <c:v>0.00374</c:v>
                </c:pt>
                <c:pt idx="12">
                  <c:v>0.00458</c:v>
                </c:pt>
                <c:pt idx="13">
                  <c:v>0.00546</c:v>
                </c:pt>
                <c:pt idx="14">
                  <c:v>0.0065</c:v>
                </c:pt>
                <c:pt idx="15">
                  <c:v>0.00766</c:v>
                </c:pt>
                <c:pt idx="16">
                  <c:v>0.00842</c:v>
                </c:pt>
                <c:pt idx="17">
                  <c:v>0.00904</c:v>
                </c:pt>
                <c:pt idx="18">
                  <c:v>0.01003</c:v>
                </c:pt>
                <c:pt idx="19">
                  <c:v>0.01097</c:v>
                </c:pt>
                <c:pt idx="20">
                  <c:v>0.01258</c:v>
                </c:pt>
                <c:pt idx="21">
                  <c:v>0.01391</c:v>
                </c:pt>
                <c:pt idx="22">
                  <c:v>0.01421</c:v>
                </c:pt>
                <c:pt idx="23">
                  <c:v>0.0159</c:v>
                </c:pt>
                <c:pt idx="24">
                  <c:v>0.01601</c:v>
                </c:pt>
                <c:pt idx="25">
                  <c:v>0.01798</c:v>
                </c:pt>
                <c:pt idx="26">
                  <c:v>0.01834</c:v>
                </c:pt>
              </c:numCache>
            </c:numRef>
          </c:yVal>
          <c:smooth val="0"/>
        </c:ser>
        <c:axId val="92330431"/>
        <c:axId val="93805508"/>
      </c:scatterChart>
      <c:valAx>
        <c:axId val="9233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05508"/>
        <c:crosses val="autoZero"/>
        <c:crossBetween val="midCat"/>
      </c:valAx>
      <c:valAx>
        <c:axId val="938055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304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V_gamma(cut-in)_1mA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all!$C$2:$C$6</c:f>
              <c:strCache>
                <c:ptCount val="5"/>
                <c:pt idx="0">
                  <c:v>2.72527472527473</c:v>
                </c:pt>
                <c:pt idx="1">
                  <c:v>2.33962264150943</c:v>
                </c:pt>
                <c:pt idx="2">
                  <c:v>2.75555555555556</c:v>
                </c:pt>
                <c:pt idx="3">
                  <c:v>1.96435643564356</c:v>
                </c:pt>
                <c:pt idx="4">
                  <c:v>1.09999290327159</c:v>
                </c:pt>
              </c:strCache>
            </c:strRef>
          </c:xVal>
          <c:yVal>
            <c:numRef>
              <c:f>all!$F$2:$F$6</c:f>
              <c:numCache>
                <c:formatCode>General</c:formatCode>
                <c:ptCount val="5"/>
                <c:pt idx="0">
                  <c:v>1.74</c:v>
                </c:pt>
                <c:pt idx="1">
                  <c:v>2.76</c:v>
                </c:pt>
                <c:pt idx="2">
                  <c:v>2.61</c:v>
                </c:pt>
                <c:pt idx="3">
                  <c:v>1.8</c:v>
                </c:pt>
                <c:pt idx="4">
                  <c:v>0.59</c:v>
                </c:pt>
              </c:numCache>
            </c:numRef>
          </c:yVal>
          <c:smooth val="0"/>
        </c:ser>
        <c:axId val="84209652"/>
        <c:axId val="2390767"/>
      </c:scatterChart>
      <c:valAx>
        <c:axId val="84209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0767"/>
        <c:crosses val="autoZero"/>
        <c:crossBetween val="between"/>
      </c:valAx>
      <c:valAx>
        <c:axId val="23907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096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V_gamma(cut-in)_5mA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all!$C$2:$C$6</c:f>
              <c:strCache>
                <c:ptCount val="5"/>
                <c:pt idx="0">
                  <c:v>2.72527472527473</c:v>
                </c:pt>
                <c:pt idx="1">
                  <c:v>2.33962264150943</c:v>
                </c:pt>
                <c:pt idx="2">
                  <c:v>2.75555555555556</c:v>
                </c:pt>
                <c:pt idx="3">
                  <c:v>1.96435643564356</c:v>
                </c:pt>
                <c:pt idx="4">
                  <c:v>1.09999290327159</c:v>
                </c:pt>
              </c:strCache>
            </c:strRef>
          </c:xVal>
          <c:yVal>
            <c:numRef>
              <c:f>all!$G$2:$G$6</c:f>
              <c:numCache>
                <c:formatCode>General</c:formatCode>
                <c:ptCount val="5"/>
                <c:pt idx="0">
                  <c:v>2.93</c:v>
                </c:pt>
                <c:pt idx="1">
                  <c:v>2.98</c:v>
                </c:pt>
                <c:pt idx="2">
                  <c:v>2.75</c:v>
                </c:pt>
                <c:pt idx="3">
                  <c:v>1.91</c:v>
                </c:pt>
                <c:pt idx="4">
                  <c:v>0.675</c:v>
                </c:pt>
              </c:numCache>
            </c:numRef>
          </c:yVal>
          <c:smooth val="0"/>
        </c:ser>
        <c:axId val="14039034"/>
        <c:axId val="93685874"/>
      </c:scatterChart>
      <c:valAx>
        <c:axId val="14039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85874"/>
        <c:crosses val="autoZero"/>
        <c:crossBetween val="between"/>
      </c:valAx>
      <c:valAx>
        <c:axId val="936858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390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V_gamma(cut-in)_0.05mA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all!$C$2:$C$6</c:f>
              <c:strCache>
                <c:ptCount val="5"/>
                <c:pt idx="0">
                  <c:v>2.72527472527473</c:v>
                </c:pt>
                <c:pt idx="1">
                  <c:v>2.33962264150943</c:v>
                </c:pt>
                <c:pt idx="2">
                  <c:v>2.75555555555556</c:v>
                </c:pt>
                <c:pt idx="3">
                  <c:v>1.96435643564356</c:v>
                </c:pt>
                <c:pt idx="4">
                  <c:v>1.09999290327159</c:v>
                </c:pt>
              </c:strCache>
            </c:strRef>
          </c:xVal>
          <c:yVal>
            <c:numRef>
              <c:f>all!$H$2:$H$6</c:f>
              <c:numCache>
                <c:formatCode>General</c:formatCode>
                <c:ptCount val="5"/>
                <c:pt idx="0">
                  <c:v>0.63</c:v>
                </c:pt>
                <c:pt idx="1">
                  <c:v>2.5</c:v>
                </c:pt>
                <c:pt idx="2">
                  <c:v>2.49</c:v>
                </c:pt>
                <c:pt idx="3">
                  <c:v>1.6</c:v>
                </c:pt>
                <c:pt idx="4">
                  <c:v>0.45</c:v>
                </c:pt>
              </c:numCache>
            </c:numRef>
          </c:yVal>
          <c:smooth val="0"/>
        </c:ser>
        <c:axId val="25514511"/>
        <c:axId val="33508777"/>
      </c:scatterChart>
      <c:valAx>
        <c:axId val="2551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08777"/>
        <c:crosses val="autoZero"/>
        <c:crossBetween val="between"/>
      </c:valAx>
      <c:valAx>
        <c:axId val="335087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145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891360</xdr:colOff>
      <xdr:row>0</xdr:row>
      <xdr:rowOff>152280</xdr:rowOff>
    </xdr:from>
    <xdr:to>
      <xdr:col>15</xdr:col>
      <xdr:colOff>509760</xdr:colOff>
      <xdr:row>14</xdr:row>
      <xdr:rowOff>63000</xdr:rowOff>
    </xdr:to>
    <xdr:graphicFrame>
      <xdr:nvGraphicFramePr>
        <xdr:cNvPr id="0" name="Chart 2"/>
        <xdr:cNvGraphicFramePr/>
      </xdr:nvGraphicFramePr>
      <xdr:xfrm>
        <a:off x="10686960" y="152280"/>
        <a:ext cx="614880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979920</xdr:colOff>
      <xdr:row>15</xdr:row>
      <xdr:rowOff>32760</xdr:rowOff>
    </xdr:from>
    <xdr:to>
      <xdr:col>15</xdr:col>
      <xdr:colOff>363240</xdr:colOff>
      <xdr:row>28</xdr:row>
      <xdr:rowOff>121680</xdr:rowOff>
    </xdr:to>
    <xdr:graphicFrame>
      <xdr:nvGraphicFramePr>
        <xdr:cNvPr id="1" name="Chart 3"/>
        <xdr:cNvGraphicFramePr/>
      </xdr:nvGraphicFramePr>
      <xdr:xfrm>
        <a:off x="10775520" y="2890440"/>
        <a:ext cx="5913720" cy="25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343080</xdr:colOff>
      <xdr:row>7</xdr:row>
      <xdr:rowOff>142920</xdr:rowOff>
    </xdr:from>
    <xdr:to>
      <xdr:col>9</xdr:col>
      <xdr:colOff>656640</xdr:colOff>
      <xdr:row>24</xdr:row>
      <xdr:rowOff>142920</xdr:rowOff>
    </xdr:to>
    <xdr:graphicFrame>
      <xdr:nvGraphicFramePr>
        <xdr:cNvPr id="2" name=""/>
        <xdr:cNvGraphicFramePr/>
      </xdr:nvGraphicFramePr>
      <xdr:xfrm>
        <a:off x="4696560" y="147636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556200</xdr:colOff>
      <xdr:row>1</xdr:row>
      <xdr:rowOff>19080</xdr:rowOff>
    </xdr:from>
    <xdr:to>
      <xdr:col>15</xdr:col>
      <xdr:colOff>1000080</xdr:colOff>
      <xdr:row>14</xdr:row>
      <xdr:rowOff>120240</xdr:rowOff>
    </xdr:to>
    <xdr:graphicFrame>
      <xdr:nvGraphicFramePr>
        <xdr:cNvPr id="3" name="Chart 1"/>
        <xdr:cNvGraphicFramePr/>
      </xdr:nvGraphicFramePr>
      <xdr:xfrm>
        <a:off x="11440080" y="209520"/>
        <a:ext cx="5886000" cy="25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633240</xdr:colOff>
      <xdr:row>15</xdr:row>
      <xdr:rowOff>149040</xdr:rowOff>
    </xdr:from>
    <xdr:to>
      <xdr:col>15</xdr:col>
      <xdr:colOff>1077120</xdr:colOff>
      <xdr:row>29</xdr:row>
      <xdr:rowOff>52560</xdr:rowOff>
    </xdr:to>
    <xdr:graphicFrame>
      <xdr:nvGraphicFramePr>
        <xdr:cNvPr id="4" name="Chart 2"/>
        <xdr:cNvGraphicFramePr/>
      </xdr:nvGraphicFramePr>
      <xdr:xfrm>
        <a:off x="11517120" y="3006720"/>
        <a:ext cx="588600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-360</xdr:colOff>
      <xdr:row>6</xdr:row>
      <xdr:rowOff>47520</xdr:rowOff>
    </xdr:from>
    <xdr:to>
      <xdr:col>10</xdr:col>
      <xdr:colOff>313560</xdr:colOff>
      <xdr:row>23</xdr:row>
      <xdr:rowOff>47520</xdr:rowOff>
    </xdr:to>
    <xdr:graphicFrame>
      <xdr:nvGraphicFramePr>
        <xdr:cNvPr id="5" name=""/>
        <xdr:cNvGraphicFramePr/>
      </xdr:nvGraphicFramePr>
      <xdr:xfrm>
        <a:off x="5441760" y="119052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568080</xdr:colOff>
      <xdr:row>2</xdr:row>
      <xdr:rowOff>179640</xdr:rowOff>
    </xdr:from>
    <xdr:to>
      <xdr:col>15</xdr:col>
      <xdr:colOff>1039680</xdr:colOff>
      <xdr:row>16</xdr:row>
      <xdr:rowOff>84960</xdr:rowOff>
    </xdr:to>
    <xdr:graphicFrame>
      <xdr:nvGraphicFramePr>
        <xdr:cNvPr id="6" name="Chart 4"/>
        <xdr:cNvGraphicFramePr/>
      </xdr:nvGraphicFramePr>
      <xdr:xfrm>
        <a:off x="11451960" y="560520"/>
        <a:ext cx="5913720" cy="25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679680</xdr:colOff>
      <xdr:row>18</xdr:row>
      <xdr:rowOff>118440</xdr:rowOff>
    </xdr:from>
    <xdr:to>
      <xdr:col>16</xdr:col>
      <xdr:colOff>270000</xdr:colOff>
      <xdr:row>32</xdr:row>
      <xdr:rowOff>16920</xdr:rowOff>
    </xdr:to>
    <xdr:graphicFrame>
      <xdr:nvGraphicFramePr>
        <xdr:cNvPr id="7" name="Chart 5"/>
        <xdr:cNvGraphicFramePr/>
      </xdr:nvGraphicFramePr>
      <xdr:xfrm>
        <a:off x="11563560" y="3547440"/>
        <a:ext cx="6120720" cy="25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1078560</xdr:colOff>
      <xdr:row>5</xdr:row>
      <xdr:rowOff>75960</xdr:rowOff>
    </xdr:from>
    <xdr:to>
      <xdr:col>10</xdr:col>
      <xdr:colOff>303840</xdr:colOff>
      <xdr:row>22</xdr:row>
      <xdr:rowOff>75960</xdr:rowOff>
    </xdr:to>
    <xdr:graphicFrame>
      <xdr:nvGraphicFramePr>
        <xdr:cNvPr id="8" name=""/>
        <xdr:cNvGraphicFramePr/>
      </xdr:nvGraphicFramePr>
      <xdr:xfrm>
        <a:off x="5432040" y="102852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763200</xdr:colOff>
      <xdr:row>15</xdr:row>
      <xdr:rowOff>94320</xdr:rowOff>
    </xdr:from>
    <xdr:to>
      <xdr:col>16</xdr:col>
      <xdr:colOff>146520</xdr:colOff>
      <xdr:row>28</xdr:row>
      <xdr:rowOff>188280</xdr:rowOff>
    </xdr:to>
    <xdr:graphicFrame>
      <xdr:nvGraphicFramePr>
        <xdr:cNvPr id="9" name="Chart 1"/>
        <xdr:cNvGraphicFramePr/>
      </xdr:nvGraphicFramePr>
      <xdr:xfrm>
        <a:off x="11647080" y="2952000"/>
        <a:ext cx="59137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624600</xdr:colOff>
      <xdr:row>0</xdr:row>
      <xdr:rowOff>76320</xdr:rowOff>
    </xdr:from>
    <xdr:to>
      <xdr:col>15</xdr:col>
      <xdr:colOff>1068480</xdr:colOff>
      <xdr:row>13</xdr:row>
      <xdr:rowOff>172440</xdr:rowOff>
    </xdr:to>
    <xdr:graphicFrame>
      <xdr:nvGraphicFramePr>
        <xdr:cNvPr id="10" name="Chart 2"/>
        <xdr:cNvGraphicFramePr/>
      </xdr:nvGraphicFramePr>
      <xdr:xfrm>
        <a:off x="11508480" y="76320"/>
        <a:ext cx="5886000" cy="25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19440</xdr:colOff>
      <xdr:row>6</xdr:row>
      <xdr:rowOff>0</xdr:rowOff>
    </xdr:from>
    <xdr:to>
      <xdr:col>10</xdr:col>
      <xdr:colOff>333360</xdr:colOff>
      <xdr:row>22</xdr:row>
      <xdr:rowOff>190440</xdr:rowOff>
    </xdr:to>
    <xdr:graphicFrame>
      <xdr:nvGraphicFramePr>
        <xdr:cNvPr id="11" name=""/>
        <xdr:cNvGraphicFramePr/>
      </xdr:nvGraphicFramePr>
      <xdr:xfrm>
        <a:off x="5461560" y="114300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1038600</xdr:colOff>
      <xdr:row>2</xdr:row>
      <xdr:rowOff>67680</xdr:rowOff>
    </xdr:from>
    <xdr:to>
      <xdr:col>15</xdr:col>
      <xdr:colOff>254520</xdr:colOff>
      <xdr:row>16</xdr:row>
      <xdr:rowOff>44280</xdr:rowOff>
    </xdr:to>
    <xdr:graphicFrame>
      <xdr:nvGraphicFramePr>
        <xdr:cNvPr id="12" name="Chart 1"/>
        <xdr:cNvGraphicFramePr/>
      </xdr:nvGraphicFramePr>
      <xdr:xfrm>
        <a:off x="10834200" y="448560"/>
        <a:ext cx="5746320" cy="26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957960</xdr:colOff>
      <xdr:row>17</xdr:row>
      <xdr:rowOff>5040</xdr:rowOff>
    </xdr:from>
    <xdr:to>
      <xdr:col>15</xdr:col>
      <xdr:colOff>173880</xdr:colOff>
      <xdr:row>30</xdr:row>
      <xdr:rowOff>164880</xdr:rowOff>
    </xdr:to>
    <xdr:graphicFrame>
      <xdr:nvGraphicFramePr>
        <xdr:cNvPr id="13" name="Chart 2"/>
        <xdr:cNvGraphicFramePr/>
      </xdr:nvGraphicFramePr>
      <xdr:xfrm>
        <a:off x="10753560" y="3243600"/>
        <a:ext cx="57463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382320</xdr:colOff>
      <xdr:row>6</xdr:row>
      <xdr:rowOff>142920</xdr:rowOff>
    </xdr:from>
    <xdr:to>
      <xdr:col>9</xdr:col>
      <xdr:colOff>695880</xdr:colOff>
      <xdr:row>23</xdr:row>
      <xdr:rowOff>142560</xdr:rowOff>
    </xdr:to>
    <xdr:graphicFrame>
      <xdr:nvGraphicFramePr>
        <xdr:cNvPr id="14" name=""/>
        <xdr:cNvGraphicFramePr/>
      </xdr:nvGraphicFramePr>
      <xdr:xfrm>
        <a:off x="4735800" y="1285920"/>
        <a:ext cx="57556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133200</xdr:rowOff>
    </xdr:from>
    <xdr:to>
      <xdr:col>5</xdr:col>
      <xdr:colOff>315360</xdr:colOff>
      <xdr:row>28</xdr:row>
      <xdr:rowOff>133560</xdr:rowOff>
    </xdr:to>
    <xdr:graphicFrame>
      <xdr:nvGraphicFramePr>
        <xdr:cNvPr id="15" name=""/>
        <xdr:cNvGraphicFramePr/>
      </xdr:nvGraphicFramePr>
      <xdr:xfrm>
        <a:off x="0" y="2228760"/>
        <a:ext cx="5757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244800</xdr:colOff>
      <xdr:row>11</xdr:row>
      <xdr:rowOff>75960</xdr:rowOff>
    </xdr:from>
    <xdr:to>
      <xdr:col>8</xdr:col>
      <xdr:colOff>42840</xdr:colOff>
      <xdr:row>28</xdr:row>
      <xdr:rowOff>75960</xdr:rowOff>
    </xdr:to>
    <xdr:graphicFrame>
      <xdr:nvGraphicFramePr>
        <xdr:cNvPr id="16" name=""/>
        <xdr:cNvGraphicFramePr/>
      </xdr:nvGraphicFramePr>
      <xdr:xfrm>
        <a:off x="5686920" y="2171520"/>
        <a:ext cx="5757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34920</xdr:colOff>
      <xdr:row>11</xdr:row>
      <xdr:rowOff>28440</xdr:rowOff>
    </xdr:from>
    <xdr:to>
      <xdr:col>13</xdr:col>
      <xdr:colOff>350280</xdr:colOff>
      <xdr:row>28</xdr:row>
      <xdr:rowOff>28440</xdr:rowOff>
    </xdr:to>
    <xdr:graphicFrame>
      <xdr:nvGraphicFramePr>
        <xdr:cNvPr id="17" name=""/>
        <xdr:cNvGraphicFramePr/>
      </xdr:nvGraphicFramePr>
      <xdr:xfrm>
        <a:off x="11436840" y="212400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3.04</v>
      </c>
      <c r="B2" s="0" t="n">
        <v>9.3</v>
      </c>
      <c r="C2" s="0" t="n">
        <f aca="false">LN(B2/1000)</f>
        <v>-4.67774087882293</v>
      </c>
      <c r="D2" s="0" t="n">
        <f aca="false">B2/1000</f>
        <v>0.0093</v>
      </c>
    </row>
    <row r="3" customFormat="false" ht="15" hidden="false" customHeight="false" outlineLevel="0" collapsed="false">
      <c r="A3" s="0" t="n">
        <v>3.03</v>
      </c>
      <c r="B3" s="0" t="n">
        <v>8.6</v>
      </c>
      <c r="C3" s="0" t="n">
        <f aca="false">LN(B3/1000)</f>
        <v>-4.75599307572268</v>
      </c>
      <c r="D3" s="0" t="n">
        <f aca="false">B3/1000</f>
        <v>0.0086</v>
      </c>
    </row>
    <row r="4" customFormat="false" ht="15" hidden="false" customHeight="false" outlineLevel="0" collapsed="false">
      <c r="A4" s="0" t="n">
        <v>2.98</v>
      </c>
      <c r="B4" s="0" t="n">
        <v>6.5</v>
      </c>
      <c r="C4" s="0" t="n">
        <f aca="false">LN(B4/1000)</f>
        <v>-5.03595310208055</v>
      </c>
      <c r="D4" s="0" t="n">
        <f aca="false">B4/1000</f>
        <v>0.0065</v>
      </c>
    </row>
    <row r="5" customFormat="false" ht="15" hidden="false" customHeight="false" outlineLevel="0" collapsed="false">
      <c r="A5" s="0" t="n">
        <v>2.89</v>
      </c>
      <c r="B5" s="0" t="n">
        <v>4.2</v>
      </c>
      <c r="C5" s="0" t="n">
        <f aca="false">LN(B5/1000)</f>
        <v>-5.47267075369281</v>
      </c>
      <c r="D5" s="0" t="n">
        <f aca="false">B5/1000</f>
        <v>0.0042</v>
      </c>
    </row>
    <row r="6" customFormat="false" ht="15" hidden="false" customHeight="false" outlineLevel="0" collapsed="false">
      <c r="A6" s="0" t="n">
        <v>2.88</v>
      </c>
      <c r="B6" s="0" t="n">
        <v>3.11</v>
      </c>
      <c r="C6" s="0" t="n">
        <f aca="false">LN(B6/1000)</f>
        <v>-5.773132552791</v>
      </c>
      <c r="D6" s="0" t="n">
        <f aca="false">B6/1000</f>
        <v>0.00311</v>
      </c>
    </row>
    <row r="7" customFormat="false" ht="15" hidden="false" customHeight="false" outlineLevel="0" collapsed="false">
      <c r="A7" s="0" t="n">
        <v>2.72</v>
      </c>
      <c r="B7" s="0" t="n">
        <v>2.3</v>
      </c>
      <c r="C7" s="0" t="n">
        <f aca="false">LN(B7/1000)</f>
        <v>-6.07484615604703</v>
      </c>
      <c r="D7" s="0" t="n">
        <f aca="false">B7/1000</f>
        <v>0.0023</v>
      </c>
    </row>
    <row r="8" customFormat="false" ht="15" hidden="false" customHeight="false" outlineLevel="0" collapsed="false">
      <c r="A8" s="0" t="n">
        <v>2.54</v>
      </c>
      <c r="B8" s="0" t="n">
        <v>1.9</v>
      </c>
      <c r="C8" s="0" t="n">
        <f aca="false">LN(B8/1000)</f>
        <v>-6.26590139280974</v>
      </c>
      <c r="D8" s="0" t="n">
        <f aca="false">B8/1000</f>
        <v>0.0019</v>
      </c>
    </row>
    <row r="9" customFormat="false" ht="15" hidden="false" customHeight="false" outlineLevel="0" collapsed="false">
      <c r="A9" s="0" t="n">
        <v>2.51</v>
      </c>
      <c r="B9" s="0" t="n">
        <v>1.8</v>
      </c>
      <c r="C9" s="0" t="n">
        <f aca="false">LN(B9/1000)</f>
        <v>-6.31996861408002</v>
      </c>
      <c r="D9" s="0" t="n">
        <f aca="false">B9/1000</f>
        <v>0.0018</v>
      </c>
    </row>
    <row r="10" customFormat="false" ht="15" hidden="false" customHeight="false" outlineLevel="0" collapsed="false">
      <c r="A10" s="0" t="n">
        <v>2.25</v>
      </c>
      <c r="B10" s="0" t="n">
        <v>1.5</v>
      </c>
      <c r="C10" s="0" t="n">
        <f aca="false">LN(B10/1000)</f>
        <v>-6.50229017087397</v>
      </c>
      <c r="D10" s="0" t="n">
        <f aca="false">B10/1000</f>
        <v>0.0015</v>
      </c>
    </row>
    <row r="11" customFormat="false" ht="15" hidden="false" customHeight="false" outlineLevel="0" collapsed="false">
      <c r="A11" s="0" t="n">
        <v>2.02</v>
      </c>
      <c r="B11" s="0" t="n">
        <v>1.2</v>
      </c>
      <c r="C11" s="0" t="n">
        <f aca="false">LN(B11/1000)</f>
        <v>-6.72543372218818</v>
      </c>
      <c r="D11" s="0" t="n">
        <f aca="false">B11/1000</f>
        <v>0.0012</v>
      </c>
    </row>
    <row r="12" customFormat="false" ht="15" hidden="false" customHeight="false" outlineLevel="0" collapsed="false">
      <c r="A12" s="0" t="n">
        <v>1.74</v>
      </c>
      <c r="B12" s="0" t="n">
        <v>1</v>
      </c>
      <c r="C12" s="0" t="n">
        <f aca="false">LN(B12/1000)</f>
        <v>-6.90775527898214</v>
      </c>
      <c r="D12" s="0" t="n">
        <f aca="false">B12/1000</f>
        <v>0.001</v>
      </c>
    </row>
    <row r="13" customFormat="false" ht="15" hidden="false" customHeight="false" outlineLevel="0" collapsed="false">
      <c r="A13" s="0" t="n">
        <v>1.49</v>
      </c>
      <c r="B13" s="0" t="n">
        <v>0.7</v>
      </c>
      <c r="C13" s="0" t="n">
        <f aca="false">LN(B13/1000)</f>
        <v>-7.26443022292087</v>
      </c>
      <c r="D13" s="0" t="n">
        <f aca="false">B13/1000</f>
        <v>0.0007</v>
      </c>
    </row>
    <row r="14" customFormat="false" ht="15" hidden="false" customHeight="false" outlineLevel="0" collapsed="false">
      <c r="A14" s="0" t="n">
        <v>1.11</v>
      </c>
      <c r="B14" s="0" t="n">
        <v>0.4</v>
      </c>
      <c r="C14" s="0" t="n">
        <f aca="false">LN(B14/1000)</f>
        <v>-7.82404601085629</v>
      </c>
      <c r="D14" s="0" t="n">
        <f aca="false">B14/1000</f>
        <v>0.0004</v>
      </c>
    </row>
    <row r="15" customFormat="false" ht="15" hidden="false" customHeight="false" outlineLevel="0" collapsed="false">
      <c r="A15" s="0" t="n">
        <v>0.7</v>
      </c>
      <c r="B15" s="0" t="n">
        <v>0.1</v>
      </c>
      <c r="C15" s="0" t="n">
        <f aca="false">LN(B15/1000)</f>
        <v>-9.21034037197618</v>
      </c>
      <c r="D15" s="0" t="n">
        <f aca="false">B15/1000</f>
        <v>0.0001</v>
      </c>
    </row>
    <row r="16" customFormat="false" ht="15" hidden="false" customHeight="false" outlineLevel="0" collapsed="false">
      <c r="A16" s="0" t="n">
        <v>0.63</v>
      </c>
      <c r="B16" s="1" t="n">
        <v>1E-012</v>
      </c>
      <c r="C16" s="0" t="n">
        <f aca="false">LN(B16/1000)</f>
        <v>-34.5387763949107</v>
      </c>
      <c r="D16" s="0" t="n">
        <f aca="false">B16/1000</f>
        <v>1E-015</v>
      </c>
    </row>
    <row r="21" customFormat="false" ht="15" hidden="false" customHeight="false" outlineLevel="0" collapsed="false">
      <c r="A21" s="0" t="s">
        <v>4</v>
      </c>
      <c r="B21" s="0" t="n">
        <f aca="false">SLOPE(C2:C7, A2:A7)</f>
        <v>4.54132051124921</v>
      </c>
    </row>
    <row r="22" customFormat="false" ht="15" hidden="false" customHeight="false" outlineLevel="0" collapsed="false">
      <c r="A22" s="0" t="s">
        <v>5</v>
      </c>
      <c r="B22" s="0" t="n">
        <f aca="false">INTERCEPT(C2:C7, A2:A7)</f>
        <v>-18.5741830477447</v>
      </c>
    </row>
    <row r="23" customFormat="false" ht="15" hidden="false" customHeight="false" outlineLevel="0" collapsed="false">
      <c r="A23" s="0" t="s">
        <v>6</v>
      </c>
      <c r="B23" s="0" t="n">
        <f aca="false">1/(0.026*B21)</f>
        <v>8.46924113069451</v>
      </c>
    </row>
    <row r="24" customFormat="false" ht="15" hidden="false" customHeight="false" outlineLevel="0" collapsed="false">
      <c r="A24" s="0" t="s">
        <v>7</v>
      </c>
      <c r="B24" s="0" t="n">
        <f aca="false">EXP(B22)</f>
        <v>8.57698788236661E-009</v>
      </c>
      <c r="C24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1.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3.08</v>
      </c>
      <c r="B2" s="0" t="n">
        <v>8.83</v>
      </c>
      <c r="C2" s="0" t="n">
        <f aca="false">LN(B2/1000)</f>
        <v>-4.72960026436627</v>
      </c>
      <c r="D2" s="0" t="n">
        <f aca="false">B2/1000</f>
        <v>0.00883</v>
      </c>
    </row>
    <row r="3" customFormat="false" ht="15" hidden="false" customHeight="false" outlineLevel="0" collapsed="false">
      <c r="A3" s="0" t="n">
        <v>3.06</v>
      </c>
      <c r="B3" s="0" t="n">
        <v>8.72</v>
      </c>
      <c r="C3" s="0" t="n">
        <f aca="false">LN(B3/1000)</f>
        <v>-4.74213604106125</v>
      </c>
      <c r="D3" s="0" t="n">
        <f aca="false">B3/1000</f>
        <v>0.00872</v>
      </c>
    </row>
    <row r="4" customFormat="false" ht="15" hidden="false" customHeight="false" outlineLevel="0" collapsed="false">
      <c r="A4" s="0" t="n">
        <v>3.04</v>
      </c>
      <c r="B4" s="0" t="n">
        <v>7.78</v>
      </c>
      <c r="C4" s="0" t="n">
        <f aca="false">LN(B4/1000)</f>
        <v>-4.85619894079184</v>
      </c>
      <c r="D4" s="0" t="n">
        <f aca="false">B4/1000</f>
        <v>0.00778</v>
      </c>
    </row>
    <row r="5" customFormat="false" ht="15" hidden="false" customHeight="false" outlineLevel="0" collapsed="false">
      <c r="A5" s="0" t="n">
        <v>3.03</v>
      </c>
      <c r="B5" s="0" t="n">
        <v>7.28</v>
      </c>
      <c r="C5" s="0" t="n">
        <f aca="false">LN(B5/1000)</f>
        <v>-4.92262441677354</v>
      </c>
      <c r="D5" s="0" t="n">
        <f aca="false">B5/1000</f>
        <v>0.00728</v>
      </c>
    </row>
    <row r="6" customFormat="false" ht="15" hidden="false" customHeight="false" outlineLevel="0" collapsed="false">
      <c r="A6" s="0" t="n">
        <v>3.02</v>
      </c>
      <c r="B6" s="0" t="n">
        <v>6.97</v>
      </c>
      <c r="C6" s="0" t="n">
        <f aca="false">LN(B6/1000)</f>
        <v>-4.9661400542097</v>
      </c>
      <c r="D6" s="0" t="n">
        <f aca="false">B6/1000</f>
        <v>0.00697</v>
      </c>
    </row>
    <row r="7" customFormat="false" ht="15" hidden="false" customHeight="false" outlineLevel="0" collapsed="false">
      <c r="A7" s="0" t="n">
        <v>3.01</v>
      </c>
      <c r="B7" s="0" t="n">
        <v>6.46</v>
      </c>
      <c r="C7" s="0" t="n">
        <f aca="false">LN(B7/1000)</f>
        <v>-5.04212596118763</v>
      </c>
      <c r="D7" s="0" t="n">
        <f aca="false">B7/1000</f>
        <v>0.00646</v>
      </c>
    </row>
    <row r="8" customFormat="false" ht="15" hidden="false" customHeight="false" outlineLevel="0" collapsed="false">
      <c r="A8" s="0" t="n">
        <v>3</v>
      </c>
      <c r="B8" s="0" t="n">
        <v>6.22</v>
      </c>
      <c r="C8" s="0" t="n">
        <f aca="false">LN(B8/1000)</f>
        <v>-5.07998537223105</v>
      </c>
      <c r="D8" s="0" t="n">
        <f aca="false">B8/1000</f>
        <v>0.00622</v>
      </c>
    </row>
    <row r="9" customFormat="false" ht="15" hidden="false" customHeight="false" outlineLevel="0" collapsed="false">
      <c r="A9" s="0" t="n">
        <v>2.99</v>
      </c>
      <c r="B9" s="0" t="n">
        <v>5.86</v>
      </c>
      <c r="C9" s="0" t="n">
        <f aca="false">LN(B9/1000)</f>
        <v>-5.13960567539322</v>
      </c>
      <c r="D9" s="0" t="n">
        <f aca="false">B9/1000</f>
        <v>0.00586</v>
      </c>
    </row>
    <row r="10" customFormat="false" ht="15" hidden="false" customHeight="false" outlineLevel="0" collapsed="false">
      <c r="A10" s="0" t="n">
        <v>2.98</v>
      </c>
      <c r="B10" s="0" t="n">
        <v>5.25</v>
      </c>
      <c r="C10" s="0" t="n">
        <f aca="false">LN(B10/1000)</f>
        <v>-5.24952720237861</v>
      </c>
      <c r="D10" s="0" t="n">
        <f aca="false">B10/1000</f>
        <v>0.00525</v>
      </c>
    </row>
    <row r="11" customFormat="false" ht="15" hidden="false" customHeight="false" outlineLevel="0" collapsed="false">
      <c r="A11" s="0" t="n">
        <v>2.97</v>
      </c>
      <c r="B11" s="0" t="n">
        <v>4.89</v>
      </c>
      <c r="C11" s="0" t="n">
        <f aca="false">LN(B11/1000)</f>
        <v>-5.32056297549536</v>
      </c>
      <c r="D11" s="0" t="n">
        <f aca="false">B11/1000</f>
        <v>0.00489</v>
      </c>
    </row>
    <row r="12" customFormat="false" ht="15" hidden="false" customHeight="false" outlineLevel="0" collapsed="false">
      <c r="A12" s="0" t="n">
        <v>2.96</v>
      </c>
      <c r="B12" s="0" t="n">
        <v>4.7</v>
      </c>
      <c r="C12" s="0" t="n">
        <f aca="false">LN(B12/1000)</f>
        <v>-5.36019277026612</v>
      </c>
      <c r="D12" s="0" t="n">
        <f aca="false">B12/1000</f>
        <v>0.0047</v>
      </c>
    </row>
    <row r="13" customFormat="false" ht="15" hidden="false" customHeight="false" outlineLevel="0" collapsed="false">
      <c r="A13" s="0" t="n">
        <v>2.95</v>
      </c>
      <c r="B13" s="0" t="n">
        <v>4.18</v>
      </c>
      <c r="C13" s="0" t="n">
        <f aca="false">LN(B13/1000)</f>
        <v>-5.47744403244547</v>
      </c>
      <c r="D13" s="0" t="n">
        <f aca="false">B13/1000</f>
        <v>0.00418</v>
      </c>
    </row>
    <row r="14" customFormat="false" ht="15" hidden="false" customHeight="false" outlineLevel="0" collapsed="false">
      <c r="A14" s="0" t="n">
        <v>2.92</v>
      </c>
      <c r="B14" s="0" t="n">
        <v>3.55</v>
      </c>
      <c r="C14" s="0" t="n">
        <f aca="false">LN(B14/1000)</f>
        <v>-5.64080767549481</v>
      </c>
      <c r="D14" s="0" t="n">
        <f aca="false">B14/1000</f>
        <v>0.00355</v>
      </c>
    </row>
    <row r="15" customFormat="false" ht="15" hidden="false" customHeight="false" outlineLevel="0" collapsed="false">
      <c r="A15" s="0" t="n">
        <v>2.9</v>
      </c>
      <c r="B15" s="0" t="n">
        <v>3</v>
      </c>
      <c r="C15" s="0" t="n">
        <f aca="false">LN(B15/1000)</f>
        <v>-5.80914299031403</v>
      </c>
      <c r="D15" s="0" t="n">
        <f aca="false">B15/1000</f>
        <v>0.003</v>
      </c>
    </row>
    <row r="16" customFormat="false" ht="15" hidden="false" customHeight="false" outlineLevel="0" collapsed="false">
      <c r="A16" s="0" t="n">
        <v>2.85</v>
      </c>
      <c r="B16" s="0" t="n">
        <v>2.11</v>
      </c>
      <c r="C16" s="0" t="n">
        <f aca="false">LN(B16/1000)</f>
        <v>-6.16106733149416</v>
      </c>
      <c r="D16" s="0" t="n">
        <f aca="false">B16/1000</f>
        <v>0.00211</v>
      </c>
    </row>
    <row r="17" customFormat="false" ht="15" hidden="false" customHeight="false" outlineLevel="0" collapsed="false">
      <c r="A17" s="0" t="n">
        <v>2.84</v>
      </c>
      <c r="B17" s="0" t="n">
        <v>1.91</v>
      </c>
      <c r="C17" s="0" t="n">
        <f aca="false">LN(B17/1000)</f>
        <v>-6.2606520369236</v>
      </c>
      <c r="D17" s="0" t="n">
        <f aca="false">B17/1000</f>
        <v>0.00191</v>
      </c>
    </row>
    <row r="18" customFormat="false" ht="15" hidden="false" customHeight="false" outlineLevel="0" collapsed="false">
      <c r="A18" s="0" t="n">
        <v>2.8</v>
      </c>
      <c r="B18" s="0" t="n">
        <v>1.39</v>
      </c>
      <c r="C18" s="0" t="n">
        <f aca="false">LN(B18/1000)</f>
        <v>-6.57845153183954</v>
      </c>
      <c r="D18" s="0" t="n">
        <f aca="false">B18/1000</f>
        <v>0.00139</v>
      </c>
    </row>
    <row r="19" customFormat="false" ht="15" hidden="false" customHeight="false" outlineLevel="0" collapsed="false">
      <c r="A19" s="0" t="n">
        <v>2.78</v>
      </c>
      <c r="B19" s="0" t="n">
        <v>1.15</v>
      </c>
      <c r="C19" s="0" t="n">
        <f aca="false">LN(B19/1000)</f>
        <v>-6.76799333660698</v>
      </c>
      <c r="D19" s="0" t="n">
        <f aca="false">B19/1000</f>
        <v>0.00115</v>
      </c>
    </row>
    <row r="20" customFormat="false" ht="15" hidden="false" customHeight="false" outlineLevel="0" collapsed="false">
      <c r="A20" s="0" t="n">
        <v>2.75</v>
      </c>
      <c r="B20" s="0" t="n">
        <v>0.82</v>
      </c>
      <c r="C20" s="0" t="n">
        <f aca="false">LN(B20/1000)</f>
        <v>-7.10620621770598</v>
      </c>
      <c r="D20" s="0" t="n">
        <f aca="false">B20/1000</f>
        <v>0.00082</v>
      </c>
    </row>
    <row r="21" customFormat="false" ht="15" hidden="false" customHeight="false" outlineLevel="0" collapsed="false">
      <c r="A21" s="0" t="n">
        <v>2.73</v>
      </c>
      <c r="B21" s="0" t="n">
        <v>0.67</v>
      </c>
      <c r="C21" s="0" t="n">
        <f aca="false">LN(B21/1000)</f>
        <v>-7.30823284557926</v>
      </c>
      <c r="D21" s="0" t="n">
        <f aca="false">B21/1000</f>
        <v>0.00067</v>
      </c>
    </row>
    <row r="22" customFormat="false" ht="15" hidden="false" customHeight="false" outlineLevel="0" collapsed="false">
      <c r="A22" s="0" t="n">
        <v>2.7</v>
      </c>
      <c r="B22" s="0" t="n">
        <v>0.49</v>
      </c>
      <c r="C22" s="0" t="n">
        <f aca="false">LN(B22/1000)</f>
        <v>-7.6211051668596</v>
      </c>
      <c r="D22" s="0" t="n">
        <f aca="false">B22/1000</f>
        <v>0.00049</v>
      </c>
    </row>
    <row r="23" customFormat="false" ht="15" hidden="false" customHeight="false" outlineLevel="0" collapsed="false">
      <c r="A23" s="0" t="n">
        <v>2.67</v>
      </c>
      <c r="B23" s="0" t="n">
        <v>0.36</v>
      </c>
      <c r="C23" s="0" t="n">
        <f aca="false">LN(B23/1000)</f>
        <v>-7.92940652651412</v>
      </c>
      <c r="D23" s="0" t="n">
        <f aca="false">B23/1000</f>
        <v>0.00036</v>
      </c>
    </row>
    <row r="24" customFormat="false" ht="15" hidden="false" customHeight="false" outlineLevel="0" collapsed="false">
      <c r="A24" s="0" t="n">
        <v>2.6</v>
      </c>
      <c r="B24" s="0" t="n">
        <v>0.17</v>
      </c>
      <c r="C24" s="0" t="n">
        <f aca="false">LN(B24/1000)</f>
        <v>-8.67971212091401</v>
      </c>
      <c r="D24" s="0" t="n">
        <f aca="false">B24/1000</f>
        <v>0.00017</v>
      </c>
    </row>
    <row r="25" customFormat="false" ht="15" hidden="false" customHeight="false" outlineLevel="0" collapsed="false">
      <c r="A25" s="0" t="n">
        <v>2.55</v>
      </c>
      <c r="B25" s="0" t="n">
        <v>0.09</v>
      </c>
      <c r="C25" s="0" t="n">
        <f aca="false">LN(B25/1000)</f>
        <v>-9.31570088763401</v>
      </c>
      <c r="D25" s="0" t="n">
        <f aca="false">B25/1000</f>
        <v>9E-005</v>
      </c>
    </row>
    <row r="26" customFormat="false" ht="15" hidden="false" customHeight="false" outlineLevel="0" collapsed="false">
      <c r="A26" s="0" t="n">
        <v>2.47</v>
      </c>
      <c r="B26" s="0" t="n">
        <v>0.03</v>
      </c>
      <c r="C26" s="0" t="n">
        <f aca="false">LN(B26/1000)</f>
        <v>-10.4143131763021</v>
      </c>
      <c r="D26" s="0" t="n">
        <f aca="false">B26/1000</f>
        <v>3E-005</v>
      </c>
    </row>
    <row r="27" customFormat="false" ht="15" hidden="false" customHeight="false" outlineLevel="0" collapsed="false">
      <c r="A27" s="0" t="n">
        <v>2.37</v>
      </c>
      <c r="B27" s="0" t="n">
        <v>0.01</v>
      </c>
      <c r="C27" s="0" t="n">
        <f aca="false">LN(B27/1000)</f>
        <v>-11.5129254649702</v>
      </c>
      <c r="D27" s="0" t="n">
        <f aca="false">B27/1000</f>
        <v>1E-005</v>
      </c>
    </row>
    <row r="28" customFormat="false" ht="15" hidden="false" customHeight="false" outlineLevel="0" collapsed="false">
      <c r="A28" s="0" t="n">
        <v>2.15</v>
      </c>
      <c r="B28" s="1" t="n">
        <v>1E-012</v>
      </c>
      <c r="C28" s="0" t="n">
        <f aca="false">LN(B28/1000)</f>
        <v>-34.5387763949107</v>
      </c>
      <c r="D28" s="0" t="n">
        <f aca="false">B28/1000</f>
        <v>1E-015</v>
      </c>
    </row>
    <row r="31" customFormat="false" ht="15" hidden="false" customHeight="false" outlineLevel="0" collapsed="false">
      <c r="A31" s="0" t="s">
        <v>4</v>
      </c>
      <c r="B31" s="0" t="n">
        <f aca="false">SLOPE(C2:C17, A2:A17)</f>
        <v>6.69608853750108</v>
      </c>
    </row>
    <row r="32" customFormat="false" ht="15" hidden="false" customHeight="false" outlineLevel="0" collapsed="false">
      <c r="A32" s="0" t="s">
        <v>5</v>
      </c>
      <c r="B32" s="0" t="n">
        <f aca="false">INTERCEPT(C2:C17, A2:A17)</f>
        <v>-25.2182267578674</v>
      </c>
    </row>
    <row r="33" customFormat="false" ht="15" hidden="false" customHeight="false" outlineLevel="0" collapsed="false">
      <c r="A33" s="0" t="s">
        <v>9</v>
      </c>
      <c r="B33" s="0" t="n">
        <f aca="false">1/(0.026*B31)</f>
        <v>5.74388140869654</v>
      </c>
    </row>
    <row r="34" customFormat="false" ht="15" hidden="false" customHeight="false" outlineLevel="0" collapsed="false">
      <c r="A34" s="0" t="s">
        <v>10</v>
      </c>
      <c r="B34" s="0" t="n">
        <f aca="false">EXP(B32)</f>
        <v>1.11651169290789E-011</v>
      </c>
      <c r="C34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2.41</v>
      </c>
      <c r="B2" s="1" t="n">
        <v>1E-012</v>
      </c>
      <c r="C2" s="0" t="n">
        <f aca="false">LN(B2/1000)</f>
        <v>-34.5387763949107</v>
      </c>
      <c r="D2" s="0" t="n">
        <f aca="false">B2/1000</f>
        <v>1E-015</v>
      </c>
    </row>
    <row r="3" customFormat="false" ht="15" hidden="false" customHeight="false" outlineLevel="0" collapsed="false">
      <c r="A3" s="0" t="n">
        <v>2.46</v>
      </c>
      <c r="B3" s="0" t="n">
        <v>0.01</v>
      </c>
      <c r="C3" s="0" t="n">
        <f aca="false">LN(B3/1000)</f>
        <v>-11.5129254649702</v>
      </c>
      <c r="D3" s="0" t="n">
        <f aca="false">B3/1000</f>
        <v>1E-005</v>
      </c>
    </row>
    <row r="4" customFormat="false" ht="15" hidden="false" customHeight="false" outlineLevel="0" collapsed="false">
      <c r="A4" s="0" t="n">
        <v>2.5</v>
      </c>
      <c r="B4" s="0" t="n">
        <v>0.06</v>
      </c>
      <c r="C4" s="0" t="n">
        <f aca="false">LN(B4/1000)</f>
        <v>-9.72116599574217</v>
      </c>
      <c r="D4" s="0" t="n">
        <f aca="false">B4/1000</f>
        <v>6E-005</v>
      </c>
    </row>
    <row r="5" customFormat="false" ht="15" hidden="false" customHeight="false" outlineLevel="0" collapsed="false">
      <c r="A5" s="0" t="n">
        <v>2.55</v>
      </c>
      <c r="B5" s="0" t="n">
        <v>0.24</v>
      </c>
      <c r="C5" s="0" t="n">
        <f aca="false">LN(B5/1000)</f>
        <v>-8.33487163462228</v>
      </c>
      <c r="D5" s="0" t="n">
        <f aca="false">B5/1000</f>
        <v>0.00024</v>
      </c>
    </row>
    <row r="6" customFormat="false" ht="15" hidden="false" customHeight="false" outlineLevel="0" collapsed="false">
      <c r="A6" s="0" t="n">
        <v>2.57</v>
      </c>
      <c r="B6" s="0" t="n">
        <v>0.41</v>
      </c>
      <c r="C6" s="0" t="n">
        <f aca="false">LN(B6/1000)</f>
        <v>-7.79935339826592</v>
      </c>
      <c r="D6" s="0" t="n">
        <f aca="false">B6/1000</f>
        <v>0.00041</v>
      </c>
    </row>
    <row r="7" customFormat="false" ht="15" hidden="false" customHeight="false" outlineLevel="0" collapsed="false">
      <c r="A7" s="0" t="n">
        <v>2.58</v>
      </c>
      <c r="B7" s="0" t="n">
        <v>0.59</v>
      </c>
      <c r="C7" s="0" t="n">
        <f aca="false">LN(B7/1000)</f>
        <v>-7.43538802106451</v>
      </c>
      <c r="D7" s="0" t="n">
        <f aca="false">B7/1000</f>
        <v>0.00059</v>
      </c>
    </row>
    <row r="8" customFormat="false" ht="15" hidden="false" customHeight="false" outlineLevel="0" collapsed="false">
      <c r="A8" s="0" t="n">
        <v>2.6</v>
      </c>
      <c r="B8" s="0" t="n">
        <v>0.88</v>
      </c>
      <c r="C8" s="0" t="n">
        <f aca="false">LN(B8/1000)</f>
        <v>-7.03558865049202</v>
      </c>
      <c r="D8" s="0" t="n">
        <f aca="false">B8/1000</f>
        <v>0.00088</v>
      </c>
    </row>
    <row r="9" customFormat="false" ht="15" hidden="false" customHeight="false" outlineLevel="0" collapsed="false">
      <c r="A9" s="0" t="n">
        <v>2.62</v>
      </c>
      <c r="B9" s="0" t="n">
        <v>1.128</v>
      </c>
      <c r="C9" s="0" t="n">
        <f aca="false">LN(B9/1000)</f>
        <v>-6.78730912590627</v>
      </c>
      <c r="D9" s="0" t="n">
        <f aca="false">B9/1000</f>
        <v>0.001128</v>
      </c>
    </row>
    <row r="10" customFormat="false" ht="15" hidden="false" customHeight="false" outlineLevel="0" collapsed="false">
      <c r="A10" s="0" t="n">
        <v>2.64</v>
      </c>
      <c r="B10" s="0" t="n">
        <v>1.53</v>
      </c>
      <c r="C10" s="0" t="n">
        <f aca="false">LN(B10/1000)</f>
        <v>-6.48248754357779</v>
      </c>
      <c r="D10" s="0" t="n">
        <f aca="false">B10/1000</f>
        <v>0.00153</v>
      </c>
    </row>
    <row r="11" customFormat="false" ht="15" hidden="false" customHeight="false" outlineLevel="0" collapsed="false">
      <c r="A11" s="0" t="n">
        <v>2.65</v>
      </c>
      <c r="B11" s="0" t="n">
        <v>2.01</v>
      </c>
      <c r="C11" s="0" t="n">
        <f aca="false">LN(B11/1000)</f>
        <v>-6.20962055691115</v>
      </c>
      <c r="D11" s="0" t="n">
        <f aca="false">B11/1000</f>
        <v>0.00201</v>
      </c>
    </row>
    <row r="12" customFormat="false" ht="15" hidden="false" customHeight="false" outlineLevel="0" collapsed="false">
      <c r="A12" s="0" t="n">
        <v>2.67</v>
      </c>
      <c r="B12" s="0" t="n">
        <v>2.39</v>
      </c>
      <c r="C12" s="0" t="n">
        <f aca="false">LN(B12/1000)</f>
        <v>-6.03646191303872</v>
      </c>
      <c r="D12" s="0" t="n">
        <f aca="false">B12/1000</f>
        <v>0.00239</v>
      </c>
    </row>
    <row r="13" customFormat="false" ht="15" hidden="false" customHeight="false" outlineLevel="0" collapsed="false">
      <c r="A13" s="0" t="n">
        <v>2.72</v>
      </c>
      <c r="B13" s="0" t="n">
        <v>3.68</v>
      </c>
      <c r="C13" s="0" t="n">
        <f aca="false">LN(B13/1000)</f>
        <v>-5.6048425268013</v>
      </c>
      <c r="D13" s="0" t="n">
        <f aca="false">B13/1000</f>
        <v>0.00368</v>
      </c>
    </row>
    <row r="14" customFormat="false" ht="15" hidden="false" customHeight="false" outlineLevel="0" collapsed="false">
      <c r="A14" s="0" t="n">
        <v>2.74</v>
      </c>
      <c r="B14" s="0" t="n">
        <v>4.47</v>
      </c>
      <c r="C14" s="0" t="n">
        <f aca="false">LN(B14/1000)</f>
        <v>-5.41036687035666</v>
      </c>
      <c r="D14" s="0" t="n">
        <f aca="false">B14/1000</f>
        <v>0.00447</v>
      </c>
    </row>
    <row r="15" customFormat="false" ht="15" hidden="false" customHeight="false" outlineLevel="0" collapsed="false">
      <c r="A15" s="0" t="n">
        <v>2.75</v>
      </c>
      <c r="B15" s="0" t="n">
        <v>4.96</v>
      </c>
      <c r="C15" s="0" t="n">
        <f aca="false">LN(B15/1000)</f>
        <v>-5.3063495382453</v>
      </c>
      <c r="D15" s="0" t="n">
        <f aca="false">B15/1000</f>
        <v>0.00496</v>
      </c>
    </row>
    <row r="16" customFormat="false" ht="15" hidden="false" customHeight="false" outlineLevel="0" collapsed="false">
      <c r="A16" s="0" t="n">
        <v>2.76</v>
      </c>
      <c r="B16" s="0" t="n">
        <v>5.28</v>
      </c>
      <c r="C16" s="0" t="n">
        <f aca="false">LN(B16/1000)</f>
        <v>-5.24382918126397</v>
      </c>
      <c r="D16" s="0" t="n">
        <f aca="false">B16/1000</f>
        <v>0.00528</v>
      </c>
    </row>
    <row r="17" customFormat="false" ht="15" hidden="false" customHeight="false" outlineLevel="0" collapsed="false">
      <c r="A17" s="0" t="n">
        <v>2.78</v>
      </c>
      <c r="B17" s="0" t="n">
        <v>5.96</v>
      </c>
      <c r="C17" s="0" t="n">
        <f aca="false">LN(B17/1000)</f>
        <v>-5.12268479790488</v>
      </c>
      <c r="D17" s="0" t="n">
        <f aca="false">B17/1000</f>
        <v>0.00596</v>
      </c>
    </row>
    <row r="18" customFormat="false" ht="15" hidden="false" customHeight="false" outlineLevel="0" collapsed="false">
      <c r="A18" s="0" t="n">
        <v>2.79</v>
      </c>
      <c r="B18" s="0" t="n">
        <v>6.39</v>
      </c>
      <c r="C18" s="0" t="n">
        <f aca="false">LN(B18/1000)</f>
        <v>-5.05302101059269</v>
      </c>
      <c r="D18" s="0" t="n">
        <f aca="false">B18/1000</f>
        <v>0.00639</v>
      </c>
    </row>
    <row r="19" customFormat="false" ht="15" hidden="false" customHeight="false" outlineLevel="0" collapsed="false">
      <c r="A19" s="0" t="n">
        <v>2.8</v>
      </c>
      <c r="B19" s="0" t="n">
        <v>6.81</v>
      </c>
      <c r="C19" s="0" t="n">
        <f aca="false">LN(B19/1000)</f>
        <v>-4.98936315882072</v>
      </c>
      <c r="D19" s="0" t="n">
        <f aca="false">B19/1000</f>
        <v>0.00681</v>
      </c>
    </row>
    <row r="20" customFormat="false" ht="15" hidden="false" customHeight="false" outlineLevel="0" collapsed="false">
      <c r="A20" s="0" t="n">
        <v>2.82</v>
      </c>
      <c r="B20" s="0" t="n">
        <v>7.52</v>
      </c>
      <c r="C20" s="0" t="n">
        <f aca="false">LN(B20/1000)</f>
        <v>-4.89018914102039</v>
      </c>
      <c r="D20" s="0" t="n">
        <f aca="false">B20/1000</f>
        <v>0.00752</v>
      </c>
    </row>
    <row r="21" customFormat="false" ht="15" hidden="false" customHeight="false" outlineLevel="0" collapsed="false">
      <c r="A21" s="0" t="n">
        <v>2.83</v>
      </c>
      <c r="B21" s="0" t="n">
        <v>8.28</v>
      </c>
      <c r="C21" s="0" t="n">
        <f aca="false">LN(B21/1000)</f>
        <v>-4.79391231058497</v>
      </c>
      <c r="D21" s="0" t="n">
        <f aca="false">B21/1000</f>
        <v>0.00828</v>
      </c>
    </row>
    <row r="22" customFormat="false" ht="15" hidden="false" customHeight="false" outlineLevel="0" collapsed="false">
      <c r="A22" s="0" t="n">
        <v>2.84</v>
      </c>
      <c r="B22" s="0" t="n">
        <v>8.56</v>
      </c>
      <c r="C22" s="0" t="n">
        <f aca="false">LN(B22/1000)</f>
        <v>-4.76065508882849</v>
      </c>
      <c r="D22" s="0" t="n">
        <f aca="false">B22/1000</f>
        <v>0.00856</v>
      </c>
    </row>
    <row r="23" customFormat="false" ht="15" hidden="false" customHeight="false" outlineLevel="0" collapsed="false">
      <c r="A23" s="0" t="n">
        <v>2.85</v>
      </c>
      <c r="B23" s="0" t="n">
        <v>9.22</v>
      </c>
      <c r="C23" s="0" t="n">
        <f aca="false">LN(B23/1000)</f>
        <v>-4.68638024141363</v>
      </c>
      <c r="D23" s="0" t="n">
        <f aca="false">B23/1000</f>
        <v>0.00922</v>
      </c>
    </row>
    <row r="24" customFormat="false" ht="15" hidden="false" customHeight="false" outlineLevel="0" collapsed="false">
      <c r="A24" s="0" t="n">
        <v>2.86</v>
      </c>
      <c r="B24" s="0" t="n">
        <v>9.33</v>
      </c>
      <c r="C24" s="0" t="n">
        <f aca="false">LN(B24/1000)</f>
        <v>-4.67452026412289</v>
      </c>
      <c r="D24" s="0" t="n">
        <f aca="false">B24/1000</f>
        <v>0.00933</v>
      </c>
    </row>
    <row r="27" customFormat="false" ht="15" hidden="false" customHeight="false" outlineLevel="0" collapsed="false">
      <c r="A27" s="0" t="s">
        <v>4</v>
      </c>
      <c r="B27" s="0" t="n">
        <f aca="false">SLOPE(C9:C24, A9:A24)</f>
        <v>8.38342506950505</v>
      </c>
    </row>
    <row r="28" customFormat="false" ht="15" hidden="false" customHeight="false" outlineLevel="0" collapsed="false">
      <c r="A28" s="0" t="s">
        <v>5</v>
      </c>
      <c r="B28" s="0" t="n">
        <f aca="false">INTERCEPT(C9:C24, A9:A24)</f>
        <v>-28.495544208497</v>
      </c>
    </row>
    <row r="29" customFormat="false" ht="15" hidden="false" customHeight="false" outlineLevel="0" collapsed="false">
      <c r="A29" s="0" t="s">
        <v>6</v>
      </c>
      <c r="B29" s="0" t="n">
        <f aca="false">1/(0.026*B27)</f>
        <v>4.58780726763377</v>
      </c>
    </row>
    <row r="30" customFormat="false" ht="15" hidden="false" customHeight="false" outlineLevel="0" collapsed="false">
      <c r="A30" s="0" t="s">
        <v>7</v>
      </c>
      <c r="B30" s="0" t="n">
        <f aca="false">EXP(B28)</f>
        <v>4.21252403131558E-013</v>
      </c>
      <c r="C30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1.6</v>
      </c>
      <c r="B2" s="1" t="n">
        <v>1E-012</v>
      </c>
      <c r="C2" s="0" t="n">
        <f aca="false">LN(B2/1000)</f>
        <v>-34.5387763949107</v>
      </c>
      <c r="D2" s="0" t="n">
        <f aca="false">B2/1000</f>
        <v>1E-015</v>
      </c>
    </row>
    <row r="3" customFormat="false" ht="15" hidden="false" customHeight="false" outlineLevel="0" collapsed="false">
      <c r="A3" s="0" t="n">
        <v>1.7</v>
      </c>
      <c r="B3" s="0" t="n">
        <v>0.12</v>
      </c>
      <c r="C3" s="0" t="n">
        <f aca="false">LN(B3/1000)</f>
        <v>-9.02801881518223</v>
      </c>
      <c r="D3" s="0" t="n">
        <f aca="false">B3/1000</f>
        <v>0.00012</v>
      </c>
    </row>
    <row r="4" customFormat="false" ht="15" hidden="false" customHeight="false" outlineLevel="0" collapsed="false">
      <c r="A4" s="0" t="n">
        <v>1.74</v>
      </c>
      <c r="B4" s="0" t="n">
        <v>0.35</v>
      </c>
      <c r="C4" s="0" t="n">
        <f aca="false">LN(B4/1000)</f>
        <v>-7.95757740348081</v>
      </c>
      <c r="D4" s="0" t="n">
        <f aca="false">B4/1000</f>
        <v>0.00035</v>
      </c>
    </row>
    <row r="5" customFormat="false" ht="15" hidden="false" customHeight="false" outlineLevel="0" collapsed="false">
      <c r="A5" s="0" t="n">
        <v>1.75</v>
      </c>
      <c r="B5" s="0" t="n">
        <v>0.44</v>
      </c>
      <c r="C5" s="0" t="n">
        <f aca="false">LN(B5/1000)</f>
        <v>-7.72873583105197</v>
      </c>
      <c r="D5" s="0" t="n">
        <f aca="false">B5/1000</f>
        <v>0.00044</v>
      </c>
    </row>
    <row r="6" customFormat="false" ht="15" hidden="false" customHeight="false" outlineLevel="0" collapsed="false">
      <c r="A6" s="0" t="n">
        <v>1.77</v>
      </c>
      <c r="B6" s="0" t="n">
        <v>0.55</v>
      </c>
      <c r="C6" s="0" t="n">
        <f aca="false">LN(B6/1000)</f>
        <v>-7.50559227973776</v>
      </c>
      <c r="D6" s="0" t="n">
        <f aca="false">B6/1000</f>
        <v>0.00055</v>
      </c>
    </row>
    <row r="7" customFormat="false" ht="15" hidden="false" customHeight="false" outlineLevel="0" collapsed="false">
      <c r="A7" s="0" t="n">
        <v>1.78</v>
      </c>
      <c r="B7" s="0" t="n">
        <v>0.73</v>
      </c>
      <c r="C7" s="0" t="n">
        <f aca="false">LN(B7/1000)</f>
        <v>-7.22246602382184</v>
      </c>
      <c r="D7" s="0" t="n">
        <f aca="false">B7/1000</f>
        <v>0.00073</v>
      </c>
    </row>
    <row r="8" customFormat="false" ht="15" hidden="false" customHeight="false" outlineLevel="0" collapsed="false">
      <c r="A8" s="0" t="n">
        <v>1.8</v>
      </c>
      <c r="B8" s="0" t="n">
        <v>1.03</v>
      </c>
      <c r="C8" s="0" t="n">
        <f aca="false">LN(B8/1000)</f>
        <v>-6.87819647674059</v>
      </c>
      <c r="D8" s="0" t="n">
        <f aca="false">B8/1000</f>
        <v>0.00103</v>
      </c>
    </row>
    <row r="9" customFormat="false" ht="15" hidden="false" customHeight="false" outlineLevel="0" collapsed="false">
      <c r="A9" s="0" t="n">
        <v>1.82</v>
      </c>
      <c r="B9" s="0" t="n">
        <v>1.66</v>
      </c>
      <c r="C9" s="0" t="n">
        <f aca="false">LN(B9/1000)</f>
        <v>-6.40093767661369</v>
      </c>
      <c r="D9" s="0" t="n">
        <f aca="false">B9/1000</f>
        <v>0.00166</v>
      </c>
    </row>
    <row r="10" customFormat="false" ht="15" hidden="false" customHeight="false" outlineLevel="0" collapsed="false">
      <c r="A10" s="0" t="n">
        <v>1.83</v>
      </c>
      <c r="B10" s="0" t="n">
        <v>1.97</v>
      </c>
      <c r="C10" s="0" t="n">
        <f aca="false">LN(B10/1000)</f>
        <v>-6.22972173623224</v>
      </c>
      <c r="D10" s="0" t="n">
        <f aca="false">B10/1000</f>
        <v>0.00197</v>
      </c>
    </row>
    <row r="11" customFormat="false" ht="15" hidden="false" customHeight="false" outlineLevel="0" collapsed="false">
      <c r="A11" s="0" t="n">
        <v>1.84</v>
      </c>
      <c r="B11" s="0" t="n">
        <v>2.2</v>
      </c>
      <c r="C11" s="0" t="n">
        <f aca="false">LN(B11/1000)</f>
        <v>-6.11929791861787</v>
      </c>
      <c r="D11" s="0" t="n">
        <f aca="false">B11/1000</f>
        <v>0.0022</v>
      </c>
    </row>
    <row r="12" customFormat="false" ht="15" hidden="false" customHeight="false" outlineLevel="0" collapsed="false">
      <c r="A12" s="0" t="n">
        <v>1.85</v>
      </c>
      <c r="B12" s="0" t="n">
        <v>2.63</v>
      </c>
      <c r="C12" s="0" t="n">
        <f aca="false">LN(B12/1000)</f>
        <v>-5.94077143279246</v>
      </c>
      <c r="D12" s="0" t="n">
        <f aca="false">B12/1000</f>
        <v>0.00263</v>
      </c>
    </row>
    <row r="13" customFormat="false" ht="15" hidden="false" customHeight="false" outlineLevel="0" collapsed="false">
      <c r="A13" s="0" t="n">
        <v>1.86</v>
      </c>
      <c r="B13" s="0" t="n">
        <v>2.95</v>
      </c>
      <c r="C13" s="0" t="n">
        <f aca="false">LN(B13/1000)</f>
        <v>-5.82595010863041</v>
      </c>
      <c r="D13" s="0" t="n">
        <f aca="false">B13/1000</f>
        <v>0.00295</v>
      </c>
    </row>
    <row r="14" customFormat="false" ht="15" hidden="false" customHeight="false" outlineLevel="0" collapsed="false">
      <c r="A14" s="0" t="n">
        <v>1.87</v>
      </c>
      <c r="B14" s="0" t="n">
        <v>3.1</v>
      </c>
      <c r="C14" s="0" t="n">
        <f aca="false">LN(B14/1000)</f>
        <v>-5.77635316749104</v>
      </c>
      <c r="D14" s="0" t="n">
        <f aca="false">B14/1000</f>
        <v>0.0031</v>
      </c>
    </row>
    <row r="15" customFormat="false" ht="15" hidden="false" customHeight="false" outlineLevel="0" collapsed="false">
      <c r="A15" s="0" t="n">
        <v>1.88</v>
      </c>
      <c r="B15" s="0" t="n">
        <v>3.47</v>
      </c>
      <c r="C15" s="0" t="n">
        <f aca="false">LN(B15/1000)</f>
        <v>-5.66360068502337</v>
      </c>
      <c r="D15" s="0" t="n">
        <f aca="false">B15/1000</f>
        <v>0.00347</v>
      </c>
    </row>
    <row r="16" customFormat="false" ht="15" hidden="false" customHeight="false" outlineLevel="0" collapsed="false">
      <c r="A16" s="0" t="n">
        <v>1.89</v>
      </c>
      <c r="B16" s="0" t="n">
        <v>4.07</v>
      </c>
      <c r="C16" s="0" t="n">
        <f aca="false">LN(B16/1000)</f>
        <v>-5.50411227952763</v>
      </c>
      <c r="D16" s="0" t="n">
        <f aca="false">B16/1000</f>
        <v>0.00407</v>
      </c>
    </row>
    <row r="17" customFormat="false" ht="15" hidden="false" customHeight="false" outlineLevel="0" collapsed="false">
      <c r="A17" s="0" t="n">
        <v>1.91</v>
      </c>
      <c r="B17" s="0" t="n">
        <v>5.13</v>
      </c>
      <c r="C17" s="0" t="n">
        <f aca="false">LN(B17/1000)</f>
        <v>-5.27264961979946</v>
      </c>
      <c r="D17" s="0" t="n">
        <f aca="false">B17/1000</f>
        <v>0.00513</v>
      </c>
    </row>
    <row r="18" customFormat="false" ht="15" hidden="false" customHeight="false" outlineLevel="0" collapsed="false">
      <c r="A18" s="0" t="n">
        <v>1.93</v>
      </c>
      <c r="B18" s="0" t="n">
        <v>6.67</v>
      </c>
      <c r="C18" s="0" t="n">
        <f aca="false">LN(B18/1000)</f>
        <v>-5.0101354190546</v>
      </c>
      <c r="D18" s="0" t="n">
        <f aca="false">B18/1000</f>
        <v>0.00667</v>
      </c>
    </row>
    <row r="19" customFormat="false" ht="15" hidden="false" customHeight="false" outlineLevel="0" collapsed="false">
      <c r="A19" s="0" t="n">
        <v>1.94</v>
      </c>
      <c r="B19" s="0" t="n">
        <v>6.94</v>
      </c>
      <c r="C19" s="0" t="n">
        <f aca="false">LN(B19/1000)</f>
        <v>-4.97045350446342</v>
      </c>
      <c r="D19" s="0" t="n">
        <f aca="false">B19/1000</f>
        <v>0.00694</v>
      </c>
    </row>
    <row r="20" customFormat="false" ht="15" hidden="false" customHeight="false" outlineLevel="0" collapsed="false">
      <c r="A20" s="0" t="n">
        <v>1.95</v>
      </c>
      <c r="B20" s="0" t="n">
        <v>7.74</v>
      </c>
      <c r="C20" s="0" t="n">
        <f aca="false">LN(B20/1000)</f>
        <v>-4.8613535913805</v>
      </c>
      <c r="D20" s="0" t="n">
        <f aca="false">B20/1000</f>
        <v>0.00774</v>
      </c>
    </row>
    <row r="21" customFormat="false" ht="15" hidden="false" customHeight="false" outlineLevel="0" collapsed="false">
      <c r="A21" s="0" t="n">
        <v>1.96</v>
      </c>
      <c r="B21" s="0" t="n">
        <v>8.43</v>
      </c>
      <c r="C21" s="0" t="n">
        <f aca="false">LN(B21/1000)</f>
        <v>-4.77595850696837</v>
      </c>
      <c r="D21" s="0" t="n">
        <f aca="false">B21/1000</f>
        <v>0.00843</v>
      </c>
    </row>
    <row r="22" customFormat="false" ht="15" hidden="false" customHeight="false" outlineLevel="0" collapsed="false">
      <c r="A22" s="0" t="n">
        <v>1.97</v>
      </c>
      <c r="B22" s="0" t="n">
        <v>9.45</v>
      </c>
      <c r="C22" s="0" t="n">
        <f aca="false">LN(B22/1000)</f>
        <v>-4.66174053747649</v>
      </c>
      <c r="D22" s="0" t="n">
        <f aca="false">B22/1000</f>
        <v>0.00945</v>
      </c>
    </row>
    <row r="23" customFormat="false" ht="15" hidden="false" customHeight="false" outlineLevel="0" collapsed="false">
      <c r="A23" s="0" t="n">
        <v>1.98</v>
      </c>
      <c r="B23" s="0" t="n">
        <v>10.72</v>
      </c>
      <c r="C23" s="0" t="n">
        <f aca="false">LN(B23/1000)</f>
        <v>-4.53564412333948</v>
      </c>
      <c r="D23" s="0" t="n">
        <f aca="false">B23/1000</f>
        <v>0.01072</v>
      </c>
    </row>
    <row r="24" customFormat="false" ht="15" hidden="false" customHeight="false" outlineLevel="0" collapsed="false">
      <c r="A24" s="0" t="n">
        <v>1.99</v>
      </c>
      <c r="B24" s="0" t="n">
        <v>11.03</v>
      </c>
      <c r="C24" s="0" t="n">
        <f aca="false">LN(B24/1000)</f>
        <v>-4.50713644571673</v>
      </c>
      <c r="D24" s="0" t="n">
        <f aca="false">B24/1000</f>
        <v>0.01103</v>
      </c>
    </row>
    <row r="25" customFormat="false" ht="15" hidden="false" customHeight="false" outlineLevel="0" collapsed="false">
      <c r="A25" s="0" t="n">
        <v>2</v>
      </c>
      <c r="B25" s="0" t="n">
        <v>12.48</v>
      </c>
      <c r="C25" s="0" t="n">
        <f aca="false">LN(B25/1000)</f>
        <v>-4.38362791604086</v>
      </c>
      <c r="D25" s="0" t="n">
        <f aca="false">B25/1000</f>
        <v>0.01248</v>
      </c>
    </row>
    <row r="26" customFormat="false" ht="15" hidden="false" customHeight="false" outlineLevel="0" collapsed="false">
      <c r="A26" s="0" t="n">
        <v>2.01</v>
      </c>
      <c r="B26" s="0" t="n">
        <v>12.74</v>
      </c>
      <c r="C26" s="0" t="n">
        <f aca="false">LN(B26/1000)</f>
        <v>-4.36300862883812</v>
      </c>
      <c r="D26" s="0" t="n">
        <f aca="false">B26/1000</f>
        <v>0.01274</v>
      </c>
    </row>
    <row r="29" customFormat="false" ht="15" hidden="false" customHeight="false" outlineLevel="0" collapsed="false">
      <c r="A29" s="0" t="s">
        <v>4</v>
      </c>
      <c r="B29" s="0" t="n">
        <f aca="false">SLOPE(C13:C26, A13:A26)</f>
        <v>10.3291034155177</v>
      </c>
    </row>
    <row r="30" customFormat="false" ht="15" hidden="false" customHeight="false" outlineLevel="0" collapsed="false">
      <c r="A30" s="0" t="s">
        <v>5</v>
      </c>
      <c r="B30" s="0" t="n">
        <f aca="false">INTERCEPT(C13:C26, A13:A26)</f>
        <v>-25.0316850879215</v>
      </c>
    </row>
    <row r="31" customFormat="false" ht="15" hidden="false" customHeight="false" outlineLevel="0" collapsed="false">
      <c r="A31" s="0" t="s">
        <v>13</v>
      </c>
      <c r="B31" s="0" t="n">
        <f aca="false">1/(0.026*B29)</f>
        <v>3.72360861483453</v>
      </c>
    </row>
    <row r="32" customFormat="false" ht="15" hidden="false" customHeight="false" outlineLevel="0" collapsed="false">
      <c r="A32" s="0" t="s">
        <v>7</v>
      </c>
      <c r="B32" s="0" t="n">
        <f aca="false">EXP(B30)</f>
        <v>1.3454801457173E-011</v>
      </c>
      <c r="C32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0.29</v>
      </c>
      <c r="B2" s="1" t="n">
        <v>1E-012</v>
      </c>
      <c r="C2" s="0" t="n">
        <f aca="false">LN(B2/1000)</f>
        <v>-34.5387763949107</v>
      </c>
      <c r="D2" s="0" t="n">
        <f aca="false">B2/1000</f>
        <v>1E-015</v>
      </c>
    </row>
    <row r="3" customFormat="false" ht="15" hidden="false" customHeight="false" outlineLevel="0" collapsed="false">
      <c r="A3" s="0" t="n">
        <v>0.31</v>
      </c>
      <c r="B3" s="0" t="n">
        <v>0.01</v>
      </c>
      <c r="C3" s="0" t="n">
        <f aca="false">LN(B3/1000)</f>
        <v>-11.5129254649702</v>
      </c>
      <c r="D3" s="0" t="n">
        <f aca="false">B3/1000</f>
        <v>1E-005</v>
      </c>
    </row>
    <row r="4" customFormat="false" ht="15" hidden="false" customHeight="false" outlineLevel="0" collapsed="false">
      <c r="A4" s="0" t="n">
        <v>0.42</v>
      </c>
      <c r="B4" s="0" t="n">
        <v>0.02</v>
      </c>
      <c r="C4" s="0" t="n">
        <f aca="false">LN(B4/1000)</f>
        <v>-10.8197782844103</v>
      </c>
      <c r="D4" s="0" t="n">
        <f aca="false">B4/1000</f>
        <v>2E-005</v>
      </c>
    </row>
    <row r="5" customFormat="false" ht="15" hidden="false" customHeight="false" outlineLevel="0" collapsed="false">
      <c r="A5" s="0" t="n">
        <v>0.55</v>
      </c>
      <c r="B5" s="0" t="n">
        <v>0.44</v>
      </c>
      <c r="C5" s="0" t="n">
        <f aca="false">LN(B5/1000)</f>
        <v>-7.72873583105197</v>
      </c>
      <c r="D5" s="0" t="n">
        <f aca="false">B5/1000</f>
        <v>0.00044</v>
      </c>
    </row>
    <row r="6" customFormat="false" ht="15" hidden="false" customHeight="false" outlineLevel="0" collapsed="false">
      <c r="A6" s="0" t="n">
        <v>0.58</v>
      </c>
      <c r="B6" s="0" t="n">
        <v>0.82</v>
      </c>
      <c r="C6" s="0" t="n">
        <f aca="false">LN(B6/1000)</f>
        <v>-7.10620621770598</v>
      </c>
      <c r="D6" s="0" t="n">
        <f aca="false">B6/1000</f>
        <v>0.00082</v>
      </c>
    </row>
    <row r="7" customFormat="false" ht="15" hidden="false" customHeight="false" outlineLevel="0" collapsed="false">
      <c r="A7" s="0" t="n">
        <v>0.6</v>
      </c>
      <c r="B7" s="0" t="n">
        <v>1.14</v>
      </c>
      <c r="C7" s="0" t="n">
        <f aca="false">LN(B7/1000)</f>
        <v>-6.77672701657573</v>
      </c>
      <c r="D7" s="0" t="n">
        <f aca="false">B7/1000</f>
        <v>0.00114</v>
      </c>
    </row>
    <row r="8" customFormat="false" ht="15" hidden="false" customHeight="false" outlineLevel="0" collapsed="false">
      <c r="A8" s="0" t="n">
        <v>0.61</v>
      </c>
      <c r="B8" s="0" t="n">
        <v>1.54</v>
      </c>
      <c r="C8" s="0" t="n">
        <f aca="false">LN(B8/1000)</f>
        <v>-6.4759728625566</v>
      </c>
      <c r="D8" s="0" t="n">
        <f aca="false">B8/1000</f>
        <v>0.00154</v>
      </c>
    </row>
    <row r="9" customFormat="false" ht="15" hidden="false" customHeight="false" outlineLevel="0" collapsed="false">
      <c r="A9" s="0" t="n">
        <v>0.62</v>
      </c>
      <c r="B9" s="0" t="n">
        <v>1.86</v>
      </c>
      <c r="C9" s="0" t="n">
        <f aca="false">LN(B9/1000)</f>
        <v>-6.28717879125703</v>
      </c>
      <c r="D9" s="0" t="n">
        <f aca="false">B9/1000</f>
        <v>0.00186</v>
      </c>
    </row>
    <row r="10" customFormat="false" ht="15" hidden="false" customHeight="false" outlineLevel="0" collapsed="false">
      <c r="A10" s="0" t="n">
        <v>0.63</v>
      </c>
      <c r="B10" s="0" t="n">
        <v>2.19</v>
      </c>
      <c r="C10" s="0" t="n">
        <f aca="false">LN(B10/1000)</f>
        <v>-6.12385373515373</v>
      </c>
      <c r="D10" s="0" t="n">
        <f aca="false">B10/1000</f>
        <v>0.00219</v>
      </c>
    </row>
    <row r="11" customFormat="false" ht="15" hidden="false" customHeight="false" outlineLevel="0" collapsed="false">
      <c r="A11" s="0" t="n">
        <v>0.64</v>
      </c>
      <c r="B11" s="0" t="n">
        <v>2.63</v>
      </c>
      <c r="C11" s="0" t="n">
        <f aca="false">LN(B11/1000)</f>
        <v>-5.94077143279246</v>
      </c>
      <c r="D11" s="0" t="n">
        <f aca="false">B11/1000</f>
        <v>0.00263</v>
      </c>
    </row>
    <row r="12" customFormat="false" ht="15" hidden="false" customHeight="false" outlineLevel="0" collapsed="false">
      <c r="A12" s="0" t="n">
        <v>0.65</v>
      </c>
      <c r="B12" s="0" t="n">
        <v>3.17</v>
      </c>
      <c r="C12" s="0" t="n">
        <f aca="false">LN(B12/1000)</f>
        <v>-5.75402369109295</v>
      </c>
      <c r="D12" s="0" t="n">
        <f aca="false">B12/1000</f>
        <v>0.00317</v>
      </c>
    </row>
    <row r="13" customFormat="false" ht="15" hidden="false" customHeight="false" outlineLevel="0" collapsed="false">
      <c r="A13" s="0" t="n">
        <v>0.66</v>
      </c>
      <c r="B13" s="0" t="n">
        <v>3.74</v>
      </c>
      <c r="C13" s="0" t="n">
        <f aca="false">LN(B13/1000)</f>
        <v>-5.5886696675557</v>
      </c>
      <c r="D13" s="0" t="n">
        <f aca="false">B13/1000</f>
        <v>0.00374</v>
      </c>
    </row>
    <row r="14" customFormat="false" ht="15" hidden="false" customHeight="false" outlineLevel="0" collapsed="false">
      <c r="A14" s="0" t="n">
        <v>0.67</v>
      </c>
      <c r="B14" s="0" t="n">
        <v>4.58</v>
      </c>
      <c r="C14" s="0" t="n">
        <f aca="false">LN(B14/1000)</f>
        <v>-5.38605628085604</v>
      </c>
      <c r="D14" s="0" t="n">
        <f aca="false">B14/1000</f>
        <v>0.00458</v>
      </c>
    </row>
    <row r="15" customFormat="false" ht="15" hidden="false" customHeight="false" outlineLevel="0" collapsed="false">
      <c r="A15" s="0" t="n">
        <v>0.68</v>
      </c>
      <c r="B15" s="0" t="n">
        <v>5.46</v>
      </c>
      <c r="C15" s="0" t="n">
        <f aca="false">LN(B15/1000)</f>
        <v>-5.21030648922532</v>
      </c>
      <c r="D15" s="0" t="n">
        <f aca="false">B15/1000</f>
        <v>0.00546</v>
      </c>
    </row>
    <row r="16" customFormat="false" ht="15" hidden="false" customHeight="false" outlineLevel="0" collapsed="false">
      <c r="A16" s="0" t="n">
        <v>0.69</v>
      </c>
      <c r="B16" s="0" t="n">
        <v>6.5</v>
      </c>
      <c r="C16" s="0" t="n">
        <f aca="false">LN(B16/1000)</f>
        <v>-5.03595310208055</v>
      </c>
      <c r="D16" s="0" t="n">
        <f aca="false">B16/1000</f>
        <v>0.0065</v>
      </c>
    </row>
    <row r="17" customFormat="false" ht="15" hidden="false" customHeight="false" outlineLevel="0" collapsed="false">
      <c r="A17" s="0" t="n">
        <v>0.695</v>
      </c>
      <c r="B17" s="0" t="n">
        <v>7.66</v>
      </c>
      <c r="C17" s="0" t="n">
        <f aca="false">LN(B17/1000)</f>
        <v>-4.87174329522964</v>
      </c>
      <c r="D17" s="0" t="n">
        <f aca="false">B17/1000</f>
        <v>0.00766</v>
      </c>
    </row>
    <row r="18" customFormat="false" ht="15" hidden="false" customHeight="false" outlineLevel="0" collapsed="false">
      <c r="A18" s="0" t="n">
        <v>0.7</v>
      </c>
      <c r="B18" s="0" t="n">
        <v>8.42</v>
      </c>
      <c r="C18" s="0" t="n">
        <f aca="false">LN(B18/1000)</f>
        <v>-4.7771454507279</v>
      </c>
      <c r="D18" s="0" t="n">
        <f aca="false">B18/1000</f>
        <v>0.00842</v>
      </c>
    </row>
    <row r="19" customFormat="false" ht="15" hidden="false" customHeight="false" outlineLevel="0" collapsed="false">
      <c r="A19" s="0" t="n">
        <v>0.71</v>
      </c>
      <c r="B19" s="0" t="n">
        <v>9.04</v>
      </c>
      <c r="C19" s="0" t="n">
        <f aca="false">LN(B19/1000)</f>
        <v>-4.70609610457805</v>
      </c>
      <c r="D19" s="0" t="n">
        <f aca="false">B19/1000</f>
        <v>0.00904</v>
      </c>
    </row>
    <row r="20" customFormat="false" ht="15" hidden="false" customHeight="false" outlineLevel="0" collapsed="false">
      <c r="A20" s="0" t="n">
        <v>0.715</v>
      </c>
      <c r="B20" s="0" t="n">
        <v>10.03</v>
      </c>
      <c r="C20" s="0" t="n">
        <f aca="false">LN(B20/1000)</f>
        <v>-4.60217467700829</v>
      </c>
      <c r="D20" s="0" t="n">
        <f aca="false">B20/1000</f>
        <v>0.01003</v>
      </c>
    </row>
    <row r="21" customFormat="false" ht="15" hidden="false" customHeight="false" outlineLevel="0" collapsed="false">
      <c r="A21" s="0" t="n">
        <v>0.72</v>
      </c>
      <c r="B21" s="0" t="n">
        <v>10.97</v>
      </c>
      <c r="C21" s="0" t="n">
        <f aca="false">LN(B21/1000)</f>
        <v>-4.512591004695</v>
      </c>
      <c r="D21" s="0" t="n">
        <f aca="false">B21/1000</f>
        <v>0.01097</v>
      </c>
    </row>
    <row r="22" customFormat="false" ht="15" hidden="false" customHeight="false" outlineLevel="0" collapsed="false">
      <c r="A22" s="0" t="n">
        <v>0.725</v>
      </c>
      <c r="B22" s="0" t="n">
        <v>12.58</v>
      </c>
      <c r="C22" s="0" t="n">
        <f aca="false">LN(B22/1000)</f>
        <v>-4.37564702770984</v>
      </c>
      <c r="D22" s="0" t="n">
        <f aca="false">B22/1000</f>
        <v>0.01258</v>
      </c>
    </row>
    <row r="23" customFormat="false" ht="15" hidden="false" customHeight="false" outlineLevel="0" collapsed="false">
      <c r="A23" s="0" t="n">
        <v>0.73</v>
      </c>
      <c r="B23" s="0" t="n">
        <v>13.91</v>
      </c>
      <c r="C23" s="0" t="n">
        <f aca="false">LN(B23/1000)</f>
        <v>-4.27514727304679</v>
      </c>
      <c r="D23" s="0" t="n">
        <f aca="false">B23/1000</f>
        <v>0.01391</v>
      </c>
    </row>
    <row r="24" customFormat="false" ht="15" hidden="false" customHeight="false" outlineLevel="0" collapsed="false">
      <c r="A24" s="0" t="n">
        <v>0.735</v>
      </c>
      <c r="B24" s="0" t="n">
        <v>14.21</v>
      </c>
      <c r="C24" s="0" t="n">
        <f aca="false">LN(B24/1000)</f>
        <v>-4.25380933687313</v>
      </c>
      <c r="D24" s="0" t="n">
        <f aca="false">B24/1000</f>
        <v>0.01421</v>
      </c>
    </row>
    <row r="25" customFormat="false" ht="15" hidden="false" customHeight="false" outlineLevel="0" collapsed="false">
      <c r="A25" s="0" t="n">
        <v>0.74</v>
      </c>
      <c r="B25" s="0" t="n">
        <v>15.9</v>
      </c>
      <c r="C25" s="0" t="n">
        <f aca="false">LN(B25/1000)</f>
        <v>-4.14143616975595</v>
      </c>
      <c r="D25" s="0" t="n">
        <f aca="false">B25/1000</f>
        <v>0.0159</v>
      </c>
    </row>
    <row r="26" customFormat="false" ht="15" hidden="false" customHeight="false" outlineLevel="0" collapsed="false">
      <c r="A26" s="0" t="n">
        <v>0.745</v>
      </c>
      <c r="B26" s="0" t="n">
        <v>16.01</v>
      </c>
      <c r="C26" s="0" t="n">
        <f aca="false">LN(B26/1000)</f>
        <v>-4.13454175197351</v>
      </c>
      <c r="D26" s="0" t="n">
        <f aca="false">B26/1000</f>
        <v>0.01601</v>
      </c>
    </row>
    <row r="27" customFormat="false" ht="15" hidden="false" customHeight="false" outlineLevel="0" collapsed="false">
      <c r="A27" s="0" t="n">
        <v>0.75</v>
      </c>
      <c r="B27" s="0" t="n">
        <v>17.98</v>
      </c>
      <c r="C27" s="0" t="n">
        <f aca="false">LN(B27/1000)</f>
        <v>-4.01849524993866</v>
      </c>
      <c r="D27" s="0" t="n">
        <f aca="false">B27/1000</f>
        <v>0.01798</v>
      </c>
    </row>
    <row r="28" customFormat="false" ht="15" hidden="false" customHeight="false" outlineLevel="0" collapsed="false">
      <c r="A28" s="0" t="n">
        <v>0.755</v>
      </c>
      <c r="B28" s="0" t="n">
        <v>18.34</v>
      </c>
      <c r="C28" s="0" t="n">
        <f aca="false">LN(B28/1000)</f>
        <v>-3.99867081215382</v>
      </c>
      <c r="D28" s="0" t="n">
        <f aca="false">B28/1000</f>
        <v>0.01834</v>
      </c>
    </row>
    <row r="31" customFormat="false" ht="15" hidden="false" customHeight="false" outlineLevel="0" collapsed="false">
      <c r="A31" s="0" t="s">
        <v>4</v>
      </c>
      <c r="B31" s="0" t="n">
        <f aca="false">SLOPE(C11:C28, A11:A28)</f>
        <v>17.3534159117536</v>
      </c>
    </row>
    <row r="32" customFormat="false" ht="15" hidden="false" customHeight="false" outlineLevel="0" collapsed="false">
      <c r="A32" s="0" t="s">
        <v>15</v>
      </c>
      <c r="B32" s="0" t="n">
        <f aca="false">INTERCEPT(C11:C28, A11:A28)</f>
        <v>-17.0080663919823</v>
      </c>
    </row>
    <row r="33" customFormat="false" ht="15" hidden="false" customHeight="false" outlineLevel="0" collapsed="false">
      <c r="A33" s="0" t="s">
        <v>13</v>
      </c>
      <c r="B33" s="0" t="n">
        <f aca="false">1/(0.026*B31)</f>
        <v>2.21636700561578</v>
      </c>
    </row>
    <row r="34" customFormat="false" ht="15" hidden="false" customHeight="false" outlineLevel="0" collapsed="false">
      <c r="A34" s="0" t="s">
        <v>7</v>
      </c>
      <c r="B34" s="0" t="n">
        <f aca="false">EXP(B32)</f>
        <v>4.10667768294951E-008</v>
      </c>
      <c r="C34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203125" defaultRowHeight="15" zeroHeight="false" outlineLevelRow="0" outlineLevelCol="0"/>
  <cols>
    <col collapsed="false" customWidth="true" hidden="false" outlineLevel="0" max="7" min="6" style="0" width="19.6"/>
    <col collapsed="false" customWidth="true" hidden="false" outlineLevel="0" max="8" min="8" style="0" width="22.12"/>
  </cols>
  <sheetData>
    <row r="1" customFormat="false" ht="15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6</v>
      </c>
      <c r="E1" s="0" t="s">
        <v>7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</row>
    <row r="2" customFormat="false" ht="15" hidden="false" customHeight="false" outlineLevel="0" collapsed="false">
      <c r="A2" s="0" t="s">
        <v>25</v>
      </c>
      <c r="B2" s="0" t="n">
        <v>455</v>
      </c>
      <c r="C2" s="0" t="n">
        <f aca="false">1240/B2</f>
        <v>2.72527472527473</v>
      </c>
      <c r="D2" s="0" t="n">
        <f aca="false">Blue!B23</f>
        <v>8.46924113069451</v>
      </c>
      <c r="F2" s="1" t="n">
        <v>1.74</v>
      </c>
      <c r="G2" s="1" t="n">
        <v>2.93</v>
      </c>
      <c r="H2" s="1" t="n">
        <v>0.63</v>
      </c>
      <c r="I2" s="0" t="n">
        <f aca="false">$I$9*(EXP(-C2/0.052))</f>
        <v>0.000399976958663052</v>
      </c>
      <c r="J2" s="1" t="n">
        <f aca="false">I2*EXP(F2/0.052)</f>
        <v>136206076701.121</v>
      </c>
    </row>
    <row r="3" customFormat="false" ht="15" hidden="false" customHeight="false" outlineLevel="0" collapsed="false">
      <c r="A3" s="0" t="s">
        <v>26</v>
      </c>
      <c r="B3" s="0" t="n">
        <v>530</v>
      </c>
      <c r="C3" s="0" t="n">
        <f aca="false">1240/B3</f>
        <v>2.33962264150943</v>
      </c>
      <c r="D3" s="0" t="n">
        <f aca="false">Green!B33</f>
        <v>5.74388140869654</v>
      </c>
      <c r="F3" s="0" t="n">
        <v>2.76</v>
      </c>
      <c r="G3" s="0" t="n">
        <v>2.98</v>
      </c>
      <c r="H3" s="0" t="n">
        <v>2.5</v>
      </c>
      <c r="I3" s="0" t="n">
        <f aca="false">$I$9*(EXP(-C3/0.052))</f>
        <v>0.665166835325864</v>
      </c>
      <c r="J3" s="1" t="n">
        <f aca="false">I3*EXP(F3/0.052)</f>
        <v>7.48075439204128E+022</v>
      </c>
    </row>
    <row r="4" customFormat="false" ht="15" hidden="false" customHeight="false" outlineLevel="0" collapsed="false">
      <c r="A4" s="0" t="s">
        <v>27</v>
      </c>
      <c r="B4" s="0" t="n">
        <v>450</v>
      </c>
      <c r="C4" s="0" t="n">
        <f aca="false">1240/B4</f>
        <v>2.75555555555556</v>
      </c>
      <c r="D4" s="0" t="n">
        <f aca="false">White!B29</f>
        <v>4.58780726763377</v>
      </c>
      <c r="F4" s="0" t="n">
        <v>2.61</v>
      </c>
      <c r="G4" s="0" t="n">
        <v>2.75</v>
      </c>
      <c r="H4" s="0" t="n">
        <v>2.49</v>
      </c>
      <c r="I4" s="0" t="n">
        <f aca="false">$I$9*(EXP(-C4/0.052))</f>
        <v>0.000223426674708984</v>
      </c>
      <c r="J4" s="1" t="n">
        <f aca="false">I4*EXP(F4/0.052)</f>
        <v>1.40403290692587E+018</v>
      </c>
    </row>
    <row r="5" customFormat="false" ht="15" hidden="false" customHeight="false" outlineLevel="0" collapsed="false">
      <c r="A5" s="0" t="s">
        <v>28</v>
      </c>
      <c r="B5" s="0" t="n">
        <v>631.25</v>
      </c>
      <c r="C5" s="0" t="n">
        <f aca="false">1240/B5</f>
        <v>1.96435643564356</v>
      </c>
      <c r="D5" s="0" t="n">
        <f aca="false">Red!B31</f>
        <v>3.72360861483453</v>
      </c>
      <c r="F5" s="0" t="n">
        <v>1.8</v>
      </c>
      <c r="G5" s="0" t="n">
        <v>1.91</v>
      </c>
      <c r="H5" s="0" t="n">
        <v>1.6</v>
      </c>
      <c r="I5" s="0" t="n">
        <f aca="false">$I$9*(EXP(-C5/0.052))</f>
        <v>905.910409607637</v>
      </c>
      <c r="J5" s="1" t="n">
        <f aca="false">I5*EXP(F5/0.052)</f>
        <v>9.7803810944139E+017</v>
      </c>
    </row>
    <row r="6" customFormat="false" ht="15" hidden="false" customHeight="false" outlineLevel="0" collapsed="false">
      <c r="A6" s="0" t="s">
        <v>29</v>
      </c>
      <c r="B6" s="0" t="n">
        <v>1127.28</v>
      </c>
      <c r="C6" s="0" t="n">
        <f aca="false">1240/B6</f>
        <v>1.09999290327159</v>
      </c>
      <c r="D6" s="0" t="n">
        <f aca="false">1N4007!B33</f>
        <v>2.21636700561578</v>
      </c>
      <c r="F6" s="0" t="n">
        <v>0.59</v>
      </c>
      <c r="G6" s="0" t="n">
        <v>0.675</v>
      </c>
      <c r="H6" s="0" t="n">
        <v>0.45</v>
      </c>
      <c r="I6" s="2" t="n">
        <v>15000000000</v>
      </c>
      <c r="J6" s="1" t="n">
        <f aca="false">I6*EXP(F6/0.052)</f>
        <v>1269589334213560</v>
      </c>
    </row>
    <row r="9" customFormat="false" ht="15" hidden="false" customHeight="false" outlineLevel="0" collapsed="false">
      <c r="H9" s="0" t="s">
        <v>30</v>
      </c>
      <c r="I9" s="0" t="n">
        <f aca="false">I6/(EXP(-C6/0.052) )</f>
        <v>2.30690996016997E+019</v>
      </c>
    </row>
    <row r="16" customFormat="false" ht="15" hidden="false" customHeight="false" outlineLevel="0" collapsed="false">
      <c r="B16" s="1"/>
    </row>
    <row r="28" customFormat="false" ht="15" hidden="false" customHeight="false" outlineLevel="0" collapsed="false">
      <c r="D28" s="1"/>
    </row>
    <row r="31" customFormat="false" ht="15" hidden="false" customHeight="false" outlineLevel="0" collapsed="false">
      <c r="A31" s="0" t="s">
        <v>31</v>
      </c>
      <c r="B31" s="0" t="n">
        <f aca="false">ROUND(CORREL(F2:F6,C2:C6), 3)</f>
        <v>0.801</v>
      </c>
      <c r="F31" s="0" t="s">
        <v>31</v>
      </c>
      <c r="G31" s="0" t="n">
        <f aca="false">ROUND(CORREL(G2:G6,C2:C6), 3)</f>
        <v>0.952</v>
      </c>
      <c r="J31" s="0" t="s">
        <v>31</v>
      </c>
      <c r="K31" s="0" t="n">
        <f aca="false">ROUND(CORREL(H2:H6,C2:C6), 3)</f>
        <v>0.511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2024-08-06T09:04:37Z</dcterms:created>
  <dc:creator>Rishabh Bhardwaj</dc:creator>
  <dc:description/>
  <dc:language>en-IN</dc:language>
  <cp:lastModifiedBy/>
  <dcterms:modified xsi:type="dcterms:W3CDTF">2024-08-10T11:15:31Z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6a3dc06c-8b7a-4104-954b-d3c8f97401a7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2024-08-06T10:45:09Z</vt:lpwstr>
  </property>
  <property fmtid="{D5CDD505-2E9C-101B-9397-08002B2CF9AE}" pid="8" name="MSIP_Label_defa4170-0d19-0005-0004-bc88714345d2_SiteId">
    <vt:lpwstr>fceb996d-24a1-45bb-8f71-23b8ce35f98f</vt:lpwstr>
  </property>
</Properties>
</file>