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TEAM\Process Engineering\PUBLIC\08 COMMISSIONING\WBS 0300 FSF\LOGSHEET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Area" localSheetId="0">Sheet1!$B$2:$O$94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31" i="1"/>
  <c r="H26" i="1"/>
  <c r="H25" i="1"/>
  <c r="H24" i="1" a="1"/>
  <c r="H23" i="1"/>
  <c r="H22" i="1"/>
  <c r="H21" i="1" a="1"/>
  <c r="H24" i="1" l="1"/>
  <c r="L22" i="1"/>
  <c r="H21" i="1"/>
  <c r="L31" i="1"/>
  <c r="L30" i="1"/>
  <c r="L29" i="1"/>
  <c r="L27" i="1"/>
  <c r="L24" i="1"/>
  <c r="L23" i="1"/>
  <c r="L21" i="1"/>
  <c r="H29" i="1"/>
  <c r="H30" i="1"/>
  <c r="H28" i="1"/>
  <c r="L28" i="1" s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</calcChain>
</file>

<file path=xl/comments1.xml><?xml version="1.0" encoding="utf-8"?>
<comments xmlns="http://schemas.openxmlformats.org/spreadsheetml/2006/main">
  <authors>
    <author>fsfe</author>
  </authors>
  <commentList>
    <comment ref="E4" authorId="0" shapeId="0">
      <text>
        <r>
          <rPr>
            <b/>
            <sz val="8"/>
            <color indexed="81"/>
            <rFont val="Tahoma"/>
            <family val="2"/>
          </rPr>
          <t>FORMAT:               
DATE AND TIME</t>
        </r>
        <r>
          <rPr>
            <sz val="10"/>
            <color indexed="81"/>
            <rFont val="Tahoma"/>
            <family val="2"/>
          </rPr>
          <t xml:space="preserve">
11/15/2012 15:20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FORMAT:               
DATE AND TIME</t>
        </r>
        <r>
          <rPr>
            <sz val="10"/>
            <color indexed="81"/>
            <rFont val="Tahoma"/>
            <family val="2"/>
          </rPr>
          <t xml:space="preserve">
11/15/2012 15:20</t>
        </r>
      </text>
    </comment>
  </commentList>
</comments>
</file>

<file path=xl/sharedStrings.xml><?xml version="1.0" encoding="utf-8"?>
<sst xmlns="http://schemas.openxmlformats.org/spreadsheetml/2006/main" count="67" uniqueCount="65">
  <si>
    <t>FSFE SHIFT REPORT</t>
  </si>
  <si>
    <t>1st shift</t>
  </si>
  <si>
    <t>Start of shift:</t>
  </si>
  <si>
    <t>End of shift:</t>
  </si>
  <si>
    <t>Target/Limit</t>
  </si>
  <si>
    <t>Actual</t>
  </si>
  <si>
    <t>Variance</t>
  </si>
  <si>
    <t>END</t>
  </si>
  <si>
    <t>Senior Control Room Engineer:</t>
  </si>
  <si>
    <t>1. MANPOWER</t>
  </si>
  <si>
    <t>Assistant Control Room Engineer:</t>
  </si>
  <si>
    <t>Shift Manager:</t>
  </si>
  <si>
    <t>Steam Dryer Operator:</t>
  </si>
  <si>
    <t>Furnaceman 1:</t>
  </si>
  <si>
    <t>Furnaceman 2:</t>
  </si>
  <si>
    <t>Dust Line Tender:</t>
  </si>
  <si>
    <t>Slag Tender 1:</t>
  </si>
  <si>
    <t>Slag Tender 2:</t>
  </si>
  <si>
    <t>Matte Tapper 1:</t>
  </si>
  <si>
    <t>Matte Tapper 2:</t>
  </si>
  <si>
    <t>Matte Tapper 3:</t>
  </si>
  <si>
    <t>Matte Tapper 4:</t>
  </si>
  <si>
    <t>Matte Tapper 5:</t>
  </si>
  <si>
    <t>Matte Tapper 6:</t>
  </si>
  <si>
    <t>REGULAR CREW</t>
  </si>
  <si>
    <t>SPECIAL ACTIVITY</t>
  </si>
  <si>
    <t>START OF TAPPING</t>
  </si>
  <si>
    <t>END OF TAPPING</t>
  </si>
  <si>
    <t>MATTE VOLUME</t>
  </si>
  <si>
    <t>MATTE TEMPERATURE</t>
  </si>
  <si>
    <t>MATTE TAPPER</t>
  </si>
  <si>
    <t>below 55cm</t>
  </si>
  <si>
    <t>below 1.86</t>
  </si>
  <si>
    <t xml:space="preserve">5) Matte+Scum Level </t>
  </si>
  <si>
    <t>3) Matte Grade, % Cu</t>
  </si>
  <si>
    <t>2) Slag Temperature, degC</t>
  </si>
  <si>
    <t>1) Matte Temperature, degC</t>
  </si>
  <si>
    <t>3. Matte Tapping</t>
  </si>
  <si>
    <t>4) Fe/SiO2</t>
  </si>
  <si>
    <t>6) Feed Charged</t>
  </si>
  <si>
    <t>8) Matte Production, tons</t>
  </si>
  <si>
    <t>9) Slag Production, tons</t>
  </si>
  <si>
    <t>10) Cu Loss in Slag, % Cu</t>
  </si>
  <si>
    <t>7) Availability, %</t>
  </si>
  <si>
    <t>2. KPI</t>
  </si>
  <si>
    <t>Estimated Slag Volume</t>
  </si>
  <si>
    <t>SLAG TEMPERATURE</t>
  </si>
  <si>
    <t>SLAG TAPPER</t>
  </si>
  <si>
    <t>4. Slag Tapping</t>
  </si>
  <si>
    <t>5. ACTIVITIES/HIGHLIGHTS DURING THE SHIFT</t>
  </si>
  <si>
    <t>6. TURN OVER</t>
  </si>
  <si>
    <t>=actual feed/ target feed</t>
  </si>
  <si>
    <t>=sum of estimated slag volume</t>
  </si>
  <si>
    <t>=sum of matte volume</t>
  </si>
  <si>
    <t>PI tag</t>
  </si>
  <si>
    <t>\\pi_server\SME.FSFE.ME-MATTE.DIPTHERMO.TI</t>
  </si>
  <si>
    <t>\\pi_server\SME.FSFE.ME-SLAG.DIPTHERMO.TI</t>
  </si>
  <si>
    <t>\\pi_server\FSMT-Lab.Cu</t>
  </si>
  <si>
    <t xml:space="preserve">5) Slag Level </t>
  </si>
  <si>
    <t>\\pi_server\FSFE-TotalCharge</t>
  </si>
  <si>
    <t>\\pi_server\FSSL-Lab.Cu</t>
  </si>
  <si>
    <t>'\\pi_server\FSSL-Lab.Fe'/'\\pi_server\FSSL-Lab.SiO2'</t>
  </si>
  <si>
    <t>'\\pi_server\SME.FSFE.ME-MATTE.LI' + '\\pi_server\SME.FSFE.ME-SCUM.LI'</t>
  </si>
  <si>
    <t>\\pi_server\SME.FSFE.ME-SLAG.LI</t>
  </si>
  <si>
    <t>below 50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</si>
</sst>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/d/yy\ h:mm\ AM/PM;@"/>
    <numFmt numFmtId="165" formatCode="_(* #,##0_);_(* \(#,##0\);_(* &quot;-&quot;??_);_(@_)"/>
    <numFmt numFmtId="166" formatCode="_(* #,##0.0_);_(* \(#,##0.0\);_(* &quot;-&quot;??_);_(@_)"/>
    <numFmt numFmtId="167" formatCode="hhmm&quot;H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160BF5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8"/>
      <color indexed="81"/>
      <name val="Tahoma"/>
      <family val="2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Protection="1"/>
    <xf numFmtId="0" fontId="3" fillId="2" borderId="2" xfId="0" applyFont="1" applyFill="1" applyBorder="1" applyProtection="1"/>
    <xf numFmtId="0" fontId="3" fillId="2" borderId="3" xfId="0" applyFont="1" applyFill="1" applyBorder="1" applyProtection="1"/>
    <xf numFmtId="0" fontId="3" fillId="2" borderId="4" xfId="0" applyFont="1" applyFill="1" applyBorder="1" applyProtection="1"/>
    <xf numFmtId="0" fontId="3" fillId="2" borderId="0" xfId="0" applyFont="1" applyFill="1" applyBorder="1" applyProtection="1"/>
    <xf numFmtId="0" fontId="3" fillId="2" borderId="5" xfId="0" applyFont="1" applyFill="1" applyBorder="1" applyProtection="1"/>
    <xf numFmtId="0" fontId="0" fillId="2" borderId="0" xfId="0" applyFont="1" applyFill="1" applyBorder="1" applyProtection="1"/>
    <xf numFmtId="164" fontId="2" fillId="2" borderId="0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  <protection locked="0"/>
    </xf>
    <xf numFmtId="0" fontId="3" fillId="2" borderId="6" xfId="0" applyFont="1" applyFill="1" applyBorder="1" applyProtection="1"/>
    <xf numFmtId="0" fontId="3" fillId="2" borderId="7" xfId="0" applyFont="1" applyFill="1" applyBorder="1" applyAlignment="1" applyProtection="1">
      <alignment vertical="center"/>
    </xf>
    <xf numFmtId="165" fontId="3" fillId="2" borderId="7" xfId="1" applyNumberFormat="1" applyFont="1" applyFill="1" applyBorder="1" applyProtection="1"/>
    <xf numFmtId="0" fontId="3" fillId="2" borderId="7" xfId="0" applyFont="1" applyFill="1" applyBorder="1" applyProtection="1"/>
    <xf numFmtId="0" fontId="3" fillId="2" borderId="8" xfId="0" applyFont="1" applyFill="1" applyBorder="1" applyProtection="1"/>
    <xf numFmtId="0" fontId="2" fillId="2" borderId="4" xfId="0" applyFont="1" applyFill="1" applyBorder="1" applyProtection="1"/>
    <xf numFmtId="0" fontId="8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Protection="1"/>
    <xf numFmtId="0" fontId="8" fillId="2" borderId="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8" fillId="2" borderId="0" xfId="0" applyFont="1" applyFill="1" applyBorder="1" applyAlignment="1" applyProtection="1">
      <alignment horizontal="center"/>
    </xf>
    <xf numFmtId="0" fontId="8" fillId="2" borderId="0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/>
    </xf>
    <xf numFmtId="18" fontId="8" fillId="2" borderId="0" xfId="0" applyNumberFormat="1" applyFont="1" applyFill="1" applyBorder="1" applyAlignment="1" applyProtection="1">
      <alignment wrapText="1"/>
    </xf>
    <xf numFmtId="0" fontId="8" fillId="2" borderId="5" xfId="0" applyFont="1" applyFill="1" applyBorder="1" applyAlignment="1" applyProtection="1">
      <alignment horizontal="center"/>
    </xf>
    <xf numFmtId="0" fontId="9" fillId="2" borderId="0" xfId="0" applyFont="1" applyFill="1" applyBorder="1" applyAlignment="1" applyProtection="1">
      <alignment horizontal="center"/>
    </xf>
    <xf numFmtId="43" fontId="11" fillId="2" borderId="12" xfId="0" applyNumberFormat="1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vertical="center"/>
    </xf>
    <xf numFmtId="166" fontId="7" fillId="2" borderId="12" xfId="0" applyNumberFormat="1" applyFont="1" applyFill="1" applyBorder="1" applyAlignment="1" applyProtection="1">
      <alignment horizontal="center"/>
    </xf>
    <xf numFmtId="40" fontId="12" fillId="2" borderId="5" xfId="0" applyNumberFormat="1" applyFont="1" applyFill="1" applyBorder="1" applyProtection="1"/>
    <xf numFmtId="0" fontId="8" fillId="2" borderId="0" xfId="0" applyFont="1" applyFill="1" applyBorder="1" applyAlignment="1" applyProtection="1">
      <alignment horizontal="center" wrapText="1"/>
    </xf>
    <xf numFmtId="0" fontId="8" fillId="2" borderId="5" xfId="0" applyFont="1" applyFill="1" applyBorder="1" applyAlignment="1" applyProtection="1">
      <alignment horizontal="center" wrapText="1"/>
    </xf>
    <xf numFmtId="0" fontId="8" fillId="2" borderId="0" xfId="0" applyFont="1" applyFill="1" applyBorder="1" applyProtection="1"/>
    <xf numFmtId="167" fontId="7" fillId="3" borderId="12" xfId="0" applyNumberFormat="1" applyFont="1" applyFill="1" applyBorder="1" applyAlignment="1" applyProtection="1">
      <alignment horizontal="center"/>
      <protection locked="0"/>
    </xf>
    <xf numFmtId="0" fontId="8" fillId="2" borderId="4" xfId="0" applyFont="1" applyFill="1" applyBorder="1" applyProtection="1"/>
    <xf numFmtId="0" fontId="8" fillId="2" borderId="0" xfId="0" applyFont="1" applyFill="1" applyBorder="1" applyAlignment="1" applyProtection="1">
      <alignment horizontal="center"/>
    </xf>
    <xf numFmtId="0" fontId="7" fillId="3" borderId="12" xfId="0" applyNumberFormat="1" applyFont="1" applyFill="1" applyBorder="1" applyAlignment="1" applyProtection="1">
      <alignment horizontal="center"/>
      <protection locked="0"/>
    </xf>
    <xf numFmtId="2" fontId="3" fillId="2" borderId="4" xfId="0" applyNumberFormat="1" applyFont="1" applyFill="1" applyBorder="1" applyProtection="1"/>
    <xf numFmtId="167" fontId="0" fillId="3" borderId="12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left" vertical="center"/>
      <protection locked="0"/>
    </xf>
    <xf numFmtId="0" fontId="0" fillId="3" borderId="11" xfId="0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Protection="1"/>
    <xf numFmtId="0" fontId="3" fillId="2" borderId="14" xfId="0" applyFont="1" applyFill="1" applyBorder="1" applyProtection="1"/>
    <xf numFmtId="0" fontId="3" fillId="2" borderId="15" xfId="0" applyFont="1" applyFill="1" applyBorder="1" applyProtection="1"/>
    <xf numFmtId="40" fontId="7" fillId="2" borderId="5" xfId="0" applyNumberFormat="1" applyFont="1" applyFill="1" applyBorder="1" applyProtection="1"/>
    <xf numFmtId="0" fontId="3" fillId="2" borderId="6" xfId="0" applyFont="1" applyFill="1" applyBorder="1" applyAlignment="1" applyProtection="1">
      <alignment vertical="center"/>
    </xf>
    <xf numFmtId="0" fontId="3" fillId="2" borderId="8" xfId="0" applyFont="1" applyFill="1" applyBorder="1" applyAlignment="1" applyProtection="1">
      <alignment vertical="center"/>
    </xf>
    <xf numFmtId="0" fontId="0" fillId="4" borderId="16" xfId="0" applyFont="1" applyFill="1" applyBorder="1" applyProtection="1"/>
    <xf numFmtId="0" fontId="0" fillId="4" borderId="17" xfId="0" applyFont="1" applyFill="1" applyBorder="1" applyProtection="1"/>
    <xf numFmtId="0" fontId="0" fillId="4" borderId="17" xfId="0" applyFill="1" applyBorder="1" applyProtection="1"/>
    <xf numFmtId="0" fontId="3" fillId="4" borderId="18" xfId="0" applyFont="1" applyFill="1" applyBorder="1" applyProtection="1"/>
    <xf numFmtId="0" fontId="5" fillId="2" borderId="0" xfId="0" applyFont="1" applyFill="1" applyBorder="1" applyAlignment="1" applyProtection="1">
      <alignment horizontal="right"/>
    </xf>
    <xf numFmtId="0" fontId="6" fillId="2" borderId="0" xfId="0" applyFont="1" applyFill="1" applyBorder="1" applyProtection="1"/>
    <xf numFmtId="165" fontId="7" fillId="3" borderId="9" xfId="0" applyNumberFormat="1" applyFont="1" applyFill="1" applyBorder="1" applyAlignment="1" applyProtection="1">
      <alignment horizontal="left"/>
      <protection locked="0"/>
    </xf>
    <xf numFmtId="165" fontId="7" fillId="3" borderId="9" xfId="0" applyNumberFormat="1" applyFont="1" applyFill="1" applyBorder="1" applyAlignment="1" applyProtection="1">
      <alignment horizontal="left" wrapText="1"/>
      <protection locked="0"/>
    </xf>
    <xf numFmtId="165" fontId="7" fillId="3" borderId="9" xfId="0" applyNumberFormat="1" applyFont="1" applyFill="1" applyBorder="1" applyAlignment="1" applyProtection="1">
      <protection locked="0"/>
    </xf>
    <xf numFmtId="165" fontId="3" fillId="2" borderId="0" xfId="0" applyNumberFormat="1" applyFont="1" applyFill="1" applyBorder="1" applyAlignment="1" applyProtection="1">
      <alignment horizontal="center"/>
    </xf>
    <xf numFmtId="0" fontId="10" fillId="2" borderId="0" xfId="0" applyFont="1" applyFill="1" applyBorder="1" applyAlignment="1" applyProtection="1">
      <alignment horizontal="right" vertical="center"/>
    </xf>
    <xf numFmtId="10" fontId="11" fillId="2" borderId="12" xfId="2" applyNumberFormat="1" applyFont="1" applyFill="1" applyBorder="1" applyAlignment="1" applyProtection="1">
      <alignment horizontal="center"/>
    </xf>
    <xf numFmtId="2" fontId="11" fillId="2" borderId="12" xfId="0" applyNumberFormat="1" applyFont="1" applyFill="1" applyBorder="1" applyAlignment="1" applyProtection="1">
      <alignment horizontal="center"/>
    </xf>
    <xf numFmtId="1" fontId="11" fillId="2" borderId="12" xfId="0" applyNumberFormat="1" applyFont="1" applyFill="1" applyBorder="1" applyAlignment="1" applyProtection="1">
      <alignment horizontal="center"/>
    </xf>
    <xf numFmtId="10" fontId="11" fillId="0" borderId="12" xfId="2" applyNumberFormat="1" applyFont="1" applyFill="1" applyBorder="1" applyProtection="1"/>
    <xf numFmtId="0" fontId="3" fillId="2" borderId="0" xfId="0" quotePrefix="1" applyFont="1" applyFill="1" applyBorder="1" applyAlignment="1" applyProtection="1">
      <alignment vertical="center"/>
    </xf>
    <xf numFmtId="1" fontId="11" fillId="0" borderId="12" xfId="2" applyNumberFormat="1" applyFont="1" applyFill="1" applyBorder="1" applyAlignment="1" applyProtection="1">
      <alignment horizontal="center"/>
    </xf>
    <xf numFmtId="0" fontId="7" fillId="0" borderId="12" xfId="0" applyNumberFormat="1" applyFont="1" applyFill="1" applyBorder="1" applyAlignment="1" applyProtection="1">
      <alignment horizontal="center"/>
      <protection locked="0"/>
    </xf>
    <xf numFmtId="0" fontId="11" fillId="2" borderId="12" xfId="0" applyNumberFormat="1" applyFont="1" applyFill="1" applyBorder="1" applyAlignment="1" applyProtection="1">
      <alignment horizontal="center"/>
    </xf>
    <xf numFmtId="0" fontId="11" fillId="2" borderId="12" xfId="2" applyNumberFormat="1" applyFont="1" applyFill="1" applyBorder="1" applyAlignment="1" applyProtection="1">
      <alignment horizontal="center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left" vertical="center"/>
      <protection locked="0"/>
    </xf>
    <xf numFmtId="0" fontId="0" fillId="3" borderId="11" xfId="0" applyFill="1" applyBorder="1" applyAlignment="1" applyProtection="1">
      <alignment horizontal="left" vertical="center"/>
      <protection locked="0"/>
    </xf>
    <xf numFmtId="166" fontId="7" fillId="2" borderId="9" xfId="0" applyNumberFormat="1" applyFont="1" applyFill="1" applyBorder="1" applyAlignment="1" applyProtection="1">
      <alignment horizontal="center"/>
    </xf>
    <xf numFmtId="166" fontId="7" fillId="2" borderId="11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164" fontId="0" fillId="2" borderId="0" xfId="0" applyNumberFormat="1" applyFill="1" applyBorder="1" applyAlignment="1" applyProtection="1">
      <alignment horizontal="center"/>
      <protection locked="0"/>
    </xf>
    <xf numFmtId="165" fontId="7" fillId="3" borderId="10" xfId="0" applyNumberFormat="1" applyFont="1" applyFill="1" applyBorder="1" applyAlignment="1" applyProtection="1">
      <alignment horizontal="center"/>
      <protection locked="0"/>
    </xf>
    <xf numFmtId="165" fontId="7" fillId="3" borderId="11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/>
    </xf>
    <xf numFmtId="0" fontId="0" fillId="3" borderId="9" xfId="0" applyFill="1" applyBorder="1" applyAlignment="1" applyProtection="1">
      <alignment horizontal="left" vertical="center" wrapText="1"/>
      <protection locked="0"/>
    </xf>
    <xf numFmtId="0" fontId="0" fillId="3" borderId="10" xfId="0" applyFill="1" applyBorder="1" applyAlignment="1" applyProtection="1">
      <alignment horizontal="left" vertical="center" wrapText="1"/>
      <protection locked="0"/>
    </xf>
    <xf numFmtId="0" fontId="0" fillId="3" borderId="11" xfId="0" applyFill="1" applyBorder="1" applyAlignment="1" applyProtection="1">
      <alignment horizontal="left" vertical="center" wrapText="1"/>
      <protection locked="0"/>
    </xf>
    <xf numFmtId="0" fontId="0" fillId="3" borderId="10" xfId="0" applyFont="1" applyFill="1" applyBorder="1" applyAlignment="1" applyProtection="1">
      <alignment horizontal="left" vertical="center"/>
      <protection locked="0"/>
    </xf>
    <xf numFmtId="0" fontId="0" fillId="3" borderId="11" xfId="0" applyFont="1" applyFill="1" applyBorder="1" applyAlignment="1" applyProtection="1">
      <alignment horizontal="left" vertical="center"/>
      <protection locked="0"/>
    </xf>
    <xf numFmtId="49" fontId="0" fillId="3" borderId="9" xfId="0" applyNumberFormat="1" applyFill="1" applyBorder="1" applyAlignment="1" applyProtection="1">
      <alignment vertical="center"/>
      <protection locked="0"/>
    </xf>
    <xf numFmtId="49" fontId="0" fillId="3" borderId="10" xfId="0" applyNumberFormat="1" applyFill="1" applyBorder="1" applyAlignment="1" applyProtection="1">
      <alignment vertical="center"/>
      <protection locked="0"/>
    </xf>
    <xf numFmtId="49" fontId="0" fillId="3" borderId="11" xfId="0" applyNumberFormat="1" applyFill="1" applyBorder="1" applyAlignment="1" applyProtection="1">
      <alignment vertical="center"/>
      <protection locked="0"/>
    </xf>
    <xf numFmtId="49" fontId="0" fillId="3" borderId="9" xfId="0" applyNumberFormat="1" applyFill="1" applyBorder="1" applyAlignment="1" applyProtection="1">
      <alignment horizontal="left" vertical="center"/>
      <protection locked="0"/>
    </xf>
    <xf numFmtId="49" fontId="0" fillId="3" borderId="10" xfId="0" applyNumberFormat="1" applyFont="1" applyFill="1" applyBorder="1" applyAlignment="1" applyProtection="1">
      <alignment horizontal="left" vertical="center"/>
      <protection locked="0"/>
    </xf>
    <xf numFmtId="49" fontId="0" fillId="3" borderId="11" xfId="0" applyNumberFormat="1" applyFont="1" applyFill="1" applyBorder="1" applyAlignment="1" applyProtection="1">
      <alignment horizontal="left" vertical="center"/>
      <protection locked="0"/>
    </xf>
    <xf numFmtId="49" fontId="0" fillId="3" borderId="10" xfId="0" applyNumberFormat="1" applyFont="1" applyFill="1" applyBorder="1" applyAlignment="1" applyProtection="1">
      <alignment vertical="center"/>
      <protection locked="0"/>
    </xf>
    <xf numFmtId="49" fontId="0" fillId="3" borderId="11" xfId="0" applyNumberFormat="1" applyFont="1" applyFill="1" applyBorder="1" applyAlignment="1" applyProtection="1">
      <alignment vertical="center"/>
      <protection locked="0"/>
    </xf>
    <xf numFmtId="43" fontId="11" fillId="5" borderId="12" xfId="1" applyFont="1" applyFill="1" applyBorder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114300</xdr:rowOff>
    </xdr:from>
    <xdr:to>
      <xdr:col>2</xdr:col>
      <xdr:colOff>247650</xdr:colOff>
      <xdr:row>4</xdr:row>
      <xdr:rowOff>118828</xdr:rowOff>
    </xdr:to>
    <xdr:pic>
      <xdr:nvPicPr>
        <xdr:cNvPr id="2" name="Picture 1" descr="PASAR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2000"/>
        </a:blip>
        <a:srcRect/>
        <a:stretch>
          <a:fillRect/>
        </a:stretch>
      </xdr:blipFill>
      <xdr:spPr bwMode="auto">
        <a:xfrm>
          <a:off x="323850" y="314325"/>
          <a:ext cx="914400" cy="728428"/>
        </a:xfrm>
        <a:prstGeom prst="rect">
          <a:avLst/>
        </a:prstGeom>
        <a:solidFill>
          <a:srgbClr val="EBF1DE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94"/>
  <sheetViews>
    <sheetView tabSelected="1" view="pageBreakPreview" topLeftCell="A7" zoomScaleNormal="100" zoomScaleSheetLayoutView="100" workbookViewId="0">
      <selection activeCell="F27" sqref="F27"/>
    </sheetView>
  </sheetViews>
  <sheetFormatPr defaultRowHeight="15" x14ac:dyDescent="0.25"/>
  <cols>
    <col min="1" max="1" width="2.140625" customWidth="1"/>
    <col min="2" max="2" width="12.7109375" customWidth="1"/>
    <col min="3" max="3" width="17" customWidth="1"/>
    <col min="4" max="4" width="16.7109375" customWidth="1"/>
    <col min="5" max="5" width="3.5703125" customWidth="1"/>
    <col min="6" max="6" width="15.5703125" customWidth="1"/>
    <col min="7" max="7" width="7.5703125" customWidth="1"/>
    <col min="8" max="8" width="16.140625" customWidth="1"/>
    <col min="9" max="9" width="3.140625" customWidth="1"/>
    <col min="10" max="10" width="12.7109375" customWidth="1"/>
    <col min="11" max="11" width="4.28515625" customWidth="1"/>
    <col min="12" max="12" width="12.7109375" customWidth="1"/>
    <col min="13" max="13" width="18.5703125" customWidth="1"/>
    <col min="14" max="14" width="12.7109375" customWidth="1"/>
    <col min="15" max="15" width="4.5703125" customWidth="1"/>
  </cols>
  <sheetData>
    <row r="1" spans="2:15" ht="15.75" thickBot="1" x14ac:dyDescent="0.3"/>
    <row r="2" spans="2:1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3.25" x14ac:dyDescent="0.35">
      <c r="B3" s="4"/>
      <c r="C3" s="5"/>
      <c r="D3" s="75" t="s">
        <v>0</v>
      </c>
      <c r="E3" s="75"/>
      <c r="F3" s="75"/>
      <c r="G3" s="75"/>
      <c r="H3" s="75"/>
      <c r="I3" s="75"/>
      <c r="J3" s="75"/>
      <c r="K3" s="75"/>
      <c r="L3" s="75"/>
      <c r="M3" s="75"/>
      <c r="N3" s="53"/>
      <c r="O3" s="6"/>
    </row>
    <row r="4" spans="2:15" ht="18.75" x14ac:dyDescent="0.3">
      <c r="B4" s="4"/>
      <c r="C4" s="5"/>
      <c r="D4" s="7" t="s">
        <v>2</v>
      </c>
      <c r="E4" s="76">
        <v>42100.958333333336</v>
      </c>
      <c r="F4" s="76"/>
      <c r="G4" s="76"/>
      <c r="H4" s="76"/>
      <c r="I4" s="76"/>
      <c r="J4" s="76"/>
      <c r="K4" s="8"/>
      <c r="L4" s="54" t="s">
        <v>1</v>
      </c>
      <c r="M4" s="8"/>
      <c r="N4" s="9"/>
      <c r="O4" s="6"/>
    </row>
    <row r="5" spans="2:15" ht="18.75" x14ac:dyDescent="0.3">
      <c r="B5" s="4"/>
      <c r="C5" s="5"/>
      <c r="D5" s="7" t="s">
        <v>3</v>
      </c>
      <c r="E5" s="76">
        <v>42101.291666666664</v>
      </c>
      <c r="F5" s="76"/>
      <c r="G5" s="76"/>
      <c r="H5" s="76"/>
      <c r="I5" s="76"/>
      <c r="J5" s="76"/>
      <c r="K5" s="8"/>
      <c r="L5" s="8"/>
      <c r="M5" s="8"/>
      <c r="N5" s="9"/>
      <c r="O5" s="6"/>
    </row>
    <row r="6" spans="2:15" ht="8.25" customHeight="1" thickBot="1" x14ac:dyDescent="0.3">
      <c r="B6" s="10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2:15" ht="15.75" thickTop="1" x14ac:dyDescent="0.25">
      <c r="B7" s="15" t="s">
        <v>9</v>
      </c>
      <c r="C7" s="16"/>
      <c r="D7" s="16"/>
      <c r="E7" s="16"/>
      <c r="F7" s="16"/>
      <c r="G7" s="16"/>
      <c r="H7" s="17"/>
      <c r="I7" s="16"/>
      <c r="J7" s="16" t="s">
        <v>24</v>
      </c>
      <c r="K7" s="16"/>
      <c r="L7" s="16" t="s">
        <v>25</v>
      </c>
      <c r="M7" s="16"/>
      <c r="N7" s="16"/>
      <c r="O7" s="18"/>
    </row>
    <row r="8" spans="2:15" x14ac:dyDescent="0.25">
      <c r="B8" s="19"/>
      <c r="C8" s="16" t="s">
        <v>8</v>
      </c>
      <c r="D8" s="55"/>
      <c r="E8" s="16"/>
      <c r="F8" s="16" t="s">
        <v>18</v>
      </c>
      <c r="G8" s="77"/>
      <c r="H8" s="78"/>
      <c r="I8" s="20"/>
      <c r="J8" s="28"/>
      <c r="K8" s="20"/>
      <c r="L8" s="73"/>
      <c r="M8" s="74"/>
      <c r="N8" s="20"/>
      <c r="O8" s="6"/>
    </row>
    <row r="9" spans="2:15" x14ac:dyDescent="0.25">
      <c r="B9" s="19"/>
      <c r="C9" s="16" t="s">
        <v>10</v>
      </c>
      <c r="D9" s="55"/>
      <c r="E9" s="16"/>
      <c r="F9" s="16" t="s">
        <v>19</v>
      </c>
      <c r="G9" s="77"/>
      <c r="H9" s="78"/>
      <c r="I9" s="20"/>
      <c r="J9" s="28"/>
      <c r="K9" s="20"/>
      <c r="L9" s="73"/>
      <c r="M9" s="74"/>
      <c r="N9" s="20"/>
      <c r="O9" s="6"/>
    </row>
    <row r="10" spans="2:15" x14ac:dyDescent="0.25">
      <c r="B10" s="19"/>
      <c r="C10" s="16" t="s">
        <v>11</v>
      </c>
      <c r="D10" s="55"/>
      <c r="E10" s="16"/>
      <c r="F10" s="16" t="s">
        <v>20</v>
      </c>
      <c r="G10" s="77"/>
      <c r="H10" s="78"/>
      <c r="I10" s="20"/>
      <c r="J10" s="28"/>
      <c r="K10" s="20"/>
      <c r="L10" s="73"/>
      <c r="M10" s="74"/>
      <c r="N10" s="20"/>
      <c r="O10" s="6"/>
    </row>
    <row r="11" spans="2:15" ht="15" customHeight="1" x14ac:dyDescent="0.25">
      <c r="B11" s="19"/>
      <c r="C11" s="16" t="s">
        <v>12</v>
      </c>
      <c r="D11" s="55"/>
      <c r="E11" s="16"/>
      <c r="F11" s="16" t="s">
        <v>21</v>
      </c>
      <c r="G11" s="77"/>
      <c r="H11" s="78"/>
      <c r="I11" s="20"/>
      <c r="J11" s="28"/>
      <c r="K11" s="20"/>
      <c r="L11" s="73"/>
      <c r="M11" s="74"/>
      <c r="N11" s="20"/>
      <c r="O11" s="6"/>
    </row>
    <row r="12" spans="2:15" x14ac:dyDescent="0.25">
      <c r="B12" s="19"/>
      <c r="C12" s="16" t="s">
        <v>13</v>
      </c>
      <c r="D12" s="56"/>
      <c r="E12" s="16"/>
      <c r="F12" s="16" t="s">
        <v>22</v>
      </c>
      <c r="G12" s="77"/>
      <c r="H12" s="78"/>
      <c r="I12" s="20"/>
      <c r="J12" s="28"/>
      <c r="K12" s="20"/>
      <c r="L12" s="73"/>
      <c r="M12" s="74"/>
      <c r="N12" s="20"/>
      <c r="O12" s="6"/>
    </row>
    <row r="13" spans="2:15" x14ac:dyDescent="0.25">
      <c r="B13" s="19"/>
      <c r="C13" s="16" t="s">
        <v>14</v>
      </c>
      <c r="D13" s="55"/>
      <c r="E13" s="16"/>
      <c r="F13" s="16" t="s">
        <v>23</v>
      </c>
      <c r="G13" s="77"/>
      <c r="H13" s="78"/>
      <c r="I13" s="20"/>
      <c r="J13" s="28"/>
      <c r="K13" s="20"/>
      <c r="L13" s="73"/>
      <c r="M13" s="74"/>
      <c r="N13" s="20"/>
      <c r="O13" s="6"/>
    </row>
    <row r="14" spans="2:15" x14ac:dyDescent="0.25">
      <c r="B14" s="19"/>
      <c r="C14" s="16" t="s">
        <v>15</v>
      </c>
      <c r="D14" s="55"/>
      <c r="E14" s="16"/>
      <c r="F14" s="16"/>
      <c r="G14" s="16"/>
      <c r="H14" s="20"/>
      <c r="I14" s="20"/>
      <c r="J14" s="28"/>
      <c r="K14" s="20"/>
      <c r="L14" s="73"/>
      <c r="M14" s="74"/>
      <c r="N14" s="20"/>
      <c r="O14" s="6"/>
    </row>
    <row r="15" spans="2:15" x14ac:dyDescent="0.25">
      <c r="B15" s="19"/>
      <c r="C15" s="16" t="s">
        <v>16</v>
      </c>
      <c r="D15" s="55"/>
      <c r="E15" s="16"/>
      <c r="F15" s="16"/>
      <c r="G15" s="16"/>
      <c r="H15" s="20"/>
      <c r="I15" s="20"/>
      <c r="J15" s="28"/>
      <c r="K15" s="20"/>
      <c r="L15" s="73"/>
      <c r="M15" s="74"/>
      <c r="N15" s="20"/>
      <c r="O15" s="6"/>
    </row>
    <row r="16" spans="2:15" x14ac:dyDescent="0.25">
      <c r="B16" s="19"/>
      <c r="C16" s="16" t="s">
        <v>17</v>
      </c>
      <c r="D16" s="57"/>
      <c r="E16" s="16"/>
      <c r="F16" s="16"/>
      <c r="G16" s="16"/>
      <c r="H16" s="20"/>
      <c r="I16" s="20"/>
      <c r="J16" s="28"/>
      <c r="K16" s="20"/>
      <c r="L16" s="73"/>
      <c r="M16" s="74"/>
      <c r="N16" s="20"/>
      <c r="O16" s="6"/>
    </row>
    <row r="17" spans="2:15" ht="7.5" customHeight="1" thickBot="1" x14ac:dyDescent="0.3"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  <row r="18" spans="2:15" ht="15.75" thickTop="1" x14ac:dyDescent="0.25">
      <c r="B18" s="15" t="s">
        <v>44</v>
      </c>
      <c r="C18" s="5"/>
      <c r="D18" s="21"/>
      <c r="E18" s="21"/>
      <c r="F18" s="22"/>
      <c r="G18" s="21"/>
      <c r="H18" s="21"/>
      <c r="I18" s="21"/>
      <c r="J18" s="23"/>
      <c r="K18" s="23"/>
      <c r="L18" s="23"/>
      <c r="M18" s="23"/>
      <c r="N18" s="20"/>
      <c r="O18" s="24"/>
    </row>
    <row r="19" spans="2:15" x14ac:dyDescent="0.25">
      <c r="B19" s="4"/>
      <c r="C19" s="5"/>
      <c r="D19" s="5"/>
      <c r="E19" s="25"/>
      <c r="F19" s="25" t="s">
        <v>4</v>
      </c>
      <c r="G19" s="25"/>
      <c r="H19" s="25" t="s">
        <v>5</v>
      </c>
      <c r="I19" s="22"/>
      <c r="J19" s="22"/>
      <c r="K19" s="22"/>
      <c r="L19" s="25" t="s">
        <v>6</v>
      </c>
      <c r="M19" s="22"/>
      <c r="N19" s="25"/>
      <c r="O19" s="24"/>
    </row>
    <row r="20" spans="2:15" x14ac:dyDescent="0.25">
      <c r="B20" s="4"/>
      <c r="C20" s="5"/>
      <c r="D20" s="5"/>
      <c r="E20" s="25"/>
      <c r="F20" s="25"/>
      <c r="G20" s="25"/>
      <c r="H20" s="25"/>
      <c r="I20" s="22"/>
      <c r="J20" s="25" t="s">
        <v>54</v>
      </c>
      <c r="K20" s="22"/>
      <c r="L20" s="25"/>
      <c r="M20" s="22"/>
      <c r="N20" s="27"/>
      <c r="O20" s="24"/>
    </row>
    <row r="21" spans="2:15" x14ac:dyDescent="0.25">
      <c r="B21" s="4"/>
      <c r="C21" s="59"/>
      <c r="D21" s="59" t="s">
        <v>36</v>
      </c>
      <c r="E21" s="27"/>
      <c r="F21" s="62">
        <v>1230</v>
      </c>
      <c r="G21" s="27"/>
      <c r="H21" s="93">
        <f t="array" ref="H21">_xll.PIAdvCalcVal(Sheet1!$J$21,Sheet1!$E$4:$J$4,Sheet1!$E$5:$J$5,"average","time-weighted",0,1,0,"")</f>
        <v>1091.9270833333333</v>
      </c>
      <c r="I21" s="27"/>
      <c r="J21" s="64" t="s">
        <v>55</v>
      </c>
      <c r="K21" s="27"/>
      <c r="L21" s="67">
        <f>+H21-F21</f>
        <v>-138.07291666666674</v>
      </c>
      <c r="M21" s="27"/>
      <c r="N21" s="27"/>
      <c r="O21" s="29"/>
    </row>
    <row r="22" spans="2:15" x14ac:dyDescent="0.25">
      <c r="B22" s="4"/>
      <c r="C22" s="59"/>
      <c r="D22" s="59" t="s">
        <v>35</v>
      </c>
      <c r="E22" s="27"/>
      <c r="F22" s="62">
        <v>1280</v>
      </c>
      <c r="G22" s="27"/>
      <c r="H22" s="93">
        <f>_xll.PIAdvCalcVal(Sheet1!$J$22,Sheet1!$E$4:$J$4,Sheet1!$E$5:$J$5,"average","time-weighted",0,1,0,"")</f>
        <v>1308.5104166666667</v>
      </c>
      <c r="I22" s="27"/>
      <c r="J22" s="64" t="s">
        <v>56</v>
      </c>
      <c r="K22" s="27"/>
      <c r="L22" s="67">
        <f>+H22-F22</f>
        <v>28.510416666666742</v>
      </c>
      <c r="M22" s="27"/>
      <c r="N22" s="27"/>
      <c r="O22" s="29"/>
    </row>
    <row r="23" spans="2:15" x14ac:dyDescent="0.25">
      <c r="B23" s="4"/>
      <c r="C23" s="59"/>
      <c r="D23" s="59" t="s">
        <v>34</v>
      </c>
      <c r="E23" s="27"/>
      <c r="F23" s="60">
        <v>0.61</v>
      </c>
      <c r="G23" s="27"/>
      <c r="H23" s="93">
        <f>_xll.PIAdvCalcVal(Sheet1!$J$23,Sheet1!$E$4:$J$4,Sheet1!$E$5:$J$5,"average","time-weighted",0,1,0,"")</f>
        <v>54.022520875930788</v>
      </c>
      <c r="I23" s="27"/>
      <c r="J23" s="64" t="s">
        <v>57</v>
      </c>
      <c r="K23" s="27"/>
      <c r="L23" s="68">
        <f>+H23-F23</f>
        <v>53.412520875930788</v>
      </c>
      <c r="M23" s="27"/>
      <c r="N23" s="27"/>
      <c r="O23" s="29"/>
    </row>
    <row r="24" spans="2:15" x14ac:dyDescent="0.25">
      <c r="B24" s="4"/>
      <c r="C24" s="59"/>
      <c r="D24" s="59" t="s">
        <v>38</v>
      </c>
      <c r="E24" s="27"/>
      <c r="F24" s="61">
        <v>1.38</v>
      </c>
      <c r="G24" s="27"/>
      <c r="H24" s="93">
        <f t="array" ref="H24">_xll.PIAdvCalcExpVal(Sheet1!$J$24,Sheet1!$E$4:$J$4,Sheet1!$E$5:$J$5,"average","time-weighted","compressed","10m",0,1,0,"")</f>
        <v>1.3647337760631959</v>
      </c>
      <c r="I24" s="27"/>
      <c r="J24" s="64" t="s">
        <v>61</v>
      </c>
      <c r="K24" s="27"/>
      <c r="L24" s="67">
        <f>+H24-F24</f>
        <v>-1.5266223936803991E-2</v>
      </c>
      <c r="M24" s="27"/>
      <c r="N24" s="27"/>
      <c r="O24" s="29"/>
    </row>
    <row r="25" spans="2:15" x14ac:dyDescent="0.25">
      <c r="B25" s="4"/>
      <c r="C25" s="59"/>
      <c r="D25" s="59" t="s">
        <v>33</v>
      </c>
      <c r="E25" s="27"/>
      <c r="F25" s="26" t="s">
        <v>31</v>
      </c>
      <c r="G25" s="27"/>
      <c r="H25" s="93">
        <f>_xll.PIAdvCalcExpVal(Sheet1!$J$25,Sheet1!$E$4:$J$4,Sheet1!$E$5:$J$5,"average","time-weighted","compressed","10m",0,1,0,"")</f>
        <v>69.239583333333329</v>
      </c>
      <c r="I25" s="27"/>
      <c r="J25" s="64" t="s">
        <v>62</v>
      </c>
      <c r="K25" s="27"/>
      <c r="L25" s="26"/>
      <c r="M25" s="27"/>
      <c r="N25" s="27"/>
      <c r="O25" s="29"/>
    </row>
    <row r="26" spans="2:15" x14ac:dyDescent="0.25">
      <c r="B26" s="4"/>
      <c r="C26" s="59"/>
      <c r="D26" s="59" t="s">
        <v>58</v>
      </c>
      <c r="E26" s="27"/>
      <c r="F26" s="26" t="s">
        <v>64</v>
      </c>
      <c r="G26" s="27"/>
      <c r="H26" s="93">
        <f>_xll.PIAdvCalcVal(Sheet1!$J$26,Sheet1!$E$4:$J$4,Sheet1!$E$5:$J$5,"average","time-weighted",0,1,0,"")</f>
        <v>41.614583333333336</v>
      </c>
      <c r="I26" s="27"/>
      <c r="J26" s="64" t="s">
        <v>63</v>
      </c>
      <c r="K26" s="27"/>
      <c r="L26" s="26"/>
      <c r="M26" s="27"/>
      <c r="N26" s="27"/>
      <c r="O26" s="29"/>
    </row>
    <row r="27" spans="2:15" x14ac:dyDescent="0.25">
      <c r="B27" s="4"/>
      <c r="C27" s="59"/>
      <c r="D27" s="59" t="s">
        <v>39</v>
      </c>
      <c r="E27" s="27"/>
      <c r="F27" s="62">
        <v>1397.3333333333333</v>
      </c>
      <c r="G27" s="27"/>
      <c r="H27" s="93">
        <f>_xll.PIAdvCalcVal(Sheet1!$J$27,Sheet1!$E$4:$J$4,Sheet1!$E$5:$J$5,"average","time-weighted",0,1,0,"")*((E5-E4)*24)</f>
        <v>581.20139728287745</v>
      </c>
      <c r="I27" s="27"/>
      <c r="J27" s="64" t="s">
        <v>59</v>
      </c>
      <c r="K27" s="27"/>
      <c r="L27" s="67">
        <f>+H27-F27</f>
        <v>-816.13193605045581</v>
      </c>
      <c r="M27" s="27"/>
      <c r="N27" s="27"/>
      <c r="O27" s="29"/>
    </row>
    <row r="28" spans="2:15" x14ac:dyDescent="0.25">
      <c r="B28" s="4"/>
      <c r="C28" s="59"/>
      <c r="D28" s="59" t="s">
        <v>43</v>
      </c>
      <c r="E28" s="27"/>
      <c r="F28" s="60">
        <v>0.86960000000000026</v>
      </c>
      <c r="G28" s="27"/>
      <c r="H28" s="63">
        <f>+H27/F27</f>
        <v>0.41593611446770812</v>
      </c>
      <c r="I28" s="27"/>
      <c r="J28" s="64" t="s">
        <v>51</v>
      </c>
      <c r="K28" s="27"/>
      <c r="L28" s="60">
        <f>+H28-F28</f>
        <v>-0.45366388553229214</v>
      </c>
      <c r="M28" s="27"/>
      <c r="N28" s="27"/>
      <c r="O28" s="29"/>
    </row>
    <row r="29" spans="2:15" x14ac:dyDescent="0.25">
      <c r="B29" s="4"/>
      <c r="C29" s="59"/>
      <c r="D29" s="59" t="s">
        <v>40</v>
      </c>
      <c r="E29" s="27"/>
      <c r="F29" s="62">
        <v>467</v>
      </c>
      <c r="G29" s="27"/>
      <c r="H29" s="65">
        <f>SUM(H35:H49)</f>
        <v>170</v>
      </c>
      <c r="I29" s="27"/>
      <c r="J29" s="64" t="s">
        <v>53</v>
      </c>
      <c r="K29" s="27"/>
      <c r="L29" s="62">
        <f>+H29-F29</f>
        <v>-297</v>
      </c>
      <c r="M29" s="27"/>
      <c r="N29" s="27"/>
      <c r="O29" s="29"/>
    </row>
    <row r="30" spans="2:15" x14ac:dyDescent="0.25">
      <c r="B30" s="4"/>
      <c r="C30" s="59"/>
      <c r="D30" s="59" t="s">
        <v>41</v>
      </c>
      <c r="E30" s="27"/>
      <c r="F30" s="62">
        <v>742</v>
      </c>
      <c r="G30" s="27"/>
      <c r="H30" s="65">
        <f>SUM(H53:H74)</f>
        <v>175</v>
      </c>
      <c r="I30" s="27"/>
      <c r="J30" s="64" t="s">
        <v>52</v>
      </c>
      <c r="K30" s="27"/>
      <c r="L30" s="62">
        <f>+H30-F30</f>
        <v>-567</v>
      </c>
      <c r="M30" s="27"/>
      <c r="N30" s="27"/>
      <c r="O30" s="29"/>
    </row>
    <row r="31" spans="2:15" x14ac:dyDescent="0.25">
      <c r="B31" s="4"/>
      <c r="C31" s="59"/>
      <c r="D31" s="59" t="s">
        <v>42</v>
      </c>
      <c r="E31" s="27"/>
      <c r="F31" s="26" t="s">
        <v>32</v>
      </c>
      <c r="G31" s="27"/>
      <c r="H31" s="93">
        <f>_xll.PIAdvCalcVal(Sheet1!$J$31,Sheet1!$E$4:$J$4,Sheet1!$E$5:$J$5,"average","time-weighted",0,1,0,"")</f>
        <v>0.84824999421834946</v>
      </c>
      <c r="I31" s="27"/>
      <c r="J31" s="64" t="s">
        <v>60</v>
      </c>
      <c r="K31" s="27"/>
      <c r="L31" s="26" t="e">
        <f>+H31-F31</f>
        <v>#VALUE!</v>
      </c>
      <c r="M31" s="27"/>
      <c r="N31" s="27"/>
      <c r="O31" s="29"/>
    </row>
    <row r="32" spans="2:15" ht="9.75" customHeight="1" thickBot="1" x14ac:dyDescent="0.3">
      <c r="B32" s="1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</row>
    <row r="33" spans="2:15" ht="15.75" thickTop="1" x14ac:dyDescent="0.25">
      <c r="B33" s="15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x14ac:dyDescent="0.25">
      <c r="B34" s="34"/>
      <c r="C34" s="32"/>
      <c r="D34" s="32" t="s">
        <v>26</v>
      </c>
      <c r="E34" s="32"/>
      <c r="F34" s="32" t="s">
        <v>27</v>
      </c>
      <c r="G34" s="32"/>
      <c r="H34" s="32" t="s">
        <v>28</v>
      </c>
      <c r="I34" s="32"/>
      <c r="J34" s="79" t="s">
        <v>29</v>
      </c>
      <c r="K34" s="79"/>
      <c r="L34" s="7"/>
      <c r="M34" s="32" t="s">
        <v>30</v>
      </c>
      <c r="N34" s="32"/>
      <c r="O34" s="31"/>
    </row>
    <row r="35" spans="2:15" x14ac:dyDescent="0.25">
      <c r="B35" s="34"/>
      <c r="C35" s="58">
        <f>IF(H35&gt;0,1,"")</f>
        <v>1</v>
      </c>
      <c r="D35" s="33"/>
      <c r="E35" s="5"/>
      <c r="F35" s="36">
        <v>1</v>
      </c>
      <c r="G35" s="5"/>
      <c r="H35" s="36">
        <v>37</v>
      </c>
      <c r="I35" s="5"/>
      <c r="J35" s="69"/>
      <c r="K35" s="70"/>
      <c r="L35" s="7"/>
      <c r="M35" s="71"/>
      <c r="N35" s="72"/>
      <c r="O35" s="31"/>
    </row>
    <row r="36" spans="2:15" x14ac:dyDescent="0.25">
      <c r="B36" s="34"/>
      <c r="C36" s="58">
        <f>IF(H36&gt;0,2,"")</f>
        <v>2</v>
      </c>
      <c r="D36" s="33"/>
      <c r="E36" s="5"/>
      <c r="F36" s="36">
        <v>1</v>
      </c>
      <c r="G36" s="5"/>
      <c r="H36" s="36">
        <v>44</v>
      </c>
      <c r="I36" s="5"/>
      <c r="J36" s="69"/>
      <c r="K36" s="70"/>
      <c r="L36" s="7"/>
      <c r="M36" s="71"/>
      <c r="N36" s="72"/>
      <c r="O36" s="31"/>
    </row>
    <row r="37" spans="2:15" x14ac:dyDescent="0.25">
      <c r="B37" s="34"/>
      <c r="C37" s="58">
        <f>IF(H37&gt;0,3,"")</f>
        <v>3</v>
      </c>
      <c r="D37" s="33"/>
      <c r="E37" s="5"/>
      <c r="F37" s="36">
        <v>1</v>
      </c>
      <c r="G37" s="5"/>
      <c r="H37" s="36">
        <v>44</v>
      </c>
      <c r="I37" s="5"/>
      <c r="J37" s="69"/>
      <c r="K37" s="70"/>
      <c r="L37" s="7"/>
      <c r="M37" s="71"/>
      <c r="N37" s="72"/>
      <c r="O37" s="31"/>
    </row>
    <row r="38" spans="2:15" x14ac:dyDescent="0.25">
      <c r="B38" s="34"/>
      <c r="C38" s="58">
        <f>IF(H38&gt;0,4,"")</f>
        <v>4</v>
      </c>
      <c r="D38" s="33"/>
      <c r="E38" s="5"/>
      <c r="F38" s="36">
        <v>1</v>
      </c>
      <c r="G38" s="5"/>
      <c r="H38" s="36">
        <v>45</v>
      </c>
      <c r="I38" s="5"/>
      <c r="J38" s="69"/>
      <c r="K38" s="70"/>
      <c r="L38" s="7"/>
      <c r="M38" s="71"/>
      <c r="N38" s="72"/>
      <c r="O38" s="31"/>
    </row>
    <row r="39" spans="2:15" x14ac:dyDescent="0.25">
      <c r="B39" s="34"/>
      <c r="C39" s="58" t="str">
        <f>IF(H39&gt;0,5,"")</f>
        <v/>
      </c>
      <c r="D39" s="33"/>
      <c r="E39" s="5"/>
      <c r="F39" s="36">
        <v>2</v>
      </c>
      <c r="G39" s="5"/>
      <c r="H39" s="36"/>
      <c r="I39" s="5"/>
      <c r="J39" s="69"/>
      <c r="K39" s="70"/>
      <c r="L39" s="7"/>
      <c r="M39" s="71"/>
      <c r="N39" s="72"/>
      <c r="O39" s="31"/>
    </row>
    <row r="40" spans="2:15" x14ac:dyDescent="0.25">
      <c r="B40" s="34"/>
      <c r="C40" s="58" t="str">
        <f>IF(H40&gt;0,6,"")</f>
        <v/>
      </c>
      <c r="D40" s="33"/>
      <c r="E40" s="5"/>
      <c r="F40" s="36"/>
      <c r="G40" s="5"/>
      <c r="H40" s="36"/>
      <c r="I40" s="5"/>
      <c r="J40" s="69"/>
      <c r="K40" s="70"/>
      <c r="L40" s="7"/>
      <c r="M40" s="71"/>
      <c r="N40" s="72"/>
      <c r="O40" s="31"/>
    </row>
    <row r="41" spans="2:15" x14ac:dyDescent="0.25">
      <c r="B41" s="34"/>
      <c r="C41" s="58" t="str">
        <f>IF(H41&gt;0,7,"")</f>
        <v/>
      </c>
      <c r="D41" s="33"/>
      <c r="E41" s="5"/>
      <c r="F41" s="36"/>
      <c r="G41" s="5"/>
      <c r="H41" s="36"/>
      <c r="I41" s="5"/>
      <c r="J41" s="69"/>
      <c r="K41" s="70"/>
      <c r="L41" s="7"/>
      <c r="M41" s="71"/>
      <c r="N41" s="72"/>
      <c r="O41" s="31"/>
    </row>
    <row r="42" spans="2:15" x14ac:dyDescent="0.25">
      <c r="B42" s="37"/>
      <c r="C42" s="58" t="str">
        <f>IF(H42&gt;0,8,"")</f>
        <v/>
      </c>
      <c r="D42" s="38"/>
      <c r="E42" s="5"/>
      <c r="F42" s="36"/>
      <c r="G42" s="5"/>
      <c r="H42" s="36"/>
      <c r="I42" s="5"/>
      <c r="J42" s="69"/>
      <c r="K42" s="70"/>
      <c r="L42" s="7"/>
      <c r="M42" s="71"/>
      <c r="N42" s="72"/>
      <c r="O42" s="31"/>
    </row>
    <row r="43" spans="2:15" x14ac:dyDescent="0.25">
      <c r="B43" s="34"/>
      <c r="C43" s="58" t="str">
        <f>IF(H43&gt;0,9,"")</f>
        <v/>
      </c>
      <c r="D43" s="38"/>
      <c r="E43" s="5"/>
      <c r="F43" s="36"/>
      <c r="G43" s="5"/>
      <c r="H43" s="36"/>
      <c r="I43" s="5"/>
      <c r="J43" s="69"/>
      <c r="K43" s="70"/>
      <c r="L43" s="7"/>
      <c r="M43" s="71"/>
      <c r="N43" s="72"/>
      <c r="O43" s="31"/>
    </row>
    <row r="44" spans="2:15" x14ac:dyDescent="0.25">
      <c r="B44" s="34"/>
      <c r="C44" s="58" t="str">
        <f>IF(H44&gt;0,10,"")</f>
        <v/>
      </c>
      <c r="D44" s="33"/>
      <c r="E44" s="5"/>
      <c r="F44" s="36"/>
      <c r="G44" s="5"/>
      <c r="H44" s="36"/>
      <c r="I44" s="5"/>
      <c r="J44" s="69"/>
      <c r="K44" s="70"/>
      <c r="L44" s="7"/>
      <c r="M44" s="71"/>
      <c r="N44" s="72"/>
      <c r="O44" s="31"/>
    </row>
    <row r="45" spans="2:15" x14ac:dyDescent="0.25">
      <c r="B45" s="34"/>
      <c r="C45" s="58" t="str">
        <f>IF(H45&gt;0,11,"")</f>
        <v/>
      </c>
      <c r="D45" s="33"/>
      <c r="E45" s="5"/>
      <c r="F45" s="36"/>
      <c r="G45" s="5"/>
      <c r="H45" s="36"/>
      <c r="I45" s="5"/>
      <c r="J45" s="39"/>
      <c r="K45" s="40"/>
      <c r="L45" s="7"/>
      <c r="M45" s="41"/>
      <c r="N45" s="42"/>
      <c r="O45" s="31"/>
    </row>
    <row r="46" spans="2:15" x14ac:dyDescent="0.25">
      <c r="B46" s="34"/>
      <c r="C46" s="58" t="str">
        <f>IF(H46&gt;0,12,"")</f>
        <v/>
      </c>
      <c r="D46" s="33"/>
      <c r="E46" s="5"/>
      <c r="F46" s="36"/>
      <c r="G46" s="5"/>
      <c r="H46" s="36"/>
      <c r="I46" s="5"/>
      <c r="J46" s="39"/>
      <c r="K46" s="40"/>
      <c r="L46" s="7"/>
      <c r="M46" s="41"/>
      <c r="N46" s="42"/>
      <c r="O46" s="31"/>
    </row>
    <row r="47" spans="2:15" x14ac:dyDescent="0.25">
      <c r="B47" s="34"/>
      <c r="C47" s="58" t="str">
        <f>IF(H47&gt;0,13,"")</f>
        <v/>
      </c>
      <c r="D47" s="33"/>
      <c r="E47" s="5"/>
      <c r="F47" s="36"/>
      <c r="G47" s="5"/>
      <c r="H47" s="36"/>
      <c r="I47" s="5"/>
      <c r="J47" s="69"/>
      <c r="K47" s="70"/>
      <c r="L47" s="7"/>
      <c r="M47" s="71"/>
      <c r="N47" s="72"/>
      <c r="O47" s="31"/>
    </row>
    <row r="48" spans="2:15" x14ac:dyDescent="0.25">
      <c r="B48" s="34"/>
      <c r="C48" s="58" t="str">
        <f>IF(H48&gt;0,14,"")</f>
        <v/>
      </c>
      <c r="D48" s="33"/>
      <c r="E48" s="5"/>
      <c r="F48" s="36"/>
      <c r="G48" s="5"/>
      <c r="H48" s="36"/>
      <c r="I48" s="5"/>
      <c r="J48" s="69"/>
      <c r="K48" s="70"/>
      <c r="L48" s="7"/>
      <c r="M48" s="71"/>
      <c r="N48" s="72"/>
      <c r="O48" s="31"/>
    </row>
    <row r="49" spans="2:15" x14ac:dyDescent="0.25">
      <c r="B49" s="34"/>
      <c r="C49" s="58" t="str">
        <f>IF(H49&gt;0,15,"")</f>
        <v/>
      </c>
      <c r="D49" s="33"/>
      <c r="E49" s="5"/>
      <c r="F49" s="36"/>
      <c r="G49" s="5"/>
      <c r="H49" s="36"/>
      <c r="I49" s="5"/>
      <c r="J49" s="69"/>
      <c r="K49" s="70"/>
      <c r="L49" s="7"/>
      <c r="M49" s="71"/>
      <c r="N49" s="72"/>
      <c r="O49" s="31"/>
    </row>
    <row r="50" spans="2:15" ht="6" customHeight="1" thickBot="1" x14ac:dyDescent="0.3"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5"/>
    </row>
    <row r="51" spans="2:15" x14ac:dyDescent="0.25">
      <c r="B51" s="15" t="s">
        <v>48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x14ac:dyDescent="0.25">
      <c r="B52" s="34"/>
      <c r="C52" s="32"/>
      <c r="D52" s="32" t="s">
        <v>26</v>
      </c>
      <c r="E52" s="32"/>
      <c r="F52" s="32" t="s">
        <v>27</v>
      </c>
      <c r="G52" s="32"/>
      <c r="H52" s="35" t="s">
        <v>45</v>
      </c>
      <c r="I52" s="32"/>
      <c r="J52" s="79" t="s">
        <v>46</v>
      </c>
      <c r="K52" s="79"/>
      <c r="L52" s="7"/>
      <c r="M52" s="32" t="s">
        <v>47</v>
      </c>
      <c r="N52" s="32"/>
      <c r="O52" s="31"/>
    </row>
    <row r="53" spans="2:15" x14ac:dyDescent="0.25">
      <c r="B53" s="34"/>
      <c r="C53" s="58">
        <f>IF(F53&gt;0,1,"")</f>
        <v>1</v>
      </c>
      <c r="D53" s="33"/>
      <c r="E53" s="5"/>
      <c r="F53" s="36">
        <v>1</v>
      </c>
      <c r="G53" s="5"/>
      <c r="H53" s="66">
        <f>IF(F53&gt;0,35,"")</f>
        <v>35</v>
      </c>
      <c r="I53" s="5"/>
      <c r="J53" s="69"/>
      <c r="K53" s="70"/>
      <c r="L53" s="7"/>
      <c r="M53" s="71"/>
      <c r="N53" s="72"/>
      <c r="O53" s="31"/>
    </row>
    <row r="54" spans="2:15" x14ac:dyDescent="0.25">
      <c r="B54" s="34"/>
      <c r="C54" s="58">
        <f>IF(F54&gt;0,2,"")</f>
        <v>2</v>
      </c>
      <c r="D54" s="33"/>
      <c r="E54" s="5"/>
      <c r="F54" s="36">
        <v>1</v>
      </c>
      <c r="G54" s="5"/>
      <c r="H54" s="66">
        <f t="shared" ref="H54:H67" si="0">IF(F54&gt;0,35,"")</f>
        <v>35</v>
      </c>
      <c r="I54" s="5"/>
      <c r="J54" s="69"/>
      <c r="K54" s="70"/>
      <c r="L54" s="7"/>
      <c r="M54" s="71"/>
      <c r="N54" s="72"/>
      <c r="O54" s="31"/>
    </row>
    <row r="55" spans="2:15" x14ac:dyDescent="0.25">
      <c r="B55" s="34"/>
      <c r="C55" s="58">
        <f>IF(F55&gt;0,3,"")</f>
        <v>3</v>
      </c>
      <c r="D55" s="33"/>
      <c r="E55" s="5"/>
      <c r="F55" s="36">
        <v>1</v>
      </c>
      <c r="G55" s="5"/>
      <c r="H55" s="66">
        <f t="shared" si="0"/>
        <v>35</v>
      </c>
      <c r="I55" s="5"/>
      <c r="J55" s="69"/>
      <c r="K55" s="70"/>
      <c r="L55" s="7"/>
      <c r="M55" s="71"/>
      <c r="N55" s="72"/>
      <c r="O55" s="31"/>
    </row>
    <row r="56" spans="2:15" x14ac:dyDescent="0.25">
      <c r="B56" s="34"/>
      <c r="C56" s="58">
        <f>IF(F56&gt;0,4,"")</f>
        <v>4</v>
      </c>
      <c r="D56" s="33"/>
      <c r="E56" s="5"/>
      <c r="F56" s="36">
        <v>1</v>
      </c>
      <c r="G56" s="5"/>
      <c r="H56" s="66">
        <f t="shared" si="0"/>
        <v>35</v>
      </c>
      <c r="I56" s="5"/>
      <c r="J56" s="69"/>
      <c r="K56" s="70"/>
      <c r="L56" s="7"/>
      <c r="M56" s="71"/>
      <c r="N56" s="72"/>
      <c r="O56" s="31"/>
    </row>
    <row r="57" spans="2:15" x14ac:dyDescent="0.25">
      <c r="B57" s="34"/>
      <c r="C57" s="58">
        <f>IF(F57&gt;0,5,"")</f>
        <v>5</v>
      </c>
      <c r="D57" s="33"/>
      <c r="E57" s="5"/>
      <c r="F57" s="36">
        <v>2</v>
      </c>
      <c r="G57" s="5"/>
      <c r="H57" s="66">
        <f t="shared" si="0"/>
        <v>35</v>
      </c>
      <c r="I57" s="5"/>
      <c r="J57" s="69"/>
      <c r="K57" s="70"/>
      <c r="L57" s="7"/>
      <c r="M57" s="71"/>
      <c r="N57" s="72"/>
      <c r="O57" s="31"/>
    </row>
    <row r="58" spans="2:15" x14ac:dyDescent="0.25">
      <c r="B58" s="34"/>
      <c r="C58" s="58" t="str">
        <f>IF(F58&gt;0,6,"")</f>
        <v/>
      </c>
      <c r="D58" s="33"/>
      <c r="E58" s="5"/>
      <c r="F58" s="36"/>
      <c r="G58" s="5"/>
      <c r="H58" s="66" t="str">
        <f t="shared" si="0"/>
        <v/>
      </c>
      <c r="I58" s="5"/>
      <c r="J58" s="69"/>
      <c r="K58" s="70"/>
      <c r="L58" s="7"/>
      <c r="M58" s="71"/>
      <c r="N58" s="72"/>
      <c r="O58" s="31"/>
    </row>
    <row r="59" spans="2:15" x14ac:dyDescent="0.25">
      <c r="B59" s="34"/>
      <c r="C59" s="58" t="str">
        <f>IF(F59&gt;0,7,"")</f>
        <v/>
      </c>
      <c r="D59" s="33"/>
      <c r="E59" s="5"/>
      <c r="F59" s="36"/>
      <c r="G59" s="5"/>
      <c r="H59" s="66" t="str">
        <f t="shared" si="0"/>
        <v/>
      </c>
      <c r="I59" s="5"/>
      <c r="J59" s="69"/>
      <c r="K59" s="70"/>
      <c r="L59" s="7"/>
      <c r="M59" s="71"/>
      <c r="N59" s="72"/>
      <c r="O59" s="31"/>
    </row>
    <row r="60" spans="2:15" x14ac:dyDescent="0.25">
      <c r="B60" s="37"/>
      <c r="C60" s="58" t="str">
        <f>IF(F60&gt;0,8,"")</f>
        <v/>
      </c>
      <c r="D60" s="38"/>
      <c r="E60" s="5"/>
      <c r="F60" s="36"/>
      <c r="G60" s="5"/>
      <c r="H60" s="66" t="str">
        <f t="shared" si="0"/>
        <v/>
      </c>
      <c r="I60" s="5"/>
      <c r="J60" s="69"/>
      <c r="K60" s="70"/>
      <c r="L60" s="7"/>
      <c r="M60" s="71"/>
      <c r="N60" s="72"/>
      <c r="O60" s="31"/>
    </row>
    <row r="61" spans="2:15" x14ac:dyDescent="0.25">
      <c r="B61" s="34"/>
      <c r="C61" s="58" t="str">
        <f>IF(F61&gt;0,9,"")</f>
        <v/>
      </c>
      <c r="D61" s="38"/>
      <c r="E61" s="5"/>
      <c r="F61" s="36"/>
      <c r="G61" s="5"/>
      <c r="H61" s="66" t="str">
        <f t="shared" si="0"/>
        <v/>
      </c>
      <c r="I61" s="5"/>
      <c r="J61" s="69"/>
      <c r="K61" s="70"/>
      <c r="L61" s="7"/>
      <c r="M61" s="71"/>
      <c r="N61" s="72"/>
      <c r="O61" s="31"/>
    </row>
    <row r="62" spans="2:15" x14ac:dyDescent="0.25">
      <c r="B62" s="34"/>
      <c r="C62" s="58" t="str">
        <f>IF(F62&gt;0,10,"")</f>
        <v/>
      </c>
      <c r="D62" s="33"/>
      <c r="E62" s="5"/>
      <c r="F62" s="36"/>
      <c r="G62" s="5"/>
      <c r="H62" s="66" t="str">
        <f t="shared" si="0"/>
        <v/>
      </c>
      <c r="I62" s="5"/>
      <c r="J62" s="69"/>
      <c r="K62" s="70"/>
      <c r="L62" s="7"/>
      <c r="M62" s="71"/>
      <c r="N62" s="72"/>
      <c r="O62" s="31"/>
    </row>
    <row r="63" spans="2:15" x14ac:dyDescent="0.25">
      <c r="B63" s="34"/>
      <c r="C63" s="58" t="str">
        <f>IF(F63&gt;0,11,"")</f>
        <v/>
      </c>
      <c r="D63" s="33"/>
      <c r="E63" s="5"/>
      <c r="F63" s="36"/>
      <c r="G63" s="5"/>
      <c r="H63" s="66" t="str">
        <f t="shared" si="0"/>
        <v/>
      </c>
      <c r="I63" s="5"/>
      <c r="J63" s="39"/>
      <c r="K63" s="40"/>
      <c r="L63" s="7"/>
      <c r="M63" s="41"/>
      <c r="N63" s="42"/>
      <c r="O63" s="31"/>
    </row>
    <row r="64" spans="2:15" x14ac:dyDescent="0.25">
      <c r="B64" s="34"/>
      <c r="C64" s="58" t="str">
        <f>IF(F64&gt;0,12,"")</f>
        <v/>
      </c>
      <c r="D64" s="33"/>
      <c r="E64" s="5"/>
      <c r="F64" s="36"/>
      <c r="G64" s="5"/>
      <c r="H64" s="66" t="str">
        <f t="shared" si="0"/>
        <v/>
      </c>
      <c r="I64" s="5"/>
      <c r="J64" s="39"/>
      <c r="K64" s="40"/>
      <c r="L64" s="7"/>
      <c r="M64" s="41"/>
      <c r="N64" s="42"/>
      <c r="O64" s="31"/>
    </row>
    <row r="65" spans="2:15" x14ac:dyDescent="0.25">
      <c r="B65" s="34"/>
      <c r="C65" s="58" t="str">
        <f>IF(F65&gt;0,13,"")</f>
        <v/>
      </c>
      <c r="D65" s="33"/>
      <c r="E65" s="5"/>
      <c r="F65" s="36"/>
      <c r="G65" s="5"/>
      <c r="H65" s="66" t="str">
        <f t="shared" si="0"/>
        <v/>
      </c>
      <c r="I65" s="5"/>
      <c r="J65" s="69"/>
      <c r="K65" s="70"/>
      <c r="L65" s="7"/>
      <c r="M65" s="71"/>
      <c r="N65" s="72"/>
      <c r="O65" s="31"/>
    </row>
    <row r="66" spans="2:15" x14ac:dyDescent="0.25">
      <c r="B66" s="34"/>
      <c r="C66" s="58" t="str">
        <f>IF(F66&gt;0,14,"")</f>
        <v/>
      </c>
      <c r="D66" s="33"/>
      <c r="E66" s="5"/>
      <c r="F66" s="36"/>
      <c r="G66" s="5"/>
      <c r="H66" s="66" t="str">
        <f t="shared" si="0"/>
        <v/>
      </c>
      <c r="I66" s="5"/>
      <c r="J66" s="69"/>
      <c r="K66" s="70"/>
      <c r="L66" s="7"/>
      <c r="M66" s="71"/>
      <c r="N66" s="72"/>
      <c r="O66" s="31"/>
    </row>
    <row r="67" spans="2:15" x14ac:dyDescent="0.25">
      <c r="B67" s="34"/>
      <c r="C67" s="58" t="str">
        <f>IF(F67&gt;0,15,"")</f>
        <v/>
      </c>
      <c r="D67" s="33"/>
      <c r="E67" s="5"/>
      <c r="F67" s="36"/>
      <c r="G67" s="5"/>
      <c r="H67" s="66" t="str">
        <f t="shared" si="0"/>
        <v/>
      </c>
      <c r="I67" s="5"/>
      <c r="J67" s="69"/>
      <c r="K67" s="70"/>
      <c r="L67" s="7"/>
      <c r="M67" s="71"/>
      <c r="N67" s="72"/>
      <c r="O67" s="31"/>
    </row>
    <row r="68" spans="2:15" x14ac:dyDescent="0.25">
      <c r="B68" s="34"/>
      <c r="C68" s="58" t="str">
        <f t="shared" ref="C68:C74" si="1">IF(F68&gt;0,15,"")</f>
        <v/>
      </c>
      <c r="D68" s="33"/>
      <c r="E68" s="5"/>
      <c r="F68" s="36"/>
      <c r="G68" s="5"/>
      <c r="H68" s="66" t="str">
        <f t="shared" ref="H68:H74" si="2">IF(F68&gt;0,35,"")</f>
        <v/>
      </c>
      <c r="I68" s="5"/>
      <c r="J68" s="69"/>
      <c r="K68" s="70"/>
      <c r="L68" s="7"/>
      <c r="M68" s="71"/>
      <c r="N68" s="72"/>
      <c r="O68" s="31"/>
    </row>
    <row r="69" spans="2:15" x14ac:dyDescent="0.25">
      <c r="B69" s="34"/>
      <c r="C69" s="58" t="str">
        <f t="shared" si="1"/>
        <v/>
      </c>
      <c r="D69" s="33"/>
      <c r="E69" s="5"/>
      <c r="F69" s="36"/>
      <c r="G69" s="5"/>
      <c r="H69" s="66" t="str">
        <f t="shared" si="2"/>
        <v/>
      </c>
      <c r="I69" s="5"/>
      <c r="J69" s="69"/>
      <c r="K69" s="70"/>
      <c r="L69" s="7"/>
      <c r="M69" s="71"/>
      <c r="N69" s="72"/>
      <c r="O69" s="31"/>
    </row>
    <row r="70" spans="2:15" x14ac:dyDescent="0.25">
      <c r="B70" s="34"/>
      <c r="C70" s="58" t="str">
        <f t="shared" si="1"/>
        <v/>
      </c>
      <c r="D70" s="33"/>
      <c r="E70" s="5"/>
      <c r="F70" s="36"/>
      <c r="G70" s="5"/>
      <c r="H70" s="66" t="str">
        <f t="shared" si="2"/>
        <v/>
      </c>
      <c r="I70" s="5"/>
      <c r="J70" s="69"/>
      <c r="K70" s="70"/>
      <c r="L70" s="7"/>
      <c r="M70" s="71"/>
      <c r="N70" s="72"/>
      <c r="O70" s="31"/>
    </row>
    <row r="71" spans="2:15" x14ac:dyDescent="0.25">
      <c r="B71" s="34"/>
      <c r="C71" s="58" t="str">
        <f t="shared" si="1"/>
        <v/>
      </c>
      <c r="D71" s="33"/>
      <c r="E71" s="5"/>
      <c r="F71" s="36"/>
      <c r="G71" s="5"/>
      <c r="H71" s="66" t="str">
        <f t="shared" si="2"/>
        <v/>
      </c>
      <c r="I71" s="5"/>
      <c r="J71" s="69"/>
      <c r="K71" s="70"/>
      <c r="L71" s="7"/>
      <c r="M71" s="71"/>
      <c r="N71" s="72"/>
      <c r="O71" s="31"/>
    </row>
    <row r="72" spans="2:15" x14ac:dyDescent="0.25">
      <c r="B72" s="34"/>
      <c r="C72" s="58" t="str">
        <f t="shared" si="1"/>
        <v/>
      </c>
      <c r="D72" s="33"/>
      <c r="E72" s="5"/>
      <c r="F72" s="36"/>
      <c r="G72" s="5"/>
      <c r="H72" s="66" t="str">
        <f t="shared" si="2"/>
        <v/>
      </c>
      <c r="I72" s="5"/>
      <c r="J72" s="69"/>
      <c r="K72" s="70"/>
      <c r="L72" s="7"/>
      <c r="M72" s="71"/>
      <c r="N72" s="72"/>
      <c r="O72" s="31"/>
    </row>
    <row r="73" spans="2:15" x14ac:dyDescent="0.25">
      <c r="B73" s="34"/>
      <c r="C73" s="58" t="str">
        <f t="shared" si="1"/>
        <v/>
      </c>
      <c r="D73" s="33"/>
      <c r="E73" s="5"/>
      <c r="F73" s="36"/>
      <c r="G73" s="5"/>
      <c r="H73" s="66" t="str">
        <f t="shared" si="2"/>
        <v/>
      </c>
      <c r="I73" s="5"/>
      <c r="J73" s="69"/>
      <c r="K73" s="70"/>
      <c r="L73" s="7"/>
      <c r="M73" s="71"/>
      <c r="N73" s="72"/>
      <c r="O73" s="31"/>
    </row>
    <row r="74" spans="2:15" x14ac:dyDescent="0.25">
      <c r="B74" s="34"/>
      <c r="C74" s="58" t="str">
        <f t="shared" si="1"/>
        <v/>
      </c>
      <c r="D74" s="33"/>
      <c r="E74" s="5"/>
      <c r="F74" s="36"/>
      <c r="G74" s="5"/>
      <c r="H74" s="66" t="str">
        <f t="shared" si="2"/>
        <v/>
      </c>
      <c r="I74" s="5"/>
      <c r="J74" s="69"/>
      <c r="K74" s="70"/>
      <c r="L74" s="7"/>
      <c r="M74" s="71"/>
      <c r="N74" s="72"/>
      <c r="O74" s="31"/>
    </row>
    <row r="75" spans="2:15" ht="6.75" customHeight="1" thickBot="1" x14ac:dyDescent="0.3"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5"/>
    </row>
    <row r="76" spans="2:15" x14ac:dyDescent="0.25">
      <c r="B76" s="15" t="s">
        <v>49</v>
      </c>
      <c r="C76" s="5"/>
      <c r="D76" s="21"/>
      <c r="E76" s="21"/>
      <c r="F76" s="21"/>
      <c r="G76" s="21"/>
      <c r="H76" s="21"/>
      <c r="I76" s="21"/>
      <c r="J76" s="21"/>
      <c r="K76" s="30"/>
      <c r="L76" s="30"/>
      <c r="M76" s="30"/>
      <c r="N76" s="30"/>
      <c r="O76" s="31"/>
    </row>
    <row r="77" spans="2:15" x14ac:dyDescent="0.25">
      <c r="B77" s="4"/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2"/>
      <c r="O77" s="46"/>
    </row>
    <row r="78" spans="2:15" x14ac:dyDescent="0.25">
      <c r="B78" s="4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2"/>
      <c r="O78" s="46"/>
    </row>
    <row r="79" spans="2:15" x14ac:dyDescent="0.25">
      <c r="B79" s="4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2"/>
      <c r="O79" s="46"/>
    </row>
    <row r="80" spans="2:15" x14ac:dyDescent="0.25">
      <c r="B80" s="4"/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2"/>
      <c r="O80" s="46"/>
    </row>
    <row r="81" spans="2:15" x14ac:dyDescent="0.25">
      <c r="B81" s="4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2"/>
      <c r="O81" s="46"/>
    </row>
    <row r="82" spans="2:15" x14ac:dyDescent="0.25">
      <c r="B82" s="4"/>
      <c r="C82" s="71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4"/>
      <c r="O82" s="46"/>
    </row>
    <row r="83" spans="2:15" x14ac:dyDescent="0.25">
      <c r="B83" s="4"/>
      <c r="C83" s="88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0"/>
      <c r="O83" s="46"/>
    </row>
    <row r="84" spans="2:15" ht="7.5" customHeight="1" thickBot="1" x14ac:dyDescent="0.3">
      <c r="B84" s="47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48"/>
    </row>
    <row r="85" spans="2:15" ht="15.75" thickTop="1" x14ac:dyDescent="0.25">
      <c r="B85" s="15" t="s">
        <v>50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2:15" x14ac:dyDescent="0.25">
      <c r="B86" s="4"/>
      <c r="C86" s="85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2"/>
      <c r="O86" s="6"/>
    </row>
    <row r="87" spans="2:15" x14ac:dyDescent="0.25">
      <c r="B87" s="4"/>
      <c r="C87" s="71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4"/>
      <c r="O87" s="6"/>
    </row>
    <row r="88" spans="2:15" x14ac:dyDescent="0.25">
      <c r="B88" s="4"/>
      <c r="C88" s="71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4"/>
      <c r="O88" s="6"/>
    </row>
    <row r="89" spans="2:15" x14ac:dyDescent="0.25">
      <c r="B89" s="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7"/>
      <c r="O89" s="6"/>
    </row>
    <row r="90" spans="2:15" x14ac:dyDescent="0.25">
      <c r="B90" s="4"/>
      <c r="C90" s="71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4"/>
      <c r="O90" s="6"/>
    </row>
    <row r="91" spans="2:15" x14ac:dyDescent="0.25">
      <c r="B91" s="4"/>
      <c r="C91" s="71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4"/>
      <c r="O91" s="6"/>
    </row>
    <row r="92" spans="2:15" x14ac:dyDescent="0.25">
      <c r="B92" s="4"/>
      <c r="C92" s="71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4"/>
      <c r="O92" s="6"/>
    </row>
    <row r="93" spans="2:15" ht="9" customHeight="1" thickBot="1" x14ac:dyDescent="0.3">
      <c r="B93" s="1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4"/>
    </row>
    <row r="94" spans="2:15" ht="12" customHeight="1" thickTop="1" thickBot="1" x14ac:dyDescent="0.3">
      <c r="B94" s="49"/>
      <c r="C94" s="50"/>
      <c r="D94" s="50"/>
      <c r="E94" s="50"/>
      <c r="F94" s="50"/>
      <c r="G94" s="50"/>
      <c r="H94" s="51" t="s">
        <v>7</v>
      </c>
      <c r="I94" s="50"/>
      <c r="J94" s="50"/>
      <c r="K94" s="50"/>
      <c r="L94" s="50"/>
      <c r="M94" s="50"/>
      <c r="N94" s="50"/>
      <c r="O94" s="52"/>
    </row>
  </sheetData>
  <mergeCells count="100">
    <mergeCell ref="C81:N81"/>
    <mergeCell ref="C82:N82"/>
    <mergeCell ref="C83:N83"/>
    <mergeCell ref="C86:N86"/>
    <mergeCell ref="C87:N87"/>
    <mergeCell ref="C88:N88"/>
    <mergeCell ref="C89:N89"/>
    <mergeCell ref="C90:N90"/>
    <mergeCell ref="C91:N91"/>
    <mergeCell ref="C92:N92"/>
    <mergeCell ref="C80:N80"/>
    <mergeCell ref="J66:K66"/>
    <mergeCell ref="M66:N66"/>
    <mergeCell ref="J67:K67"/>
    <mergeCell ref="M67:N67"/>
    <mergeCell ref="J68:K68"/>
    <mergeCell ref="M68:N68"/>
    <mergeCell ref="J69:K69"/>
    <mergeCell ref="M69:N69"/>
    <mergeCell ref="J70:K70"/>
    <mergeCell ref="M70:N70"/>
    <mergeCell ref="J71:K71"/>
    <mergeCell ref="M71:N71"/>
    <mergeCell ref="J65:K65"/>
    <mergeCell ref="M65:N65"/>
    <mergeCell ref="C77:N77"/>
    <mergeCell ref="C78:N78"/>
    <mergeCell ref="C79:N79"/>
    <mergeCell ref="J60:K60"/>
    <mergeCell ref="M60:N60"/>
    <mergeCell ref="J61:K61"/>
    <mergeCell ref="M61:N61"/>
    <mergeCell ref="J62:K62"/>
    <mergeCell ref="M62:N62"/>
    <mergeCell ref="J48:K48"/>
    <mergeCell ref="M48:N48"/>
    <mergeCell ref="M58:N58"/>
    <mergeCell ref="J59:K59"/>
    <mergeCell ref="M59:N59"/>
    <mergeCell ref="J58:K58"/>
    <mergeCell ref="J34:K34"/>
    <mergeCell ref="J35:K35"/>
    <mergeCell ref="M35:N35"/>
    <mergeCell ref="J36:K36"/>
    <mergeCell ref="M36:N36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55:K55"/>
    <mergeCell ref="M55:N55"/>
    <mergeCell ref="J56:K56"/>
    <mergeCell ref="M56:N56"/>
    <mergeCell ref="J57:K57"/>
    <mergeCell ref="M57:N57"/>
    <mergeCell ref="J52:K52"/>
    <mergeCell ref="J53:K53"/>
    <mergeCell ref="M53:N53"/>
    <mergeCell ref="J54:K54"/>
    <mergeCell ref="M54:N54"/>
    <mergeCell ref="J49:K49"/>
    <mergeCell ref="M49:N49"/>
    <mergeCell ref="G8:H8"/>
    <mergeCell ref="G9:H9"/>
    <mergeCell ref="G10:H10"/>
    <mergeCell ref="G11:H11"/>
    <mergeCell ref="G12:H12"/>
    <mergeCell ref="G13:H13"/>
    <mergeCell ref="J39:K39"/>
    <mergeCell ref="M39:N39"/>
    <mergeCell ref="J43:K43"/>
    <mergeCell ref="M43:N43"/>
    <mergeCell ref="J44:K44"/>
    <mergeCell ref="M44:N44"/>
    <mergeCell ref="J47:K47"/>
    <mergeCell ref="M47:N47"/>
    <mergeCell ref="L13:M13"/>
    <mergeCell ref="L14:M14"/>
    <mergeCell ref="L15:M15"/>
    <mergeCell ref="L16:M16"/>
    <mergeCell ref="D3:M3"/>
    <mergeCell ref="E4:J4"/>
    <mergeCell ref="E5:J5"/>
    <mergeCell ref="L8:M8"/>
    <mergeCell ref="L9:M9"/>
    <mergeCell ref="L10:M10"/>
    <mergeCell ref="L11:M11"/>
    <mergeCell ref="L12:M12"/>
    <mergeCell ref="J72:K72"/>
    <mergeCell ref="M72:N72"/>
    <mergeCell ref="J73:K73"/>
    <mergeCell ref="M73:N73"/>
    <mergeCell ref="J74:K74"/>
    <mergeCell ref="M74:N74"/>
  </mergeCells>
  <dataValidations disablePrompts="1" count="2">
    <dataValidation type="list" allowBlank="1" showInputMessage="1" showErrorMessage="1" prompt="Select name of shift manager here!" sqref="N4:N5">
      <formula1>$Q$7:$Q$7</formula1>
    </dataValidation>
    <dataValidation type="list" allowBlank="1" showInputMessage="1" showErrorMessage="1" prompt="Select shift here!" sqref="L4">
      <formula1>#REF!</formula1>
    </dataValidation>
  </dataValidations>
  <printOptions horizontalCentered="1"/>
  <pageMargins left="0.25" right="0.25" top="0.3" bottom="0.25" header="0.3" footer="0.3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Lyndane S. Gonzales</dc:creator>
  <cp:lastModifiedBy>Lyndane S. Gonzales</cp:lastModifiedBy>
  <cp:lastPrinted>2015-06-22T06:27:24Z</cp:lastPrinted>
  <dcterms:created xsi:type="dcterms:W3CDTF">2015-06-22T00:39:49Z</dcterms:created>
  <dcterms:modified xsi:type="dcterms:W3CDTF">2015-06-26T03:05:10Z</dcterms:modified>
</cp:coreProperties>
</file>