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ltan\Documents\ProcessInformation\PASAROperations\ExcelReference\"/>
    </mc:Choice>
  </mc:AlternateContent>
  <bookViews>
    <workbookView xWindow="0" yWindow="0" windowWidth="21570" windowHeight="8145" activeTab="7"/>
  </bookViews>
  <sheets>
    <sheet name="AFLogsheet" sheetId="1" r:id="rId1"/>
    <sheet name="Assign Year" sheetId="13" r:id="rId2"/>
    <sheet name="Create Lot Number" sheetId="4" r:id="rId3"/>
    <sheet name="Blister Receiving" sheetId="3" r:id="rId4"/>
    <sheet name="Refining" sheetId="5" r:id="rId5"/>
    <sheet name="Casting" sheetId="6" r:id="rId6"/>
    <sheet name="QIG" sheetId="8" r:id="rId7"/>
    <sheet name="DB-design" sheetId="2" r:id="rId8"/>
    <sheet name="DB-lookup" sheetId="10" r:id="rId9"/>
    <sheet name="Sheet3" sheetId="9" r:id="rId10"/>
    <sheet name="Sheet1" sheetId="14" r:id="rId1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 s="1"/>
  <c r="AY12" i="2" l="1"/>
  <c r="AY13" i="2"/>
  <c r="AY14" i="2"/>
  <c r="AY15" i="2"/>
  <c r="AY16" i="2"/>
  <c r="AY17" i="2"/>
  <c r="AY18" i="2"/>
  <c r="AY19" i="2"/>
  <c r="AY20" i="2"/>
  <c r="AY11" i="2"/>
  <c r="AY5" i="2"/>
  <c r="AY6" i="2"/>
  <c r="AY7" i="2"/>
  <c r="AY8" i="2"/>
  <c r="AY9" i="2"/>
  <c r="AY10" i="2"/>
  <c r="AY4" i="2"/>
  <c r="K117" i="2" l="1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16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5" i="2"/>
  <c r="R107" i="2"/>
  <c r="S107" i="2"/>
  <c r="T107" i="2" s="1"/>
  <c r="W107" i="2"/>
  <c r="R108" i="2"/>
  <c r="S108" i="2"/>
  <c r="T108" i="2" s="1"/>
  <c r="W108" i="2"/>
  <c r="R109" i="2"/>
  <c r="S109" i="2"/>
  <c r="T109" i="2" s="1"/>
  <c r="W109" i="2"/>
  <c r="R110" i="2"/>
  <c r="S110" i="2"/>
  <c r="T110" i="2" s="1"/>
  <c r="W110" i="2"/>
  <c r="R111" i="2"/>
  <c r="S111" i="2"/>
  <c r="T111" i="2" s="1"/>
  <c r="W111" i="2"/>
  <c r="R112" i="2"/>
  <c r="S112" i="2"/>
  <c r="T112" i="2" s="1"/>
  <c r="W112" i="2"/>
  <c r="W106" i="2"/>
  <c r="S106" i="2"/>
  <c r="R106" i="2"/>
  <c r="W105" i="2"/>
  <c r="S105" i="2"/>
  <c r="T105" i="2" s="1"/>
  <c r="R105" i="2"/>
  <c r="W104" i="2"/>
  <c r="S104" i="2"/>
  <c r="T104" i="2" s="1"/>
  <c r="R104" i="2"/>
  <c r="W103" i="2"/>
  <c r="S103" i="2"/>
  <c r="R103" i="2"/>
  <c r="W102" i="2"/>
  <c r="S102" i="2"/>
  <c r="R102" i="2"/>
  <c r="W101" i="2"/>
  <c r="S101" i="2"/>
  <c r="T101" i="2" s="1"/>
  <c r="R101" i="2"/>
  <c r="W100" i="2"/>
  <c r="S100" i="2"/>
  <c r="T100" i="2" s="1"/>
  <c r="R100" i="2"/>
  <c r="R94" i="2"/>
  <c r="S94" i="2"/>
  <c r="T94" i="2" s="1"/>
  <c r="W94" i="2"/>
  <c r="R95" i="2"/>
  <c r="S95" i="2"/>
  <c r="T95" i="2" s="1"/>
  <c r="W95" i="2"/>
  <c r="R96" i="2"/>
  <c r="S96" i="2"/>
  <c r="T96" i="2" s="1"/>
  <c r="W96" i="2"/>
  <c r="R97" i="2"/>
  <c r="S97" i="2"/>
  <c r="T97" i="2" s="1"/>
  <c r="W97" i="2"/>
  <c r="R98" i="2"/>
  <c r="S98" i="2"/>
  <c r="T98" i="2" s="1"/>
  <c r="W98" i="2"/>
  <c r="R99" i="2"/>
  <c r="S99" i="2"/>
  <c r="T99" i="2" s="1"/>
  <c r="W99" i="2"/>
  <c r="W93" i="2"/>
  <c r="S93" i="2"/>
  <c r="T93" i="2" s="1"/>
  <c r="R93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5" i="2"/>
  <c r="Z110" i="2" l="1"/>
  <c r="Z96" i="2"/>
  <c r="Z99" i="2"/>
  <c r="Z95" i="2"/>
  <c r="Z94" i="2"/>
  <c r="Z111" i="2"/>
  <c r="Z97" i="2"/>
  <c r="Z107" i="2"/>
  <c r="Z93" i="2"/>
  <c r="Z98" i="2"/>
  <c r="Z109" i="2"/>
  <c r="Z101" i="2"/>
  <c r="Z105" i="2"/>
  <c r="Z112" i="2"/>
  <c r="Z108" i="2"/>
  <c r="Z104" i="2"/>
  <c r="Z100" i="2"/>
  <c r="T102" i="2"/>
  <c r="Z102" i="2" s="1"/>
  <c r="T103" i="2"/>
  <c r="Z103" i="2" s="1"/>
  <c r="T106" i="2"/>
  <c r="Z106" i="2" s="1"/>
  <c r="AP6" i="2" l="1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5" i="2"/>
  <c r="T50" i="2"/>
  <c r="T51" i="2"/>
  <c r="T52" i="2"/>
  <c r="T53" i="2"/>
  <c r="T54" i="2"/>
  <c r="T55" i="2"/>
  <c r="T56" i="2"/>
  <c r="T57" i="2"/>
  <c r="T58" i="2"/>
  <c r="T59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Z50" i="2" s="1"/>
  <c r="R51" i="2"/>
  <c r="Z51" i="2" s="1"/>
  <c r="R52" i="2"/>
  <c r="Z52" i="2" s="1"/>
  <c r="R53" i="2"/>
  <c r="Z53" i="2" s="1"/>
  <c r="R54" i="2"/>
  <c r="Z54" i="2" s="1"/>
  <c r="R55" i="2"/>
  <c r="Z55" i="2" s="1"/>
  <c r="R56" i="2"/>
  <c r="Z56" i="2" s="1"/>
  <c r="R57" i="2"/>
  <c r="Z57" i="2" s="1"/>
  <c r="R58" i="2"/>
  <c r="Z58" i="2" s="1"/>
  <c r="R59" i="2"/>
  <c r="Z59" i="2" s="1"/>
  <c r="R60" i="2"/>
  <c r="R61" i="2"/>
  <c r="Z61" i="2" s="1"/>
  <c r="R62" i="2"/>
  <c r="Z62" i="2" s="1"/>
  <c r="R63" i="2"/>
  <c r="Z63" i="2" s="1"/>
  <c r="R64" i="2"/>
  <c r="Z64" i="2" s="1"/>
  <c r="R65" i="2"/>
  <c r="Z65" i="2" s="1"/>
  <c r="R66" i="2"/>
  <c r="Z66" i="2" s="1"/>
  <c r="R67" i="2"/>
  <c r="Z67" i="2" s="1"/>
  <c r="R68" i="2"/>
  <c r="Z68" i="2" s="1"/>
  <c r="R69" i="2"/>
  <c r="Z69" i="2" s="1"/>
  <c r="R70" i="2"/>
  <c r="Z70" i="2" s="1"/>
  <c r="R71" i="2"/>
  <c r="Z71" i="2" s="1"/>
  <c r="R72" i="2"/>
  <c r="Z72" i="2" s="1"/>
  <c r="R73" i="2"/>
  <c r="Z73" i="2" s="1"/>
  <c r="R74" i="2"/>
  <c r="Z74" i="2" s="1"/>
  <c r="R75" i="2"/>
  <c r="Z75" i="2" s="1"/>
  <c r="R76" i="2"/>
  <c r="Z76" i="2" s="1"/>
  <c r="R77" i="2"/>
  <c r="Z77" i="2" s="1"/>
  <c r="R78" i="2"/>
  <c r="Z78" i="2" s="1"/>
  <c r="R79" i="2"/>
  <c r="Z79" i="2" s="1"/>
  <c r="R80" i="2"/>
  <c r="Z80" i="2" s="1"/>
  <c r="R81" i="2"/>
  <c r="Z81" i="2" s="1"/>
  <c r="R82" i="2"/>
  <c r="Z82" i="2" s="1"/>
  <c r="R83" i="2"/>
  <c r="Z83" i="2" s="1"/>
  <c r="R84" i="2"/>
  <c r="Z84" i="2" s="1"/>
  <c r="R85" i="2"/>
  <c r="Z85" i="2" s="1"/>
  <c r="R86" i="2"/>
  <c r="Z86" i="2" s="1"/>
  <c r="R87" i="2"/>
  <c r="Z87" i="2" s="1"/>
  <c r="R88" i="2"/>
  <c r="Z88" i="2" s="1"/>
  <c r="R89" i="2"/>
  <c r="Z89" i="2" s="1"/>
  <c r="R90" i="2"/>
  <c r="Z90" i="2" s="1"/>
  <c r="R91" i="2"/>
  <c r="Z91" i="2" s="1"/>
  <c r="R92" i="2"/>
  <c r="Z92" i="2" s="1"/>
  <c r="R5" i="2"/>
  <c r="G33" i="2"/>
  <c r="G37" i="2" s="1"/>
  <c r="S60" i="2"/>
  <c r="T60" i="2" s="1"/>
  <c r="S49" i="2"/>
  <c r="T49" i="2" s="1"/>
  <c r="S47" i="2"/>
  <c r="S48" i="2"/>
  <c r="T48" i="2" s="1"/>
  <c r="S46" i="2"/>
  <c r="S45" i="2"/>
  <c r="T45" i="2" s="1"/>
  <c r="S44" i="2"/>
  <c r="T44" i="2" s="1"/>
  <c r="S41" i="2"/>
  <c r="S42" i="2"/>
  <c r="S43" i="2"/>
  <c r="Z4" i="2"/>
  <c r="S38" i="2"/>
  <c r="S39" i="2"/>
  <c r="S40" i="2"/>
  <c r="T40" i="2" s="1"/>
  <c r="S6" i="2"/>
  <c r="S7" i="2"/>
  <c r="S8" i="2"/>
  <c r="T8" i="2" s="1"/>
  <c r="S9" i="2"/>
  <c r="S10" i="2"/>
  <c r="S11" i="2"/>
  <c r="T11" i="2" s="1"/>
  <c r="S12" i="2"/>
  <c r="T12" i="2" s="1"/>
  <c r="S13" i="2"/>
  <c r="T13" i="2" s="1"/>
  <c r="S14" i="2"/>
  <c r="S15" i="2"/>
  <c r="S16" i="2"/>
  <c r="T16" i="2" s="1"/>
  <c r="S17" i="2"/>
  <c r="S18" i="2"/>
  <c r="S19" i="2"/>
  <c r="S20" i="2"/>
  <c r="T20" i="2" s="1"/>
  <c r="S21" i="2"/>
  <c r="S22" i="2"/>
  <c r="S23" i="2"/>
  <c r="T23" i="2" s="1"/>
  <c r="S24" i="2"/>
  <c r="T24" i="2" s="1"/>
  <c r="S25" i="2"/>
  <c r="T25" i="2" s="1"/>
  <c r="S26" i="2"/>
  <c r="S27" i="2"/>
  <c r="S28" i="2"/>
  <c r="T28" i="2" s="1"/>
  <c r="S29" i="2"/>
  <c r="S30" i="2"/>
  <c r="S31" i="2"/>
  <c r="S32" i="2"/>
  <c r="T32" i="2" s="1"/>
  <c r="S33" i="2"/>
  <c r="T33" i="2" s="1"/>
  <c r="S34" i="2"/>
  <c r="S35" i="2"/>
  <c r="T35" i="2" s="1"/>
  <c r="S36" i="2"/>
  <c r="T36" i="2" s="1"/>
  <c r="S37" i="2"/>
  <c r="S5" i="2"/>
  <c r="T5" i="2" s="1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Z5" i="2" l="1"/>
  <c r="Z49" i="2"/>
  <c r="Z45" i="2"/>
  <c r="Z33" i="2"/>
  <c r="Z25" i="2"/>
  <c r="Z13" i="2"/>
  <c r="Z60" i="2"/>
  <c r="Z48" i="2"/>
  <c r="Z44" i="2"/>
  <c r="Z40" i="2"/>
  <c r="Z36" i="2"/>
  <c r="Z32" i="2"/>
  <c r="Z28" i="2"/>
  <c r="Z24" i="2"/>
  <c r="Z20" i="2"/>
  <c r="Z16" i="2"/>
  <c r="Z12" i="2"/>
  <c r="Z8" i="2"/>
  <c r="Z35" i="2"/>
  <c r="Z23" i="2"/>
  <c r="Z11" i="2"/>
  <c r="T41" i="2"/>
  <c r="Z41" i="2" s="1"/>
  <c r="T37" i="2"/>
  <c r="Z37" i="2" s="1"/>
  <c r="T29" i="2"/>
  <c r="Z29" i="2" s="1"/>
  <c r="T21" i="2"/>
  <c r="Z21" i="2" s="1"/>
  <c r="T17" i="2"/>
  <c r="Z17" i="2" s="1"/>
  <c r="T9" i="2"/>
  <c r="Z9" i="2" s="1"/>
  <c r="T47" i="2"/>
  <c r="Z47" i="2" s="1"/>
  <c r="T43" i="2"/>
  <c r="Z43" i="2" s="1"/>
  <c r="T39" i="2"/>
  <c r="Z39" i="2" s="1"/>
  <c r="T31" i="2"/>
  <c r="Z31" i="2" s="1"/>
  <c r="T27" i="2"/>
  <c r="Z27" i="2" s="1"/>
  <c r="T19" i="2"/>
  <c r="Z19" i="2" s="1"/>
  <c r="T15" i="2"/>
  <c r="Z15" i="2" s="1"/>
  <c r="T7" i="2"/>
  <c r="Z7" i="2" s="1"/>
  <c r="T46" i="2"/>
  <c r="Z46" i="2" s="1"/>
  <c r="T42" i="2"/>
  <c r="Z42" i="2" s="1"/>
  <c r="T38" i="2"/>
  <c r="Z38" i="2" s="1"/>
  <c r="T34" i="2"/>
  <c r="Z34" i="2" s="1"/>
  <c r="T30" i="2"/>
  <c r="Z30" i="2" s="1"/>
  <c r="T26" i="2"/>
  <c r="Z26" i="2" s="1"/>
  <c r="T22" i="2"/>
  <c r="Z22" i="2" s="1"/>
  <c r="T18" i="2"/>
  <c r="Z18" i="2" s="1"/>
  <c r="T14" i="2"/>
  <c r="Z14" i="2" s="1"/>
  <c r="T10" i="2"/>
  <c r="Z10" i="2" s="1"/>
  <c r="T6" i="2"/>
  <c r="Z6" i="2" s="1"/>
  <c r="G41" i="2"/>
  <c r="G40" i="2"/>
  <c r="G45" i="2"/>
  <c r="G36" i="2"/>
  <c r="G39" i="2"/>
  <c r="G42" i="2"/>
  <c r="G35" i="2"/>
  <c r="G38" i="2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6" i="9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</calcChain>
</file>

<file path=xl/sharedStrings.xml><?xml version="1.0" encoding="utf-8"?>
<sst xmlns="http://schemas.openxmlformats.org/spreadsheetml/2006/main" count="1773" uniqueCount="356">
  <si>
    <t>PASAR</t>
  </si>
  <si>
    <t>OPERATION'S REPORTS</t>
  </si>
  <si>
    <t>AF Logsheet</t>
  </si>
  <si>
    <t>Create Lot Number</t>
  </si>
  <si>
    <t>Blister Receiving</t>
  </si>
  <si>
    <t>Refining</t>
  </si>
  <si>
    <t>Casting</t>
  </si>
  <si>
    <t>QIG</t>
  </si>
  <si>
    <t>Start Time</t>
  </si>
  <si>
    <t>End Time</t>
  </si>
  <si>
    <t>Lot Number</t>
  </si>
  <si>
    <t>Status</t>
  </si>
  <si>
    <t>Created</t>
  </si>
  <si>
    <t>Skimming</t>
  </si>
  <si>
    <t>Oxidation</t>
  </si>
  <si>
    <t>Polling</t>
  </si>
  <si>
    <t>x</t>
  </si>
  <si>
    <t>Lot #:</t>
  </si>
  <si>
    <t>Date</t>
  </si>
  <si>
    <t>Cycle No.</t>
  </si>
  <si>
    <t>CF No.</t>
  </si>
  <si>
    <t>Weight</t>
  </si>
  <si>
    <t>ppm Sulfur</t>
  </si>
  <si>
    <t>Temperature</t>
  </si>
  <si>
    <t>Edit</t>
  </si>
  <si>
    <t>Delete</t>
  </si>
  <si>
    <t>Add Blister Received</t>
  </si>
  <si>
    <t>Lot No</t>
  </si>
  <si>
    <t>Start Time:</t>
  </si>
  <si>
    <t>End Time:</t>
  </si>
  <si>
    <t>CF No:</t>
  </si>
  <si>
    <t>Cycle No:</t>
  </si>
  <si>
    <t>Temperature:</t>
  </si>
  <si>
    <t xml:space="preserve">Weight:  </t>
  </si>
  <si>
    <t>ppm Sulfur:</t>
  </si>
  <si>
    <t>TUYERE MEASUREMENT</t>
  </si>
  <si>
    <t>West</t>
  </si>
  <si>
    <t>East</t>
  </si>
  <si>
    <t>CONSUMABLES</t>
  </si>
  <si>
    <t>Quantity</t>
  </si>
  <si>
    <t>Top</t>
  </si>
  <si>
    <t>Bottom</t>
  </si>
  <si>
    <t>Description</t>
  </si>
  <si>
    <t>Lead bars (pcs)</t>
  </si>
  <si>
    <t>Scrap anode (MT)</t>
  </si>
  <si>
    <t>Short Tuyere (pcs)</t>
  </si>
  <si>
    <t>Remarks</t>
  </si>
  <si>
    <t>FUEL READINGS</t>
  </si>
  <si>
    <t>LPG READINGS</t>
  </si>
  <si>
    <t>SKIMMING</t>
  </si>
  <si>
    <t>OXIDATION</t>
  </si>
  <si>
    <t>POLLING</t>
  </si>
  <si>
    <t>Start</t>
  </si>
  <si>
    <t>End</t>
  </si>
  <si>
    <t>1st</t>
  </si>
  <si>
    <t>2nd</t>
  </si>
  <si>
    <t>Heat-up</t>
  </si>
  <si>
    <t>Delays</t>
  </si>
  <si>
    <t>Endpoint</t>
  </si>
  <si>
    <t>Target</t>
  </si>
  <si>
    <t>Actual</t>
  </si>
  <si>
    <t>Time</t>
  </si>
  <si>
    <t>Operator</t>
  </si>
  <si>
    <t>Supervisor</t>
  </si>
  <si>
    <t>MOLTEN METAL TEMP (degC)</t>
  </si>
  <si>
    <t>MOULD DRESSING</t>
  </si>
  <si>
    <t>MOULD REPLACEMENT</t>
  </si>
  <si>
    <t>Wheel 1</t>
  </si>
  <si>
    <t>Wheel 2</t>
  </si>
  <si>
    <t>Middle</t>
  </si>
  <si>
    <t>kg</t>
  </si>
  <si>
    <t>pcs</t>
  </si>
  <si>
    <t>MT</t>
  </si>
  <si>
    <t>SPARE MOULDS INVENTORY</t>
  </si>
  <si>
    <t>CRL MOULDS casted:</t>
  </si>
  <si>
    <t>SPARE MOULDS casted:</t>
  </si>
  <si>
    <t>INVENTORY:</t>
  </si>
  <si>
    <t>MANPOWER</t>
  </si>
  <si>
    <t>Shift Supervisor</t>
  </si>
  <si>
    <t>Control Room</t>
  </si>
  <si>
    <t>Ladle</t>
  </si>
  <si>
    <t>Barite</t>
  </si>
  <si>
    <t>Crane</t>
  </si>
  <si>
    <t>Forklift</t>
  </si>
  <si>
    <t>Contractors (pax)</t>
  </si>
  <si>
    <t>Casting Wheel 1</t>
  </si>
  <si>
    <t>Casting Wheel 2</t>
  </si>
  <si>
    <t>Assign Year</t>
  </si>
  <si>
    <t>End of Lot</t>
  </si>
  <si>
    <t>AF</t>
  </si>
  <si>
    <t>ANODE FURNACE MANPOWER</t>
  </si>
  <si>
    <t>engunits</t>
  </si>
  <si>
    <t>DATE CAST:</t>
  </si>
  <si>
    <t>start time:</t>
  </si>
  <si>
    <t xml:space="preserve">      end time:</t>
  </si>
  <si>
    <t>lot no.</t>
  </si>
  <si>
    <t>reworkables</t>
  </si>
  <si>
    <t>1st 2 rounds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</si>
  <si>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</si>
  <si>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</si>
  <si>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</si>
  <si>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</si>
  <si>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</si>
  <si>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</si>
  <si>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</si>
  <si>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</si>
  <si>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9th hour</t>
  </si>
  <si>
    <t>total</t>
  </si>
  <si>
    <t>CW 1</t>
  </si>
  <si>
    <t>CW 2</t>
  </si>
  <si>
    <t>Grand</t>
  </si>
  <si>
    <t>BULGES</t>
  </si>
  <si>
    <t>FINS</t>
  </si>
  <si>
    <t>NAVEL</t>
  </si>
  <si>
    <t>OVER WEIGHT</t>
  </si>
  <si>
    <t>SLAVER ACCRETION</t>
  </si>
  <si>
    <t>TAPERED ANODES</t>
  </si>
  <si>
    <t>THICK LUG(40mm)</t>
  </si>
  <si>
    <t>THIN LUG(20mm)</t>
  </si>
  <si>
    <t>THRUST ROD FINS</t>
  </si>
  <si>
    <t>UNDER WEIGHT</t>
  </si>
  <si>
    <t>WARPING(65mm)</t>
  </si>
  <si>
    <t>CUPPING</t>
  </si>
  <si>
    <t>WITH SLAG</t>
  </si>
  <si>
    <t>TOTAL</t>
  </si>
  <si>
    <t>PCS CASTED</t>
  </si>
  <si>
    <t>10th hour</t>
  </si>
  <si>
    <t>AF #:</t>
  </si>
  <si>
    <t>AFNum</t>
  </si>
  <si>
    <t>AF_Lot</t>
  </si>
  <si>
    <t>AF_LotId</t>
  </si>
  <si>
    <t>AFLotNo</t>
  </si>
  <si>
    <t>ProdYearId</t>
  </si>
  <si>
    <t>AF_Status</t>
  </si>
  <si>
    <t>AF_StatusId</t>
  </si>
  <si>
    <t>AFStatusName</t>
  </si>
  <si>
    <t>AF_NumId</t>
  </si>
  <si>
    <t>AF_Num</t>
  </si>
  <si>
    <t>3rd</t>
  </si>
  <si>
    <t>AF_Page</t>
  </si>
  <si>
    <t>AF_PageId</t>
  </si>
  <si>
    <t>AFPageName</t>
  </si>
  <si>
    <t>Pb</t>
  </si>
  <si>
    <t>&lt;0.6</t>
  </si>
  <si>
    <t>Zn</t>
  </si>
  <si>
    <t>&lt;0.3</t>
  </si>
  <si>
    <t>P</t>
  </si>
  <si>
    <t>Mn</t>
  </si>
  <si>
    <t>&lt;0.5</t>
  </si>
  <si>
    <t>Fe</t>
  </si>
  <si>
    <t>Ni</t>
  </si>
  <si>
    <t>Si</t>
  </si>
  <si>
    <t>Cr</t>
  </si>
  <si>
    <t>&lt;0.4</t>
  </si>
  <si>
    <t>As</t>
  </si>
  <si>
    <t>Sb</t>
  </si>
  <si>
    <t>Bi</t>
  </si>
  <si>
    <t>Se</t>
  </si>
  <si>
    <t>Te</t>
  </si>
  <si>
    <t>Cd</t>
  </si>
  <si>
    <t>Co</t>
  </si>
  <si>
    <t>Sn</t>
  </si>
  <si>
    <t>AREP_CATH, AREP_CATHL</t>
  </si>
  <si>
    <t>NEW</t>
  </si>
  <si>
    <t>OLD</t>
  </si>
  <si>
    <t>Component</t>
  </si>
  <si>
    <t>output result if results is smaller than set lower limit</t>
  </si>
  <si>
    <r>
      <t>&lt;0.3</t>
    </r>
    <r>
      <rPr>
        <sz val="8"/>
        <color rgb="FF1F497D"/>
        <rFont val="Arial"/>
        <family val="2"/>
      </rPr>
      <t xml:space="preserve"> (&lt;0.5)</t>
    </r>
  </si>
  <si>
    <r>
      <t>&lt;0.5</t>
    </r>
    <r>
      <rPr>
        <sz val="8"/>
        <color rgb="FF1F497D"/>
        <rFont val="Arial"/>
        <family val="2"/>
      </rPr>
      <t xml:space="preserve"> (&lt;0.6)</t>
    </r>
  </si>
  <si>
    <r>
      <t>&lt;0.4</t>
    </r>
    <r>
      <rPr>
        <sz val="8"/>
        <color rgb="FF1F497D"/>
        <rFont val="Arial"/>
        <family val="2"/>
      </rPr>
      <t xml:space="preserve"> (&lt;0.5)</t>
    </r>
  </si>
  <si>
    <r>
      <t>&lt;0.6</t>
    </r>
    <r>
      <rPr>
        <sz val="8"/>
        <color rgb="FF1F497D"/>
        <rFont val="Arial"/>
        <family val="2"/>
      </rPr>
      <t xml:space="preserve"> (&lt;0.7)</t>
    </r>
  </si>
  <si>
    <t>New Request</t>
  </si>
  <si>
    <t>AF_Param</t>
  </si>
  <si>
    <t>AF_ParamId</t>
  </si>
  <si>
    <t>AF_Param_Num_Val</t>
  </si>
  <si>
    <t>AF_Param_Num_ValId</t>
  </si>
  <si>
    <t>AF_Param_type</t>
  </si>
  <si>
    <t>AF_Param_typeid</t>
  </si>
  <si>
    <t>AF_NumVal</t>
  </si>
  <si>
    <t>AF_Param_Emp_Val</t>
  </si>
  <si>
    <t>AF_Param_Emp_ValId</t>
  </si>
  <si>
    <t>DateTime</t>
  </si>
  <si>
    <t>String</t>
  </si>
  <si>
    <t>EmployeeId</t>
  </si>
  <si>
    <t>lookup</t>
  </si>
  <si>
    <t>AF_ParamGroup1Id</t>
  </si>
  <si>
    <t>AF_ParamGroup2Id</t>
  </si>
  <si>
    <t>AF_ParamGroup1</t>
  </si>
  <si>
    <t>AFParamGroup1Name</t>
  </si>
  <si>
    <t>AF_ParamGroup2</t>
  </si>
  <si>
    <t>AFParamGroup2Name</t>
  </si>
  <si>
    <t>AFParamName</t>
  </si>
  <si>
    <t>AFParamtypeName</t>
  </si>
  <si>
    <t>AFengunit</t>
  </si>
  <si>
    <t>AF_BlisterReceive</t>
  </si>
  <si>
    <t>AF_BlisterReceiveId</t>
  </si>
  <si>
    <t>AF_BlisterReceive_StartTime</t>
  </si>
  <si>
    <t>AF_BlisterReceive_EndTime</t>
  </si>
  <si>
    <t>CycleId</t>
  </si>
  <si>
    <t>AF_BlisterReceive_Temp</t>
  </si>
  <si>
    <t>Add QIG Entry</t>
  </si>
  <si>
    <t>PCS:</t>
  </si>
  <si>
    <t>CW:</t>
  </si>
  <si>
    <t>Hour:</t>
  </si>
  <si>
    <t>AF_Param_DTime_Val</t>
  </si>
  <si>
    <t>AF_Param_DTime_ValId</t>
  </si>
  <si>
    <t>AF_Param_Str_Val</t>
  </si>
  <si>
    <t>AF_StrVal</t>
  </si>
  <si>
    <t>AF_Param_Str_ValId</t>
  </si>
  <si>
    <t>Numeric</t>
  </si>
  <si>
    <t>Prod Year</t>
  </si>
  <si>
    <t>AF1</t>
  </si>
  <si>
    <t>AF2</t>
  </si>
  <si>
    <t>Save</t>
  </si>
  <si>
    <t>Parameter Name</t>
  </si>
  <si>
    <t>ParamGroup1</t>
  </si>
  <si>
    <t>ParamGroup2</t>
  </si>
  <si>
    <t>Page</t>
  </si>
  <si>
    <t>ParamType</t>
  </si>
  <si>
    <t>cm</t>
  </si>
  <si>
    <t>Lead Bars</t>
  </si>
  <si>
    <t>Scrap Anode</t>
  </si>
  <si>
    <t>Short Tuyere</t>
  </si>
  <si>
    <t>AF_Param_Num_TargetVal</t>
  </si>
  <si>
    <t>AF_Param_Num_TargetValId</t>
  </si>
  <si>
    <t>AF_TargetVal_Min</t>
  </si>
  <si>
    <t>AF_TargetVal_Max</t>
  </si>
  <si>
    <t>degC</t>
  </si>
  <si>
    <t>Poling</t>
  </si>
  <si>
    <t>date</t>
  </si>
  <si>
    <t>word</t>
  </si>
  <si>
    <t>AF_StartTimeVal</t>
  </si>
  <si>
    <t>AF_EndTimeVal</t>
  </si>
  <si>
    <t>Skimming Temperature</t>
  </si>
  <si>
    <t>Oxidation Temperature</t>
  </si>
  <si>
    <t>Poling Temperature</t>
  </si>
  <si>
    <t>1st Skimming Time</t>
  </si>
  <si>
    <t>2nd Skimming Time</t>
  </si>
  <si>
    <t>Heat-up Skimming Time</t>
  </si>
  <si>
    <t>Skimming Delays</t>
  </si>
  <si>
    <t>1st Oxidation Time</t>
  </si>
  <si>
    <t>2nd Oxidation Time</t>
  </si>
  <si>
    <t>Heat-up Oxidation Time</t>
  </si>
  <si>
    <t>Oxidation Delays</t>
  </si>
  <si>
    <t>Partial Oxidation Time</t>
  </si>
  <si>
    <t>1st Poling Time</t>
  </si>
  <si>
    <t>2nd Poling Time</t>
  </si>
  <si>
    <t>Heat-up Poling Time</t>
  </si>
  <si>
    <t>Poling Delays</t>
  </si>
  <si>
    <t>Casting Time</t>
  </si>
  <si>
    <t>Refining Comment</t>
  </si>
  <si>
    <t>Employee</t>
  </si>
  <si>
    <t>EmpId</t>
  </si>
  <si>
    <t>Molten Metal Start Temp</t>
  </si>
  <si>
    <t>Molten Metal End Temp</t>
  </si>
  <si>
    <t>Molten Metal Middle Temp</t>
  </si>
  <si>
    <t>G/L</t>
  </si>
  <si>
    <t>Top West Tuyere Measurement</t>
  </si>
  <si>
    <t>Top East Tuyere Measurement</t>
  </si>
  <si>
    <t>Bottom West Tuyere Measurement</t>
  </si>
  <si>
    <t>Bottom East Tuyere Measurement</t>
  </si>
  <si>
    <t>Mould Dressing Density 1st</t>
  </si>
  <si>
    <t>Mould Dressing Density 2nd</t>
  </si>
  <si>
    <t>Mould Dressing Density 3rd</t>
  </si>
  <si>
    <t>Mould Replacement Wheel1</t>
  </si>
  <si>
    <t>Mould Replacement Wheel2</t>
  </si>
  <si>
    <t>mould number</t>
  </si>
  <si>
    <t>Spare Moulds Inventory pasar</t>
  </si>
  <si>
    <t>Spare Moulds Inventory CRL</t>
  </si>
  <si>
    <t>Turnover Anode Casted pcs</t>
  </si>
  <si>
    <t>Turnover Anode Casted mt</t>
  </si>
  <si>
    <t>Turnover Anode Reworked pcs</t>
  </si>
  <si>
    <t>Turnover Anode bundle weighing kg</t>
  </si>
  <si>
    <t>Turnover Anode bundle weighing pcs</t>
  </si>
  <si>
    <t>Spare Moulds Inventory pasar casted</t>
  </si>
  <si>
    <t>Spare Moulds Inventory CRL casted</t>
  </si>
  <si>
    <t>Casting Comment</t>
  </si>
  <si>
    <t>Refining Supervisor</t>
  </si>
  <si>
    <t>Casting Supervisor</t>
  </si>
  <si>
    <t>AF_StartEmpId</t>
  </si>
  <si>
    <t>AF_EndEmpId</t>
  </si>
  <si>
    <t>Control Rm Operator</t>
  </si>
  <si>
    <t>Ladle Operator</t>
  </si>
  <si>
    <t>Barite Operator</t>
  </si>
  <si>
    <t>Crane Operator</t>
  </si>
  <si>
    <t>Forklift Operator</t>
  </si>
  <si>
    <t>Casting Contractor</t>
  </si>
  <si>
    <t>pax</t>
  </si>
  <si>
    <t>AFQIG_pcs</t>
  </si>
  <si>
    <t>Casted</t>
  </si>
  <si>
    <t>QIG Comment</t>
  </si>
  <si>
    <t>AFQIG_EmpId</t>
  </si>
  <si>
    <t>AF_QIG_Emp_Val</t>
  </si>
  <si>
    <t>AF_QIG_Emp_ValId</t>
  </si>
  <si>
    <t>AF_QIG_Val</t>
  </si>
  <si>
    <t>AF_QIG_ValId</t>
  </si>
  <si>
    <t>QIG Quality Inspector</t>
  </si>
  <si>
    <t>QIG Supervisor</t>
  </si>
  <si>
    <t>QIG Reviewer</t>
  </si>
  <si>
    <t>INSERT INTO AF_PARAM VALUES (</t>
  </si>
  <si>
    <t>AF_Param_Num_Default_TargetVal</t>
  </si>
  <si>
    <t>NumericTarget</t>
  </si>
  <si>
    <t>percent</t>
  </si>
  <si>
    <t>ppm</t>
  </si>
  <si>
    <t>mmH2O</t>
  </si>
  <si>
    <t>Nm3/h</t>
  </si>
  <si>
    <t>l/h</t>
  </si>
  <si>
    <t>Percent Oxygen</t>
  </si>
  <si>
    <t>ppm Lead</t>
  </si>
  <si>
    <t>ppm Arsenic</t>
  </si>
  <si>
    <t>Draft Pressure</t>
  </si>
  <si>
    <t>Combustion air</t>
  </si>
  <si>
    <t>HFO Firing rate</t>
  </si>
  <si>
    <t>Tuyere Pressure</t>
  </si>
  <si>
    <t>pressure</t>
  </si>
  <si>
    <t>Steam Pressure</t>
  </si>
  <si>
    <t>LPG Firing rate</t>
  </si>
  <si>
    <t>AFDisplayTarget</t>
  </si>
  <si>
    <t>AF_Param_Num_Default_TargetValId</t>
  </si>
  <si>
    <t>min</t>
  </si>
  <si>
    <t>max</t>
  </si>
  <si>
    <t>&gt; 1,150</t>
  </si>
  <si>
    <t>-</t>
  </si>
  <si>
    <t>&lt; 600</t>
  </si>
  <si>
    <t>-5 to -10</t>
  </si>
  <si>
    <t>3 to 4</t>
  </si>
  <si>
    <t>0.12 - 0.14%</t>
  </si>
  <si>
    <t>&lt; 25</t>
  </si>
  <si>
    <t>0.8 to 1.2</t>
  </si>
  <si>
    <t>&gt; 4</t>
  </si>
  <si>
    <t>INSERT INTO AF_Param_Num_Default_TargetVal VALUES (</t>
  </si>
  <si>
    <t>AFBlisterReceive_Wt</t>
  </si>
  <si>
    <t>insert into af_lot values(</t>
  </si>
  <si>
    <t>Status:</t>
  </si>
  <si>
    <t>Edit Lot Number</t>
  </si>
  <si>
    <t>Stage:</t>
  </si>
  <si>
    <t>Supervisor 1:</t>
  </si>
  <si>
    <t xml:space="preserve"> </t>
  </si>
  <si>
    <t>Supervisor 2:</t>
  </si>
  <si>
    <t>Operator 1:</t>
  </si>
  <si>
    <t>Operator 2:</t>
  </si>
  <si>
    <t>Man Power</t>
  </si>
  <si>
    <t>Phase:</t>
  </si>
  <si>
    <t>Start:</t>
  </si>
  <si>
    <t>End:</t>
  </si>
  <si>
    <t>Delay:</t>
  </si>
  <si>
    <t>AF Stage</t>
  </si>
  <si>
    <t>Remarks:</t>
  </si>
  <si>
    <t>Date Time</t>
  </si>
  <si>
    <t>Position:</t>
  </si>
  <si>
    <t>Wheel:</t>
  </si>
  <si>
    <t>Mould No:</t>
  </si>
  <si>
    <t>Mould Replacement</t>
  </si>
  <si>
    <t>TURNOVER - Anodes Casted</t>
  </si>
  <si>
    <t>Anode Type:</t>
  </si>
  <si>
    <t>Inspect: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</si>
</sst>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u/>
      <sz val="8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rgb="FF000000"/>
      <name val="Arial"/>
      <family val="2"/>
    </font>
    <font>
      <sz val="8"/>
      <color rgb="FF1F497D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2" fillId="0" borderId="0"/>
  </cellStyleXfs>
  <cellXfs count="229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 vertical="top" indent="1"/>
    </xf>
    <xf numFmtId="0" fontId="6" fillId="4" borderId="0" xfId="0" applyFont="1" applyFill="1" applyAlignment="1">
      <alignment horizontal="left" vertical="top" indent="1"/>
    </xf>
    <xf numFmtId="0" fontId="7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13" xfId="0" applyFont="1" applyFill="1" applyBorder="1"/>
    <xf numFmtId="0" fontId="9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inden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9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5" xfId="0" applyFont="1" applyFill="1" applyBorder="1" applyAlignment="1">
      <alignment vertical="center" wrapText="1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3" xfId="0" applyFont="1" applyFill="1" applyBorder="1"/>
    <xf numFmtId="0" fontId="6" fillId="3" borderId="4" xfId="0" applyFont="1" applyFill="1" applyBorder="1" applyAlignment="1">
      <alignment horizontal="right" indent="1"/>
    </xf>
    <xf numFmtId="0" fontId="5" fillId="2" borderId="9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/>
    </xf>
    <xf numFmtId="0" fontId="10" fillId="6" borderId="1" xfId="0" applyFont="1" applyFill="1" applyBorder="1" applyAlignment="1">
      <alignment horizontal="left" vertical="center" wrapText="1" indent="1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4" fillId="3" borderId="2" xfId="0" applyFont="1" applyFill="1" applyBorder="1"/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4" fillId="3" borderId="3" xfId="0" applyFont="1" applyFill="1" applyBorder="1"/>
    <xf numFmtId="0" fontId="5" fillId="2" borderId="0" xfId="0" applyFont="1" applyFill="1" applyBorder="1" applyAlignment="1">
      <alignment horizontal="right"/>
    </xf>
    <xf numFmtId="0" fontId="10" fillId="6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8" fillId="2" borderId="6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 vertical="center" indent="1"/>
    </xf>
    <xf numFmtId="0" fontId="5" fillId="2" borderId="0" xfId="0" applyFont="1" applyFill="1" applyAlignment="1"/>
    <xf numFmtId="0" fontId="5" fillId="2" borderId="0" xfId="0" applyFont="1" applyFill="1" applyBorder="1" applyAlignment="1">
      <alignment vertical="center" wrapText="1"/>
    </xf>
    <xf numFmtId="0" fontId="10" fillId="2" borderId="0" xfId="0" applyFont="1" applyFill="1" applyBorder="1"/>
    <xf numFmtId="0" fontId="8" fillId="2" borderId="0" xfId="0" applyFont="1" applyFill="1" applyBorder="1" applyAlignment="1"/>
    <xf numFmtId="0" fontId="8" fillId="2" borderId="0" xfId="0" applyFont="1" applyFill="1"/>
    <xf numFmtId="0" fontId="8" fillId="2" borderId="0" xfId="0" applyFont="1" applyFill="1" applyAlignment="1">
      <alignment horizontal="center" vertical="top"/>
    </xf>
    <xf numFmtId="0" fontId="8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9" xfId="0" applyFont="1" applyFill="1" applyBorder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/>
    </xf>
    <xf numFmtId="0" fontId="12" fillId="0" borderId="1" xfId="1" applyFont="1" applyBorder="1" applyAlignment="1">
      <alignment horizontal="right"/>
    </xf>
    <xf numFmtId="0" fontId="13" fillId="0" borderId="1" xfId="1" quotePrefix="1" applyFont="1" applyBorder="1" applyAlignment="1">
      <alignment horizontal="center"/>
    </xf>
    <xf numFmtId="0" fontId="12" fillId="0" borderId="1" xfId="1" applyFont="1" applyBorder="1"/>
    <xf numFmtId="0" fontId="13" fillId="0" borderId="1" xfId="1" applyFont="1" applyBorder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2" fillId="0" borderId="1" xfId="1" quotePrefix="1" applyFont="1" applyBorder="1" applyAlignment="1">
      <alignment horizontal="left"/>
    </xf>
    <xf numFmtId="0" fontId="14" fillId="0" borderId="1" xfId="1" applyFont="1" applyBorder="1"/>
    <xf numFmtId="0" fontId="12" fillId="0" borderId="1" xfId="1" applyFont="1" applyFill="1" applyBorder="1"/>
    <xf numFmtId="164" fontId="12" fillId="0" borderId="1" xfId="1" applyNumberFormat="1" applyFont="1" applyFill="1" applyBorder="1" applyAlignment="1">
      <alignment horizontal="center"/>
    </xf>
    <xf numFmtId="0" fontId="12" fillId="2" borderId="0" xfId="1" applyFont="1" applyFill="1"/>
    <xf numFmtId="1" fontId="12" fillId="2" borderId="1" xfId="1" applyNumberFormat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right" vertical="top"/>
    </xf>
    <xf numFmtId="0" fontId="8" fillId="2" borderId="6" xfId="0" applyFont="1" applyFill="1" applyBorder="1"/>
    <xf numFmtId="0" fontId="8" fillId="2" borderId="8" xfId="0" applyFont="1" applyFill="1" applyBorder="1"/>
    <xf numFmtId="0" fontId="8" fillId="2" borderId="0" xfId="0" applyFont="1" applyFill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indent="1"/>
    </xf>
    <xf numFmtId="0" fontId="8" fillId="2" borderId="0" xfId="0" applyFont="1" applyFill="1" applyAlignment="1"/>
    <xf numFmtId="0" fontId="5" fillId="2" borderId="13" xfId="0" applyFont="1" applyFill="1" applyBorder="1" applyAlignment="1">
      <alignment horizontal="left" indent="2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top" indent="1"/>
    </xf>
    <xf numFmtId="0" fontId="11" fillId="2" borderId="0" xfId="0" applyFont="1" applyFill="1" applyAlignment="1">
      <alignment horizontal="left" vertical="top" inden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/>
    <xf numFmtId="0" fontId="8" fillId="2" borderId="17" xfId="0" applyFont="1" applyFill="1" applyBorder="1"/>
    <xf numFmtId="0" fontId="8" fillId="2" borderId="1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9" fillId="2" borderId="18" xfId="0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5" fillId="2" borderId="1" xfId="0" applyFont="1" applyFill="1" applyBorder="1" applyAlignment="1">
      <alignment horizontal="left" indent="1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top"/>
    </xf>
    <xf numFmtId="0" fontId="8" fillId="2" borderId="0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center" wrapText="1"/>
    </xf>
    <xf numFmtId="0" fontId="10" fillId="6" borderId="14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left" vertical="center"/>
    </xf>
    <xf numFmtId="0" fontId="10" fillId="6" borderId="16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2" borderId="6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 indent="1"/>
    </xf>
    <xf numFmtId="0" fontId="8" fillId="2" borderId="2" xfId="0" applyFont="1" applyFill="1" applyBorder="1" applyAlignment="1">
      <alignment horizontal="right" indent="1"/>
    </xf>
    <xf numFmtId="0" fontId="8" fillId="2" borderId="4" xfId="0" applyFont="1" applyFill="1" applyBorder="1" applyAlignment="1">
      <alignment horizontal="right" indent="1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22" fontId="8" fillId="2" borderId="6" xfId="0" applyNumberFormat="1" applyFont="1" applyFill="1" applyBorder="1" applyAlignment="1">
      <alignment horizontal="center" vertical="top"/>
    </xf>
    <xf numFmtId="0" fontId="14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</cellXfs>
  <cellStyles count="2">
    <cellStyle name="Normal" xfId="0" builtinId="0"/>
    <cellStyle name="Normal 4" xfId="1"/>
  </cellStyles>
  <dxfs count="33">
    <dxf>
      <font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6</xdr:row>
      <xdr:rowOff>133350</xdr:rowOff>
    </xdr:from>
    <xdr:to>
      <xdr:col>9</xdr:col>
      <xdr:colOff>581025</xdr:colOff>
      <xdr:row>7</xdr:row>
      <xdr:rowOff>142875</xdr:rowOff>
    </xdr:to>
    <xdr:sp macro="" textlink="">
      <xdr:nvSpPr>
        <xdr:cNvPr id="12" name="Rectangle 11"/>
        <xdr:cNvSpPr/>
      </xdr:nvSpPr>
      <xdr:spPr>
        <a:xfrm>
          <a:off x="8705850" y="1171575"/>
          <a:ext cx="1714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+</a:t>
          </a:r>
        </a:p>
      </xdr:txBody>
    </xdr:sp>
    <xdr:clientData/>
  </xdr:twoCellAnchor>
  <xdr:twoCellAnchor>
    <xdr:from>
      <xdr:col>9</xdr:col>
      <xdr:colOff>581025</xdr:colOff>
      <xdr:row>7</xdr:row>
      <xdr:rowOff>61913</xdr:rowOff>
    </xdr:from>
    <xdr:to>
      <xdr:col>14</xdr:col>
      <xdr:colOff>9525</xdr:colOff>
      <xdr:row>8</xdr:row>
      <xdr:rowOff>76200</xdr:rowOff>
    </xdr:to>
    <xdr:cxnSp macro="">
      <xdr:nvCxnSpPr>
        <xdr:cNvPr id="14" name="Straight Arrow Connector 13"/>
        <xdr:cNvCxnSpPr>
          <a:stCxn id="12" idx="3"/>
        </xdr:cNvCxnSpPr>
      </xdr:nvCxnSpPr>
      <xdr:spPr>
        <a:xfrm>
          <a:off x="6257925" y="1252538"/>
          <a:ext cx="828675" cy="166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733425</xdr:colOff>
      <xdr:row>13</xdr:row>
      <xdr:rowOff>28575</xdr:rowOff>
    </xdr:from>
    <xdr:to>
      <xdr:col>16</xdr:col>
      <xdr:colOff>314325</xdr:colOff>
      <xdr:row>14</xdr:row>
      <xdr:rowOff>38101</xdr:rowOff>
    </xdr:to>
    <xdr:sp macro="" textlink="">
      <xdr:nvSpPr>
        <xdr:cNvPr id="16" name="Rectangle 15"/>
        <xdr:cNvSpPr/>
      </xdr:nvSpPr>
      <xdr:spPr>
        <a:xfrm>
          <a:off x="10896600" y="1962150"/>
          <a:ext cx="504825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15</xdr:col>
      <xdr:colOff>733425</xdr:colOff>
      <xdr:row>22</xdr:row>
      <xdr:rowOff>28575</xdr:rowOff>
    </xdr:from>
    <xdr:to>
      <xdr:col>16</xdr:col>
      <xdr:colOff>314325</xdr:colOff>
      <xdr:row>23</xdr:row>
      <xdr:rowOff>38101</xdr:rowOff>
    </xdr:to>
    <xdr:sp macro="" textlink="">
      <xdr:nvSpPr>
        <xdr:cNvPr id="5" name="Rectangle 4"/>
        <xdr:cNvSpPr/>
      </xdr:nvSpPr>
      <xdr:spPr>
        <a:xfrm>
          <a:off x="8705850" y="2266950"/>
          <a:ext cx="504825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10</xdr:col>
      <xdr:colOff>276225</xdr:colOff>
      <xdr:row>14</xdr:row>
      <xdr:rowOff>114301</xdr:rowOff>
    </xdr:from>
    <xdr:to>
      <xdr:col>14</xdr:col>
      <xdr:colOff>9525</xdr:colOff>
      <xdr:row>18</xdr:row>
      <xdr:rowOff>38100</xdr:rowOff>
    </xdr:to>
    <xdr:cxnSp macro="">
      <xdr:nvCxnSpPr>
        <xdr:cNvPr id="6" name="Straight Arrow Connector 5"/>
        <xdr:cNvCxnSpPr/>
      </xdr:nvCxnSpPr>
      <xdr:spPr>
        <a:xfrm>
          <a:off x="6381750" y="2505076"/>
          <a:ext cx="1133475" cy="533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9</xdr:row>
      <xdr:rowOff>47625</xdr:rowOff>
    </xdr:from>
    <xdr:to>
      <xdr:col>13</xdr:col>
      <xdr:colOff>400050</xdr:colOff>
      <xdr:row>10</xdr:row>
      <xdr:rowOff>57150</xdr:rowOff>
    </xdr:to>
    <xdr:sp macro="" textlink="">
      <xdr:nvSpPr>
        <xdr:cNvPr id="4" name="Rectangle 3"/>
        <xdr:cNvSpPr/>
      </xdr:nvSpPr>
      <xdr:spPr>
        <a:xfrm>
          <a:off x="8639175" y="933450"/>
          <a:ext cx="1714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+</a:t>
          </a:r>
        </a:p>
      </xdr:txBody>
    </xdr:sp>
    <xdr:clientData/>
  </xdr:twoCellAnchor>
  <xdr:twoCellAnchor>
    <xdr:from>
      <xdr:col>13</xdr:col>
      <xdr:colOff>400050</xdr:colOff>
      <xdr:row>9</xdr:row>
      <xdr:rowOff>38100</xdr:rowOff>
    </xdr:from>
    <xdr:to>
      <xdr:col>16</xdr:col>
      <xdr:colOff>142875</xdr:colOff>
      <xdr:row>9</xdr:row>
      <xdr:rowOff>128588</xdr:rowOff>
    </xdr:to>
    <xdr:cxnSp macro="">
      <xdr:nvCxnSpPr>
        <xdr:cNvPr id="5" name="Straight Arrow Connector 4"/>
        <xdr:cNvCxnSpPr>
          <a:stCxn id="4" idx="3"/>
        </xdr:cNvCxnSpPr>
      </xdr:nvCxnSpPr>
      <xdr:spPr>
        <a:xfrm flipV="1">
          <a:off x="8810625" y="923925"/>
          <a:ext cx="962025" cy="904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733425</xdr:colOff>
      <xdr:row>27</xdr:row>
      <xdr:rowOff>28575</xdr:rowOff>
    </xdr:from>
    <xdr:to>
      <xdr:col>20</xdr:col>
      <xdr:colOff>314325</xdr:colOff>
      <xdr:row>28</xdr:row>
      <xdr:rowOff>38101</xdr:rowOff>
    </xdr:to>
    <xdr:sp macro="" textlink="">
      <xdr:nvSpPr>
        <xdr:cNvPr id="6" name="Rectangle 5"/>
        <xdr:cNvSpPr/>
      </xdr:nvSpPr>
      <xdr:spPr>
        <a:xfrm>
          <a:off x="10896600" y="1962150"/>
          <a:ext cx="504825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5</xdr:col>
      <xdr:colOff>76200</xdr:colOff>
      <xdr:row>5</xdr:row>
      <xdr:rowOff>9524</xdr:rowOff>
    </xdr:from>
    <xdr:to>
      <xdr:col>5</xdr:col>
      <xdr:colOff>742950</xdr:colOff>
      <xdr:row>6</xdr:row>
      <xdr:rowOff>9524</xdr:rowOff>
    </xdr:to>
    <xdr:sp macro="" textlink="">
      <xdr:nvSpPr>
        <xdr:cNvPr id="8" name="Rectangle 7"/>
        <xdr:cNvSpPr/>
      </xdr:nvSpPr>
      <xdr:spPr>
        <a:xfrm>
          <a:off x="2686050" y="923924"/>
          <a:ext cx="6667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0"/>
            <a:t>Select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4</xdr:row>
      <xdr:rowOff>171449</xdr:rowOff>
    </xdr:from>
    <xdr:to>
      <xdr:col>12</xdr:col>
      <xdr:colOff>523875</xdr:colOff>
      <xdr:row>5</xdr:row>
      <xdr:rowOff>161925</xdr:rowOff>
    </xdr:to>
    <xdr:sp macro="" textlink="">
      <xdr:nvSpPr>
        <xdr:cNvPr id="5" name="Rectangle 4"/>
        <xdr:cNvSpPr/>
      </xdr:nvSpPr>
      <xdr:spPr>
        <a:xfrm>
          <a:off x="4648200" y="904874"/>
          <a:ext cx="552450" cy="171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 </a:t>
          </a:r>
          <a:r>
            <a:rPr lang="en-PH" sz="1100" b="0"/>
            <a:t>Select</a:t>
          </a:r>
        </a:p>
      </xdr:txBody>
    </xdr:sp>
    <xdr:clientData/>
  </xdr:twoCellAnchor>
  <xdr:twoCellAnchor>
    <xdr:from>
      <xdr:col>6</xdr:col>
      <xdr:colOff>600076</xdr:colOff>
      <xdr:row>9</xdr:row>
      <xdr:rowOff>9525</xdr:rowOff>
    </xdr:from>
    <xdr:to>
      <xdr:col>6</xdr:col>
      <xdr:colOff>733426</xdr:colOff>
      <xdr:row>9</xdr:row>
      <xdr:rowOff>142875</xdr:rowOff>
    </xdr:to>
    <xdr:sp macro="" textlink="">
      <xdr:nvSpPr>
        <xdr:cNvPr id="8" name="Rectangle 7"/>
        <xdr:cNvSpPr/>
      </xdr:nvSpPr>
      <xdr:spPr>
        <a:xfrm>
          <a:off x="3629026" y="1466850"/>
          <a:ext cx="133350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18</xdr:col>
      <xdr:colOff>390525</xdr:colOff>
      <xdr:row>15</xdr:row>
      <xdr:rowOff>0</xdr:rowOff>
    </xdr:from>
    <xdr:to>
      <xdr:col>18</xdr:col>
      <xdr:colOff>514350</xdr:colOff>
      <xdr:row>15</xdr:row>
      <xdr:rowOff>123825</xdr:rowOff>
    </xdr:to>
    <xdr:sp macro="" textlink="">
      <xdr:nvSpPr>
        <xdr:cNvPr id="9" name="Rectangle 8"/>
        <xdr:cNvSpPr/>
      </xdr:nvSpPr>
      <xdr:spPr>
        <a:xfrm>
          <a:off x="9820275" y="2266950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18</xdr:col>
      <xdr:colOff>400050</xdr:colOff>
      <xdr:row>21</xdr:row>
      <xdr:rowOff>0</xdr:rowOff>
    </xdr:from>
    <xdr:to>
      <xdr:col>19</xdr:col>
      <xdr:colOff>0</xdr:colOff>
      <xdr:row>21</xdr:row>
      <xdr:rowOff>123825</xdr:rowOff>
    </xdr:to>
    <xdr:sp macro="" textlink="">
      <xdr:nvSpPr>
        <xdr:cNvPr id="10" name="Rectangle 9"/>
        <xdr:cNvSpPr/>
      </xdr:nvSpPr>
      <xdr:spPr>
        <a:xfrm>
          <a:off x="9829800" y="334327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14</xdr:col>
      <xdr:colOff>485775</xdr:colOff>
      <xdr:row>18</xdr:row>
      <xdr:rowOff>66675</xdr:rowOff>
    </xdr:from>
    <xdr:to>
      <xdr:col>14</xdr:col>
      <xdr:colOff>609600</xdr:colOff>
      <xdr:row>19</xdr:row>
      <xdr:rowOff>0</xdr:rowOff>
    </xdr:to>
    <xdr:sp macro="" textlink="">
      <xdr:nvSpPr>
        <xdr:cNvPr id="11" name="Rectangle 10"/>
        <xdr:cNvSpPr/>
      </xdr:nvSpPr>
      <xdr:spPr>
        <a:xfrm>
          <a:off x="8153400" y="3200400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10</xdr:col>
      <xdr:colOff>466725</xdr:colOff>
      <xdr:row>9</xdr:row>
      <xdr:rowOff>0</xdr:rowOff>
    </xdr:from>
    <xdr:to>
      <xdr:col>10</xdr:col>
      <xdr:colOff>600075</xdr:colOff>
      <xdr:row>9</xdr:row>
      <xdr:rowOff>133350</xdr:rowOff>
    </xdr:to>
    <xdr:sp macro="" textlink="">
      <xdr:nvSpPr>
        <xdr:cNvPr id="12" name="Rectangle 11"/>
        <xdr:cNvSpPr/>
      </xdr:nvSpPr>
      <xdr:spPr>
        <a:xfrm>
          <a:off x="5962650" y="1638300"/>
          <a:ext cx="133350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23</xdr:col>
      <xdr:colOff>1247776</xdr:colOff>
      <xdr:row>20</xdr:row>
      <xdr:rowOff>19050</xdr:rowOff>
    </xdr:from>
    <xdr:to>
      <xdr:col>24</xdr:col>
      <xdr:colOff>257176</xdr:colOff>
      <xdr:row>21</xdr:row>
      <xdr:rowOff>19050</xdr:rowOff>
    </xdr:to>
    <xdr:sp macro="" textlink="">
      <xdr:nvSpPr>
        <xdr:cNvPr id="13" name="Rectangle 12"/>
        <xdr:cNvSpPr/>
      </xdr:nvSpPr>
      <xdr:spPr>
        <a:xfrm>
          <a:off x="13182601" y="3343275"/>
          <a:ext cx="47625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6</xdr:col>
      <xdr:colOff>752475</xdr:colOff>
      <xdr:row>5</xdr:row>
      <xdr:rowOff>114300</xdr:rowOff>
    </xdr:from>
    <xdr:to>
      <xdr:col>20</xdr:col>
      <xdr:colOff>571500</xdr:colOff>
      <xdr:row>9</xdr:row>
      <xdr:rowOff>52388</xdr:rowOff>
    </xdr:to>
    <xdr:cxnSp macro="">
      <xdr:nvCxnSpPr>
        <xdr:cNvPr id="14" name="Straight Arrow Connector 13"/>
        <xdr:cNvCxnSpPr/>
      </xdr:nvCxnSpPr>
      <xdr:spPr>
        <a:xfrm flipV="1">
          <a:off x="3819525" y="1028700"/>
          <a:ext cx="7191375" cy="661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1276351</xdr:colOff>
      <xdr:row>39</xdr:row>
      <xdr:rowOff>19050</xdr:rowOff>
    </xdr:from>
    <xdr:to>
      <xdr:col>24</xdr:col>
      <xdr:colOff>285751</xdr:colOff>
      <xdr:row>40</xdr:row>
      <xdr:rowOff>19050</xdr:rowOff>
    </xdr:to>
    <xdr:sp macro="" textlink="">
      <xdr:nvSpPr>
        <xdr:cNvPr id="15" name="Rectangle 14"/>
        <xdr:cNvSpPr/>
      </xdr:nvSpPr>
      <xdr:spPr>
        <a:xfrm>
          <a:off x="13211176" y="6457950"/>
          <a:ext cx="476250" cy="152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14</xdr:col>
      <xdr:colOff>609600</xdr:colOff>
      <xdr:row>18</xdr:row>
      <xdr:rowOff>128588</xdr:rowOff>
    </xdr:from>
    <xdr:to>
      <xdr:col>21</xdr:col>
      <xdr:colOff>9525</xdr:colOff>
      <xdr:row>24</xdr:row>
      <xdr:rowOff>28575</xdr:rowOff>
    </xdr:to>
    <xdr:cxnSp macro="">
      <xdr:nvCxnSpPr>
        <xdr:cNvPr id="16" name="Straight Arrow Connector 15"/>
        <xdr:cNvCxnSpPr>
          <a:stCxn id="11" idx="3"/>
        </xdr:cNvCxnSpPr>
      </xdr:nvCxnSpPr>
      <xdr:spPr>
        <a:xfrm>
          <a:off x="8277225" y="3262313"/>
          <a:ext cx="2781300" cy="890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9525</xdr:rowOff>
    </xdr:from>
    <xdr:to>
      <xdr:col>9</xdr:col>
      <xdr:colOff>447675</xdr:colOff>
      <xdr:row>5</xdr:row>
      <xdr:rowOff>171451</xdr:rowOff>
    </xdr:to>
    <xdr:sp macro="" textlink="">
      <xdr:nvSpPr>
        <xdr:cNvPr id="8" name="Rectangle 7"/>
        <xdr:cNvSpPr/>
      </xdr:nvSpPr>
      <xdr:spPr>
        <a:xfrm>
          <a:off x="5248275" y="923925"/>
          <a:ext cx="514350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 </a:t>
          </a:r>
          <a:r>
            <a:rPr lang="en-PH" sz="1100" b="0"/>
            <a:t>Select</a:t>
          </a:r>
        </a:p>
      </xdr:txBody>
    </xdr:sp>
    <xdr:clientData/>
  </xdr:twoCellAnchor>
  <xdr:twoCellAnchor>
    <xdr:from>
      <xdr:col>3</xdr:col>
      <xdr:colOff>295275</xdr:colOff>
      <xdr:row>19</xdr:row>
      <xdr:rowOff>0</xdr:rowOff>
    </xdr:from>
    <xdr:to>
      <xdr:col>4</xdr:col>
      <xdr:colOff>0</xdr:colOff>
      <xdr:row>19</xdr:row>
      <xdr:rowOff>123825</xdr:rowOff>
    </xdr:to>
    <xdr:sp macro="" textlink="">
      <xdr:nvSpPr>
        <xdr:cNvPr id="14" name="Rectangle 13"/>
        <xdr:cNvSpPr/>
      </xdr:nvSpPr>
      <xdr:spPr>
        <a:xfrm>
          <a:off x="1666875" y="366712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3</xdr:col>
      <xdr:colOff>285750</xdr:colOff>
      <xdr:row>14</xdr:row>
      <xdr:rowOff>0</xdr:rowOff>
    </xdr:from>
    <xdr:to>
      <xdr:col>3</xdr:col>
      <xdr:colOff>409575</xdr:colOff>
      <xdr:row>14</xdr:row>
      <xdr:rowOff>123825</xdr:rowOff>
    </xdr:to>
    <xdr:sp macro="" textlink="">
      <xdr:nvSpPr>
        <xdr:cNvPr id="4" name="Rectangle 3"/>
        <xdr:cNvSpPr/>
      </xdr:nvSpPr>
      <xdr:spPr>
        <a:xfrm>
          <a:off x="1657350" y="263842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3</xdr:col>
      <xdr:colOff>304800</xdr:colOff>
      <xdr:row>9</xdr:row>
      <xdr:rowOff>9525</xdr:rowOff>
    </xdr:from>
    <xdr:to>
      <xdr:col>4</xdr:col>
      <xdr:colOff>9525</xdr:colOff>
      <xdr:row>9</xdr:row>
      <xdr:rowOff>133350</xdr:rowOff>
    </xdr:to>
    <xdr:sp macro="" textlink="">
      <xdr:nvSpPr>
        <xdr:cNvPr id="5" name="Rectangle 4"/>
        <xdr:cNvSpPr/>
      </xdr:nvSpPr>
      <xdr:spPr>
        <a:xfrm>
          <a:off x="1676400" y="164782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7</xdr:col>
      <xdr:colOff>752475</xdr:colOff>
      <xdr:row>12</xdr:row>
      <xdr:rowOff>190500</xdr:rowOff>
    </xdr:from>
    <xdr:to>
      <xdr:col>8</xdr:col>
      <xdr:colOff>9525</xdr:colOff>
      <xdr:row>13</xdr:row>
      <xdr:rowOff>114300</xdr:rowOff>
    </xdr:to>
    <xdr:sp macro="" textlink="">
      <xdr:nvSpPr>
        <xdr:cNvPr id="6" name="Rectangle 5"/>
        <xdr:cNvSpPr/>
      </xdr:nvSpPr>
      <xdr:spPr>
        <a:xfrm>
          <a:off x="4533900" y="242887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7</xdr:col>
      <xdr:colOff>752475</xdr:colOff>
      <xdr:row>18</xdr:row>
      <xdr:rowOff>219075</xdr:rowOff>
    </xdr:from>
    <xdr:to>
      <xdr:col>8</xdr:col>
      <xdr:colOff>9525</xdr:colOff>
      <xdr:row>19</xdr:row>
      <xdr:rowOff>114300</xdr:rowOff>
    </xdr:to>
    <xdr:sp macro="" textlink="">
      <xdr:nvSpPr>
        <xdr:cNvPr id="7" name="Rectangle 6"/>
        <xdr:cNvSpPr/>
      </xdr:nvSpPr>
      <xdr:spPr>
        <a:xfrm>
          <a:off x="4533900" y="3657600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11</xdr:col>
      <xdr:colOff>685800</xdr:colOff>
      <xdr:row>19</xdr:row>
      <xdr:rowOff>123825</xdr:rowOff>
    </xdr:from>
    <xdr:to>
      <xdr:col>12</xdr:col>
      <xdr:colOff>0</xdr:colOff>
      <xdr:row>19</xdr:row>
      <xdr:rowOff>247650</xdr:rowOff>
    </xdr:to>
    <xdr:sp macro="" textlink="">
      <xdr:nvSpPr>
        <xdr:cNvPr id="9" name="Rectangle 8"/>
        <xdr:cNvSpPr/>
      </xdr:nvSpPr>
      <xdr:spPr>
        <a:xfrm>
          <a:off x="7477125" y="3790950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11</xdr:col>
      <xdr:colOff>676275</xdr:colOff>
      <xdr:row>9</xdr:row>
      <xdr:rowOff>0</xdr:rowOff>
    </xdr:from>
    <xdr:to>
      <xdr:col>11</xdr:col>
      <xdr:colOff>800100</xdr:colOff>
      <xdr:row>9</xdr:row>
      <xdr:rowOff>123825</xdr:rowOff>
    </xdr:to>
    <xdr:sp macro="" textlink="">
      <xdr:nvSpPr>
        <xdr:cNvPr id="10" name="Rectangle 9"/>
        <xdr:cNvSpPr/>
      </xdr:nvSpPr>
      <xdr:spPr>
        <a:xfrm>
          <a:off x="7467600" y="1638300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17</xdr:col>
      <xdr:colOff>1</xdr:colOff>
      <xdr:row>16</xdr:row>
      <xdr:rowOff>19050</xdr:rowOff>
    </xdr:from>
    <xdr:to>
      <xdr:col>17</xdr:col>
      <xdr:colOff>504825</xdr:colOff>
      <xdr:row>17</xdr:row>
      <xdr:rowOff>38100</xdr:rowOff>
    </xdr:to>
    <xdr:sp macro="" textlink="">
      <xdr:nvSpPr>
        <xdr:cNvPr id="11" name="Rectangle 10"/>
        <xdr:cNvSpPr/>
      </xdr:nvSpPr>
      <xdr:spPr>
        <a:xfrm>
          <a:off x="10963276" y="4838700"/>
          <a:ext cx="504824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  <xdr:twoCellAnchor>
    <xdr:from>
      <xdr:col>11</xdr:col>
      <xdr:colOff>800100</xdr:colOff>
      <xdr:row>9</xdr:row>
      <xdr:rowOff>61913</xdr:rowOff>
    </xdr:from>
    <xdr:to>
      <xdr:col>14</xdr:col>
      <xdr:colOff>0</xdr:colOff>
      <xdr:row>10</xdr:row>
      <xdr:rowOff>123825</xdr:rowOff>
    </xdr:to>
    <xdr:cxnSp macro="">
      <xdr:nvCxnSpPr>
        <xdr:cNvPr id="12" name="Straight Arrow Connector 11"/>
        <xdr:cNvCxnSpPr>
          <a:stCxn id="10" idx="3"/>
        </xdr:cNvCxnSpPr>
      </xdr:nvCxnSpPr>
      <xdr:spPr>
        <a:xfrm>
          <a:off x="7515225" y="1700213"/>
          <a:ext cx="1133475" cy="261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400051</xdr:colOff>
      <xdr:row>29</xdr:row>
      <xdr:rowOff>161925</xdr:rowOff>
    </xdr:from>
    <xdr:to>
      <xdr:col>6</xdr:col>
      <xdr:colOff>9525</xdr:colOff>
      <xdr:row>30</xdr:row>
      <xdr:rowOff>180975</xdr:rowOff>
    </xdr:to>
    <xdr:sp macro="" textlink="">
      <xdr:nvSpPr>
        <xdr:cNvPr id="15" name="Rectangle 14"/>
        <xdr:cNvSpPr/>
      </xdr:nvSpPr>
      <xdr:spPr>
        <a:xfrm>
          <a:off x="4371976" y="6381750"/>
          <a:ext cx="476249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 b="1"/>
            <a:t>OK</a:t>
          </a:r>
        </a:p>
      </xdr:txBody>
    </xdr:sp>
    <xdr:clientData/>
  </xdr:twoCellAnchor>
  <xdr:twoCellAnchor>
    <xdr:from>
      <xdr:col>4</xdr:col>
      <xdr:colOff>0</xdr:colOff>
      <xdr:row>19</xdr:row>
      <xdr:rowOff>61913</xdr:rowOff>
    </xdr:from>
    <xdr:to>
      <xdr:col>4</xdr:col>
      <xdr:colOff>304800</xdr:colOff>
      <xdr:row>23</xdr:row>
      <xdr:rowOff>9525</xdr:rowOff>
    </xdr:to>
    <xdr:cxnSp macro="">
      <xdr:nvCxnSpPr>
        <xdr:cNvPr id="16" name="Straight Arrow Connector 15"/>
        <xdr:cNvCxnSpPr>
          <a:stCxn id="14" idx="3"/>
        </xdr:cNvCxnSpPr>
      </xdr:nvCxnSpPr>
      <xdr:spPr>
        <a:xfrm>
          <a:off x="1790700" y="3729038"/>
          <a:ext cx="304800" cy="900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8</xdr:row>
      <xdr:rowOff>171450</xdr:rowOff>
    </xdr:from>
    <xdr:to>
      <xdr:col>8</xdr:col>
      <xdr:colOff>0</xdr:colOff>
      <xdr:row>9</xdr:row>
      <xdr:rowOff>114300</xdr:rowOff>
    </xdr:to>
    <xdr:sp macro="" textlink="">
      <xdr:nvSpPr>
        <xdr:cNvPr id="19" name="Rectangle 18"/>
        <xdr:cNvSpPr/>
      </xdr:nvSpPr>
      <xdr:spPr>
        <a:xfrm>
          <a:off x="4762500" y="162877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8</xdr:col>
      <xdr:colOff>0</xdr:colOff>
      <xdr:row>9</xdr:row>
      <xdr:rowOff>52388</xdr:rowOff>
    </xdr:from>
    <xdr:to>
      <xdr:col>10</xdr:col>
      <xdr:colOff>571500</xdr:colOff>
      <xdr:row>24</xdr:row>
      <xdr:rowOff>57150</xdr:rowOff>
    </xdr:to>
    <xdr:cxnSp macro="">
      <xdr:nvCxnSpPr>
        <xdr:cNvPr id="20" name="Straight Arrow Connector 19"/>
        <xdr:cNvCxnSpPr>
          <a:stCxn id="19" idx="3"/>
        </xdr:cNvCxnSpPr>
      </xdr:nvCxnSpPr>
      <xdr:spPr>
        <a:xfrm>
          <a:off x="4886325" y="1690688"/>
          <a:ext cx="1733550" cy="3186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29</xdr:row>
      <xdr:rowOff>19050</xdr:rowOff>
    </xdr:from>
    <xdr:to>
      <xdr:col>13</xdr:col>
      <xdr:colOff>504825</xdr:colOff>
      <xdr:row>30</xdr:row>
      <xdr:rowOff>38100</xdr:rowOff>
    </xdr:to>
    <xdr:sp macro="" textlink="">
      <xdr:nvSpPr>
        <xdr:cNvPr id="24" name="Rectangle 23"/>
        <xdr:cNvSpPr/>
      </xdr:nvSpPr>
      <xdr:spPr>
        <a:xfrm>
          <a:off x="10544176" y="3057525"/>
          <a:ext cx="504824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/>
            <a:t>     </a:t>
          </a:r>
          <a:r>
            <a:rPr lang="en-PH" sz="1100" b="1"/>
            <a:t>OK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</xdr:row>
      <xdr:rowOff>9525</xdr:rowOff>
    </xdr:from>
    <xdr:to>
      <xdr:col>6</xdr:col>
      <xdr:colOff>85725</xdr:colOff>
      <xdr:row>5</xdr:row>
      <xdr:rowOff>171451</xdr:rowOff>
    </xdr:to>
    <xdr:sp macro="" textlink="">
      <xdr:nvSpPr>
        <xdr:cNvPr id="2" name="Rectangle 1"/>
        <xdr:cNvSpPr/>
      </xdr:nvSpPr>
      <xdr:spPr>
        <a:xfrm>
          <a:off x="2181225" y="923925"/>
          <a:ext cx="381000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 </a:t>
          </a:r>
          <a:r>
            <a:rPr lang="en-PH" sz="1100" b="0"/>
            <a:t>Select</a:t>
          </a:r>
        </a:p>
      </xdr:txBody>
    </xdr:sp>
    <xdr:clientData/>
  </xdr:twoCellAnchor>
  <xdr:twoCellAnchor>
    <xdr:from>
      <xdr:col>33</xdr:col>
      <xdr:colOff>38100</xdr:colOff>
      <xdr:row>18</xdr:row>
      <xdr:rowOff>66675</xdr:rowOff>
    </xdr:from>
    <xdr:to>
      <xdr:col>33</xdr:col>
      <xdr:colOff>600075</xdr:colOff>
      <xdr:row>19</xdr:row>
      <xdr:rowOff>95250</xdr:rowOff>
    </xdr:to>
    <xdr:sp macro="" textlink="">
      <xdr:nvSpPr>
        <xdr:cNvPr id="3" name="Rectangle 2"/>
        <xdr:cNvSpPr/>
      </xdr:nvSpPr>
      <xdr:spPr>
        <a:xfrm>
          <a:off x="15506700" y="4305300"/>
          <a:ext cx="56197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 b="1"/>
            <a:t>OK</a:t>
          </a:r>
        </a:p>
      </xdr:txBody>
    </xdr:sp>
    <xdr:clientData/>
  </xdr:twoCellAnchor>
  <xdr:twoCellAnchor>
    <xdr:from>
      <xdr:col>28</xdr:col>
      <xdr:colOff>400050</xdr:colOff>
      <xdr:row>8</xdr:row>
      <xdr:rowOff>57150</xdr:rowOff>
    </xdr:from>
    <xdr:to>
      <xdr:col>28</xdr:col>
      <xdr:colOff>523875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2449175" y="151447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  <xdr:twoCellAnchor>
    <xdr:from>
      <xdr:col>28</xdr:col>
      <xdr:colOff>523875</xdr:colOff>
      <xdr:row>6</xdr:row>
      <xdr:rowOff>142875</xdr:rowOff>
    </xdr:from>
    <xdr:to>
      <xdr:col>30</xdr:col>
      <xdr:colOff>9525</xdr:colOff>
      <xdr:row>8</xdr:row>
      <xdr:rowOff>119063</xdr:rowOff>
    </xdr:to>
    <xdr:cxnSp macro="">
      <xdr:nvCxnSpPr>
        <xdr:cNvPr id="6" name="Straight Arrow Connector 5"/>
        <xdr:cNvCxnSpPr>
          <a:stCxn id="4" idx="3"/>
        </xdr:cNvCxnSpPr>
      </xdr:nvCxnSpPr>
      <xdr:spPr>
        <a:xfrm flipV="1">
          <a:off x="12573000" y="1238250"/>
          <a:ext cx="1038225" cy="338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361950</xdr:colOff>
      <xdr:row>27</xdr:row>
      <xdr:rowOff>38100</xdr:rowOff>
    </xdr:from>
    <xdr:to>
      <xdr:col>28</xdr:col>
      <xdr:colOff>485775</xdr:colOff>
      <xdr:row>28</xdr:row>
      <xdr:rowOff>0</xdr:rowOff>
    </xdr:to>
    <xdr:sp macro="" textlink="">
      <xdr:nvSpPr>
        <xdr:cNvPr id="7" name="Rectangle 6"/>
        <xdr:cNvSpPr/>
      </xdr:nvSpPr>
      <xdr:spPr>
        <a:xfrm>
          <a:off x="12411075" y="4600575"/>
          <a:ext cx="1238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PH" sz="1100"/>
            <a:t>+</a:t>
          </a:r>
          <a:endParaRPr lang="en-PH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0"/>
  <sheetViews>
    <sheetView workbookViewId="0">
      <selection activeCell="S22" sqref="S22"/>
    </sheetView>
  </sheetViews>
  <sheetFormatPr defaultRowHeight="14.25" x14ac:dyDescent="0.2"/>
  <cols>
    <col min="1" max="3" width="2.7109375" style="4" customWidth="1"/>
    <col min="4" max="4" width="20.5703125" style="4" customWidth="1"/>
    <col min="5" max="5" width="4.85546875" style="4" customWidth="1"/>
    <col min="6" max="6" width="17.85546875" style="4" customWidth="1"/>
    <col min="7" max="7" width="2.42578125" style="4" customWidth="1"/>
    <col min="8" max="59" width="2.7109375" style="4" customWidth="1"/>
    <col min="60" max="60" width="9.140625" style="4"/>
    <col min="61" max="61" width="2.7109375" style="4" customWidth="1"/>
    <col min="62" max="62" width="6.42578125" style="4" customWidth="1"/>
    <col min="63" max="63" width="2.7109375" style="5" customWidth="1"/>
    <col min="64" max="64" width="6" style="5" customWidth="1"/>
    <col min="65" max="65" width="9.7109375" style="5" customWidth="1"/>
    <col min="66" max="66" width="7" style="5" customWidth="1"/>
    <col min="67" max="67" width="5.5703125" style="5" customWidth="1"/>
    <col min="68" max="68" width="5.5703125" style="4" customWidth="1"/>
    <col min="69" max="69" width="5.5703125" style="6" customWidth="1"/>
    <col min="70" max="72" width="5.5703125" style="4" customWidth="1"/>
    <col min="73" max="16384" width="9.140625" style="4"/>
  </cols>
  <sheetData>
    <row r="1" spans="1:74" ht="15" x14ac:dyDescent="0.25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/>
      <c r="AH1" s="3"/>
      <c r="AI1" s="2"/>
      <c r="AJ1" s="2"/>
      <c r="AK1" s="2"/>
      <c r="AL1" s="3"/>
      <c r="AM1" s="3"/>
      <c r="AN1" s="3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74" x14ac:dyDescent="0.2">
      <c r="A2" s="2"/>
      <c r="B2" s="2"/>
      <c r="C2" s="2"/>
      <c r="D2" s="7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7"/>
      <c r="AG2" s="7"/>
      <c r="AH2" s="7"/>
      <c r="AI2" s="2"/>
      <c r="AJ2" s="2"/>
      <c r="AK2" s="2"/>
      <c r="AL2" s="7"/>
      <c r="AM2" s="7"/>
      <c r="AN2" s="7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7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K3" s="8"/>
      <c r="BL3" s="8"/>
      <c r="BM3" s="8"/>
      <c r="BN3" s="8"/>
      <c r="BO3" s="8"/>
      <c r="BP3" s="9"/>
      <c r="BQ3" s="10"/>
      <c r="BR3" s="9"/>
      <c r="BS3" s="9"/>
      <c r="BT3" s="9"/>
      <c r="BU3" s="9"/>
      <c r="BV3" s="9"/>
    </row>
    <row r="4" spans="1:74" s="15" customFormat="1" x14ac:dyDescent="0.25">
      <c r="A4" s="11"/>
      <c r="B4" s="11"/>
      <c r="C4" s="11"/>
      <c r="D4" s="12" t="s">
        <v>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3"/>
      <c r="AG4" s="13"/>
      <c r="AH4" s="13"/>
      <c r="AI4" s="14"/>
      <c r="AJ4" s="14"/>
      <c r="AK4" s="14"/>
      <c r="AL4" s="13"/>
      <c r="AM4" s="13"/>
      <c r="AN4" s="13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K4" s="16"/>
      <c r="BL4" s="16"/>
      <c r="BM4" s="16"/>
      <c r="BN4" s="16"/>
      <c r="BO4" s="17"/>
      <c r="BP4" s="18"/>
      <c r="BQ4" s="19"/>
      <c r="BR4" s="18"/>
      <c r="BS4" s="18"/>
      <c r="BT4" s="18"/>
      <c r="BU4" s="18"/>
      <c r="BV4" s="18"/>
    </row>
    <row r="5" spans="1:74" s="52" customFormat="1" ht="17.25" customHeight="1" x14ac:dyDescent="0.25">
      <c r="A5" s="48"/>
      <c r="B5" s="48"/>
      <c r="C5" s="48"/>
      <c r="D5" s="53" t="s">
        <v>87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50"/>
      <c r="BJ5" s="50"/>
      <c r="BK5" s="51"/>
      <c r="BL5" s="51"/>
      <c r="BM5" s="51"/>
      <c r="BN5" s="51"/>
      <c r="BO5" s="51"/>
      <c r="BP5" s="50"/>
      <c r="BQ5" s="50"/>
      <c r="BR5" s="50"/>
      <c r="BS5" s="50"/>
      <c r="BT5" s="50"/>
      <c r="BU5" s="50"/>
      <c r="BV5" s="50"/>
    </row>
    <row r="6" spans="1:74" s="52" customFormat="1" ht="17.25" customHeight="1" x14ac:dyDescent="0.25">
      <c r="D6" s="49" t="s">
        <v>3</v>
      </c>
      <c r="BK6" s="54"/>
      <c r="BL6" s="54"/>
      <c r="BM6" s="54"/>
      <c r="BN6" s="54"/>
      <c r="BO6" s="54"/>
    </row>
    <row r="7" spans="1:74" s="52" customFormat="1" ht="17.25" customHeight="1" x14ac:dyDescent="0.25">
      <c r="D7" s="53" t="s">
        <v>4</v>
      </c>
      <c r="BK7" s="54"/>
      <c r="BL7" s="54"/>
      <c r="BM7" s="54"/>
      <c r="BN7" s="54"/>
      <c r="BO7" s="54"/>
    </row>
    <row r="8" spans="1:74" s="52" customFormat="1" ht="17.25" customHeight="1" x14ac:dyDescent="0.25">
      <c r="D8" s="53" t="s">
        <v>5</v>
      </c>
      <c r="BK8" s="54"/>
      <c r="BL8" s="54"/>
      <c r="BM8" s="54"/>
      <c r="BN8" s="54"/>
      <c r="BO8" s="54"/>
    </row>
    <row r="9" spans="1:74" s="52" customFormat="1" ht="17.25" customHeight="1" x14ac:dyDescent="0.25">
      <c r="D9" s="53" t="s">
        <v>6</v>
      </c>
      <c r="BK9" s="54"/>
      <c r="BL9" s="54"/>
      <c r="BM9" s="54"/>
      <c r="BN9" s="54"/>
      <c r="BO9" s="54"/>
    </row>
    <row r="10" spans="1:74" s="52" customFormat="1" ht="17.25" customHeight="1" x14ac:dyDescent="0.25">
      <c r="D10" s="53" t="s">
        <v>7</v>
      </c>
      <c r="BK10" s="54"/>
      <c r="BL10" s="54"/>
      <c r="BM10" s="54"/>
      <c r="BN10" s="54"/>
      <c r="BO10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I3:N41"/>
  <sheetViews>
    <sheetView workbookViewId="0">
      <selection activeCell="Q5" sqref="Q5"/>
    </sheetView>
  </sheetViews>
  <sheetFormatPr defaultRowHeight="11.25" x14ac:dyDescent="0.2"/>
  <cols>
    <col min="1" max="8" width="9.140625" style="99"/>
    <col min="9" max="9" width="11.85546875" style="99" customWidth="1"/>
    <col min="10" max="10" width="18.5703125" style="99" bestFit="1" customWidth="1"/>
    <col min="11" max="11" width="9.140625" style="99"/>
    <col min="12" max="12" width="17.85546875" style="99" customWidth="1"/>
    <col min="13" max="16384" width="9.140625" style="99"/>
  </cols>
  <sheetData>
    <row r="3" spans="9:14" x14ac:dyDescent="0.2">
      <c r="I3" s="99" t="s">
        <v>162</v>
      </c>
    </row>
    <row r="5" spans="9:14" s="138" customFormat="1" ht="33.75" x14ac:dyDescent="0.25">
      <c r="I5" s="78" t="s">
        <v>165</v>
      </c>
      <c r="J5" s="78" t="s">
        <v>163</v>
      </c>
      <c r="K5" s="78" t="s">
        <v>164</v>
      </c>
      <c r="L5" s="117" t="s">
        <v>166</v>
      </c>
    </row>
    <row r="6" spans="9:14" x14ac:dyDescent="0.2">
      <c r="I6" s="76" t="s">
        <v>154</v>
      </c>
      <c r="J6" s="78">
        <v>0.3</v>
      </c>
      <c r="K6" s="116">
        <v>0.3</v>
      </c>
      <c r="L6" s="78" t="s">
        <v>145</v>
      </c>
      <c r="N6" s="99">
        <f t="shared" ref="N6:N21" si="0">IF(K6&lt;&gt;J6,1,0)</f>
        <v>0</v>
      </c>
    </row>
    <row r="7" spans="9:14" x14ac:dyDescent="0.2">
      <c r="I7" s="76" t="s">
        <v>156</v>
      </c>
      <c r="J7" s="78">
        <v>0.5</v>
      </c>
      <c r="K7" s="116">
        <v>0.5</v>
      </c>
      <c r="L7" s="78" t="s">
        <v>148</v>
      </c>
      <c r="N7" s="99">
        <f t="shared" si="0"/>
        <v>0</v>
      </c>
    </row>
    <row r="8" spans="9:14" x14ac:dyDescent="0.2">
      <c r="I8" s="76" t="s">
        <v>159</v>
      </c>
      <c r="J8" s="78">
        <v>0.5</v>
      </c>
      <c r="K8" s="116">
        <v>0.2</v>
      </c>
      <c r="L8" s="78" t="s">
        <v>148</v>
      </c>
      <c r="N8" s="99">
        <f t="shared" si="0"/>
        <v>1</v>
      </c>
    </row>
    <row r="9" spans="9:14" x14ac:dyDescent="0.2">
      <c r="I9" s="76" t="s">
        <v>160</v>
      </c>
      <c r="J9" s="78">
        <v>0.5</v>
      </c>
      <c r="K9" s="116">
        <v>0.6</v>
      </c>
      <c r="L9" s="78" t="s">
        <v>148</v>
      </c>
      <c r="N9" s="99">
        <f t="shared" si="0"/>
        <v>1</v>
      </c>
    </row>
    <row r="10" spans="9:14" x14ac:dyDescent="0.2">
      <c r="I10" s="76" t="s">
        <v>152</v>
      </c>
      <c r="J10" s="78">
        <v>0.4</v>
      </c>
      <c r="K10" s="116">
        <v>0.1</v>
      </c>
      <c r="L10" s="78" t="s">
        <v>153</v>
      </c>
      <c r="N10" s="99">
        <f t="shared" si="0"/>
        <v>1</v>
      </c>
    </row>
    <row r="11" spans="9:14" x14ac:dyDescent="0.2">
      <c r="I11" s="76" t="s">
        <v>149</v>
      </c>
      <c r="J11" s="78">
        <v>0.6</v>
      </c>
      <c r="K11" s="116">
        <v>0.6</v>
      </c>
      <c r="L11" s="78" t="s">
        <v>143</v>
      </c>
      <c r="N11" s="99">
        <f t="shared" si="0"/>
        <v>0</v>
      </c>
    </row>
    <row r="12" spans="9:14" x14ac:dyDescent="0.2">
      <c r="I12" s="76" t="s">
        <v>147</v>
      </c>
      <c r="J12" s="78">
        <v>0.5</v>
      </c>
      <c r="K12" s="116">
        <v>0.1</v>
      </c>
      <c r="L12" s="78" t="s">
        <v>148</v>
      </c>
      <c r="N12" s="99">
        <f t="shared" si="0"/>
        <v>1</v>
      </c>
    </row>
    <row r="13" spans="9:14" x14ac:dyDescent="0.2">
      <c r="I13" s="76" t="s">
        <v>150</v>
      </c>
      <c r="J13" s="78">
        <v>0.5</v>
      </c>
      <c r="K13" s="116">
        <v>0.1</v>
      </c>
      <c r="L13" s="78" t="s">
        <v>148</v>
      </c>
      <c r="N13" s="99">
        <f t="shared" si="0"/>
        <v>1</v>
      </c>
    </row>
    <row r="14" spans="9:14" x14ac:dyDescent="0.2">
      <c r="I14" s="76" t="s">
        <v>146</v>
      </c>
      <c r="J14" s="78">
        <v>0.3</v>
      </c>
      <c r="K14" s="116">
        <v>0.2</v>
      </c>
      <c r="L14" s="78" t="s">
        <v>145</v>
      </c>
      <c r="N14" s="99">
        <f t="shared" si="0"/>
        <v>1</v>
      </c>
    </row>
    <row r="15" spans="9:14" x14ac:dyDescent="0.2">
      <c r="I15" s="76" t="s">
        <v>142</v>
      </c>
      <c r="J15" s="78">
        <v>0.6</v>
      </c>
      <c r="K15" s="116">
        <v>0.6</v>
      </c>
      <c r="L15" s="78" t="s">
        <v>143</v>
      </c>
      <c r="N15" s="99">
        <f t="shared" si="0"/>
        <v>0</v>
      </c>
    </row>
    <row r="16" spans="9:14" x14ac:dyDescent="0.2">
      <c r="I16" s="76" t="s">
        <v>155</v>
      </c>
      <c r="J16" s="78">
        <v>0.5</v>
      </c>
      <c r="K16" s="116">
        <v>0.5</v>
      </c>
      <c r="L16" s="78" t="s">
        <v>148</v>
      </c>
      <c r="N16" s="99">
        <f t="shared" si="0"/>
        <v>0</v>
      </c>
    </row>
    <row r="17" spans="9:14" x14ac:dyDescent="0.2">
      <c r="I17" s="76" t="s">
        <v>157</v>
      </c>
      <c r="J17" s="78">
        <v>0.5</v>
      </c>
      <c r="K17" s="116">
        <v>0.5</v>
      </c>
      <c r="L17" s="78" t="s">
        <v>148</v>
      </c>
      <c r="N17" s="99">
        <f t="shared" si="0"/>
        <v>0</v>
      </c>
    </row>
    <row r="18" spans="9:14" x14ac:dyDescent="0.2">
      <c r="I18" s="76" t="s">
        <v>151</v>
      </c>
      <c r="J18" s="78">
        <v>0.3</v>
      </c>
      <c r="K18" s="116">
        <v>0.2</v>
      </c>
      <c r="L18" s="78" t="s">
        <v>145</v>
      </c>
      <c r="N18" s="99">
        <f t="shared" si="0"/>
        <v>1</v>
      </c>
    </row>
    <row r="19" spans="9:14" x14ac:dyDescent="0.2">
      <c r="I19" s="76" t="s">
        <v>161</v>
      </c>
      <c r="J19" s="78">
        <v>0.6</v>
      </c>
      <c r="K19" s="116">
        <v>0.7</v>
      </c>
      <c r="L19" s="78" t="s">
        <v>143</v>
      </c>
      <c r="N19" s="99">
        <f t="shared" si="0"/>
        <v>1</v>
      </c>
    </row>
    <row r="20" spans="9:14" x14ac:dyDescent="0.2">
      <c r="I20" s="76" t="s">
        <v>158</v>
      </c>
      <c r="J20" s="78">
        <v>0.5</v>
      </c>
      <c r="K20" s="116">
        <v>0.5</v>
      </c>
      <c r="L20" s="78" t="s">
        <v>148</v>
      </c>
      <c r="N20" s="99">
        <f t="shared" si="0"/>
        <v>0</v>
      </c>
    </row>
    <row r="21" spans="9:14" x14ac:dyDescent="0.2">
      <c r="I21" s="76" t="s">
        <v>144</v>
      </c>
      <c r="J21" s="78">
        <v>0.3</v>
      </c>
      <c r="K21" s="116">
        <v>0.2</v>
      </c>
      <c r="L21" s="78" t="s">
        <v>145</v>
      </c>
      <c r="N21" s="99">
        <f t="shared" si="0"/>
        <v>1</v>
      </c>
    </row>
    <row r="23" spans="9:14" x14ac:dyDescent="0.2">
      <c r="I23" s="99" t="s">
        <v>171</v>
      </c>
    </row>
    <row r="25" spans="9:14" ht="33.75" x14ac:dyDescent="0.2">
      <c r="I25" s="139" t="s">
        <v>165</v>
      </c>
      <c r="J25" s="139" t="s">
        <v>163</v>
      </c>
      <c r="K25" s="139" t="s">
        <v>164</v>
      </c>
      <c r="L25" s="140" t="s">
        <v>166</v>
      </c>
    </row>
    <row r="26" spans="9:14" ht="18" x14ac:dyDescent="0.2">
      <c r="I26" s="141" t="s">
        <v>154</v>
      </c>
      <c r="J26" s="142">
        <v>0.5</v>
      </c>
      <c r="K26" s="78">
        <v>0.3</v>
      </c>
      <c r="L26" s="139" t="s">
        <v>167</v>
      </c>
      <c r="N26" s="99">
        <f t="shared" ref="N26:N41" si="1">IF(K26&lt;&gt;J26,1,0)</f>
        <v>1</v>
      </c>
    </row>
    <row r="27" spans="9:14" ht="18" x14ac:dyDescent="0.2">
      <c r="I27" s="141" t="s">
        <v>156</v>
      </c>
      <c r="J27" s="142">
        <v>0.5</v>
      </c>
      <c r="K27" s="78">
        <v>0.5</v>
      </c>
      <c r="L27" s="139" t="s">
        <v>148</v>
      </c>
      <c r="N27" s="99">
        <f t="shared" si="1"/>
        <v>0</v>
      </c>
    </row>
    <row r="28" spans="9:14" ht="18" x14ac:dyDescent="0.2">
      <c r="I28" s="141" t="s">
        <v>159</v>
      </c>
      <c r="J28" s="142">
        <v>0.5</v>
      </c>
      <c r="K28" s="78">
        <v>0.5</v>
      </c>
      <c r="L28" s="139" t="s">
        <v>148</v>
      </c>
      <c r="N28" s="99">
        <f t="shared" si="1"/>
        <v>0</v>
      </c>
    </row>
    <row r="29" spans="9:14" ht="18" x14ac:dyDescent="0.2">
      <c r="I29" s="141" t="s">
        <v>160</v>
      </c>
      <c r="J29" s="142">
        <v>0.6</v>
      </c>
      <c r="K29" s="78">
        <v>0.5</v>
      </c>
      <c r="L29" s="139" t="s">
        <v>168</v>
      </c>
      <c r="N29" s="99">
        <f t="shared" si="1"/>
        <v>1</v>
      </c>
    </row>
    <row r="30" spans="9:14" ht="18" x14ac:dyDescent="0.2">
      <c r="I30" s="141" t="s">
        <v>152</v>
      </c>
      <c r="J30" s="142">
        <v>0.5</v>
      </c>
      <c r="K30" s="78">
        <v>0.4</v>
      </c>
      <c r="L30" s="139" t="s">
        <v>169</v>
      </c>
      <c r="N30" s="99">
        <f t="shared" si="1"/>
        <v>1</v>
      </c>
    </row>
    <row r="31" spans="9:14" ht="18" x14ac:dyDescent="0.2">
      <c r="I31" s="141" t="s">
        <v>149</v>
      </c>
      <c r="J31" s="142">
        <v>0.6</v>
      </c>
      <c r="K31" s="78">
        <v>0.6</v>
      </c>
      <c r="L31" s="139" t="s">
        <v>143</v>
      </c>
      <c r="N31" s="99">
        <f t="shared" si="1"/>
        <v>0</v>
      </c>
    </row>
    <row r="32" spans="9:14" ht="18" x14ac:dyDescent="0.2">
      <c r="I32" s="141" t="s">
        <v>147</v>
      </c>
      <c r="J32" s="142">
        <v>0.5</v>
      </c>
      <c r="K32" s="78">
        <v>0.5</v>
      </c>
      <c r="L32" s="139" t="s">
        <v>148</v>
      </c>
      <c r="N32" s="99">
        <f t="shared" si="1"/>
        <v>0</v>
      </c>
    </row>
    <row r="33" spans="9:14" ht="18" x14ac:dyDescent="0.2">
      <c r="I33" s="141" t="s">
        <v>150</v>
      </c>
      <c r="J33" s="142">
        <v>0.5</v>
      </c>
      <c r="K33" s="78">
        <v>0.5</v>
      </c>
      <c r="L33" s="139" t="s">
        <v>148</v>
      </c>
      <c r="N33" s="99">
        <f t="shared" si="1"/>
        <v>0</v>
      </c>
    </row>
    <row r="34" spans="9:14" ht="18" x14ac:dyDescent="0.2">
      <c r="I34" s="141" t="s">
        <v>146</v>
      </c>
      <c r="J34" s="142">
        <v>0.5</v>
      </c>
      <c r="K34" s="78">
        <v>0.3</v>
      </c>
      <c r="L34" s="139" t="s">
        <v>167</v>
      </c>
      <c r="N34" s="99">
        <f t="shared" si="1"/>
        <v>1</v>
      </c>
    </row>
    <row r="35" spans="9:14" ht="18" x14ac:dyDescent="0.2">
      <c r="I35" s="141" t="s">
        <v>142</v>
      </c>
      <c r="J35" s="142">
        <v>0.6</v>
      </c>
      <c r="K35" s="78">
        <v>0.6</v>
      </c>
      <c r="L35" s="139" t="s">
        <v>143</v>
      </c>
      <c r="N35" s="99">
        <f t="shared" si="1"/>
        <v>0</v>
      </c>
    </row>
    <row r="36" spans="9:14" ht="18" x14ac:dyDescent="0.2">
      <c r="I36" s="141" t="s">
        <v>155</v>
      </c>
      <c r="J36" s="142">
        <v>0.5</v>
      </c>
      <c r="K36" s="78">
        <v>0.5</v>
      </c>
      <c r="L36" s="139" t="s">
        <v>148</v>
      </c>
      <c r="N36" s="99">
        <f t="shared" si="1"/>
        <v>0</v>
      </c>
    </row>
    <row r="37" spans="9:14" ht="18" x14ac:dyDescent="0.2">
      <c r="I37" s="141" t="s">
        <v>157</v>
      </c>
      <c r="J37" s="142">
        <v>0.5</v>
      </c>
      <c r="K37" s="78">
        <v>0.5</v>
      </c>
      <c r="L37" s="139" t="s">
        <v>148</v>
      </c>
      <c r="N37" s="99">
        <f t="shared" si="1"/>
        <v>0</v>
      </c>
    </row>
    <row r="38" spans="9:14" ht="18" x14ac:dyDescent="0.2">
      <c r="I38" s="141" t="s">
        <v>151</v>
      </c>
      <c r="J38" s="142">
        <v>0.5</v>
      </c>
      <c r="K38" s="78">
        <v>0.3</v>
      </c>
      <c r="L38" s="139" t="s">
        <v>167</v>
      </c>
      <c r="N38" s="99">
        <f t="shared" si="1"/>
        <v>1</v>
      </c>
    </row>
    <row r="39" spans="9:14" ht="18" x14ac:dyDescent="0.2">
      <c r="I39" s="141" t="s">
        <v>161</v>
      </c>
      <c r="J39" s="142">
        <v>0.7</v>
      </c>
      <c r="K39" s="78">
        <v>0.6</v>
      </c>
      <c r="L39" s="139" t="s">
        <v>170</v>
      </c>
      <c r="N39" s="99">
        <f t="shared" si="1"/>
        <v>1</v>
      </c>
    </row>
    <row r="40" spans="9:14" ht="18" x14ac:dyDescent="0.2">
      <c r="I40" s="141" t="s">
        <v>158</v>
      </c>
      <c r="J40" s="142">
        <v>0.5</v>
      </c>
      <c r="K40" s="78">
        <v>0.5</v>
      </c>
      <c r="L40" s="139" t="s">
        <v>148</v>
      </c>
      <c r="N40" s="99">
        <f t="shared" si="1"/>
        <v>0</v>
      </c>
    </row>
    <row r="41" spans="9:14" ht="18" x14ac:dyDescent="0.2">
      <c r="I41" s="141" t="s">
        <v>144</v>
      </c>
      <c r="J41" s="142">
        <v>0.5</v>
      </c>
      <c r="K41" s="78">
        <v>0.3</v>
      </c>
      <c r="L41" s="139" t="s">
        <v>167</v>
      </c>
      <c r="N41" s="99">
        <f t="shared" si="1"/>
        <v>1</v>
      </c>
    </row>
  </sheetData>
  <sortState ref="I5:K20">
    <sortCondition ref="I5:I20"/>
  </sortState>
  <conditionalFormatting sqref="I6:J21">
    <cfRule type="expression" dxfId="2" priority="3">
      <formula>$N6=1</formula>
    </cfRule>
  </conditionalFormatting>
  <conditionalFormatting sqref="I26:J41">
    <cfRule type="expression" dxfId="1" priority="2">
      <formula>$N26=1</formula>
    </cfRule>
  </conditionalFormatting>
  <conditionalFormatting sqref="K26:K41">
    <cfRule type="expression" dxfId="0" priority="1">
      <formula>$N26=1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J2:O90"/>
  <sheetViews>
    <sheetView workbookViewId="0">
      <selection activeCell="H13" sqref="H13"/>
    </sheetView>
  </sheetViews>
  <sheetFormatPr defaultRowHeight="15" x14ac:dyDescent="0.25"/>
  <cols>
    <col min="1" max="9" width="9.140625" style="1"/>
    <col min="10" max="10" width="27.5703125" style="161" bestFit="1" customWidth="1"/>
    <col min="11" max="14" width="15.140625" style="162" customWidth="1"/>
    <col min="15" max="15" width="15.140625" style="161" customWidth="1"/>
    <col min="16" max="16384" width="9.140625" style="1"/>
  </cols>
  <sheetData>
    <row r="2" spans="10:15" x14ac:dyDescent="0.25">
      <c r="J2" s="163" t="s">
        <v>214</v>
      </c>
      <c r="K2" s="164" t="s">
        <v>215</v>
      </c>
      <c r="L2" s="164" t="s">
        <v>216</v>
      </c>
      <c r="M2" s="164" t="s">
        <v>91</v>
      </c>
      <c r="N2" s="164" t="s">
        <v>217</v>
      </c>
      <c r="O2" s="163" t="s">
        <v>218</v>
      </c>
    </row>
    <row r="3" spans="10:15" x14ac:dyDescent="0.25">
      <c r="J3" s="165" t="s">
        <v>257</v>
      </c>
      <c r="K3" s="166" t="s">
        <v>6</v>
      </c>
      <c r="L3" s="166" t="s">
        <v>6</v>
      </c>
      <c r="M3" s="166" t="s">
        <v>219</v>
      </c>
      <c r="N3" s="166">
        <v>3</v>
      </c>
      <c r="O3" s="165" t="s">
        <v>209</v>
      </c>
    </row>
    <row r="4" spans="10:15" x14ac:dyDescent="0.25">
      <c r="J4" s="165" t="s">
        <v>258</v>
      </c>
      <c r="K4" s="166" t="s">
        <v>6</v>
      </c>
      <c r="L4" s="166" t="s">
        <v>6</v>
      </c>
      <c r="M4" s="166" t="s">
        <v>219</v>
      </c>
      <c r="N4" s="166">
        <v>4</v>
      </c>
      <c r="O4" s="165" t="s">
        <v>209</v>
      </c>
    </row>
    <row r="5" spans="10:15" x14ac:dyDescent="0.25">
      <c r="J5" s="165" t="s">
        <v>259</v>
      </c>
      <c r="K5" s="166" t="s">
        <v>6</v>
      </c>
      <c r="L5" s="166" t="s">
        <v>6</v>
      </c>
      <c r="M5" s="166" t="s">
        <v>219</v>
      </c>
      <c r="N5" s="166">
        <v>5</v>
      </c>
      <c r="O5" s="165" t="s">
        <v>209</v>
      </c>
    </row>
    <row r="6" spans="10:15" x14ac:dyDescent="0.25">
      <c r="J6" s="165" t="s">
        <v>260</v>
      </c>
      <c r="K6" s="166" t="s">
        <v>6</v>
      </c>
      <c r="L6" s="166" t="s">
        <v>6</v>
      </c>
      <c r="M6" s="166" t="s">
        <v>219</v>
      </c>
      <c r="N6" s="166">
        <v>6</v>
      </c>
      <c r="O6" s="165" t="s">
        <v>209</v>
      </c>
    </row>
    <row r="7" spans="10:15" x14ac:dyDescent="0.25">
      <c r="J7" s="165" t="s">
        <v>220</v>
      </c>
      <c r="K7" s="166" t="s">
        <v>6</v>
      </c>
      <c r="L7" s="166" t="s">
        <v>6</v>
      </c>
      <c r="M7" s="166" t="s">
        <v>71</v>
      </c>
      <c r="N7" s="166">
        <v>3</v>
      </c>
      <c r="O7" s="165" t="s">
        <v>209</v>
      </c>
    </row>
    <row r="8" spans="10:15" x14ac:dyDescent="0.25">
      <c r="J8" s="165" t="s">
        <v>221</v>
      </c>
      <c r="K8" s="166" t="s">
        <v>6</v>
      </c>
      <c r="L8" s="166" t="s">
        <v>6</v>
      </c>
      <c r="M8" s="166" t="s">
        <v>72</v>
      </c>
      <c r="N8" s="166">
        <v>3</v>
      </c>
      <c r="O8" s="165" t="s">
        <v>209</v>
      </c>
    </row>
    <row r="9" spans="10:15" x14ac:dyDescent="0.25">
      <c r="J9" s="165" t="s">
        <v>222</v>
      </c>
      <c r="K9" s="166" t="s">
        <v>6</v>
      </c>
      <c r="L9" s="166" t="s">
        <v>6</v>
      </c>
      <c r="M9" s="166" t="s">
        <v>71</v>
      </c>
      <c r="N9" s="166">
        <v>3</v>
      </c>
      <c r="O9" s="165" t="s">
        <v>209</v>
      </c>
    </row>
    <row r="10" spans="10:15" x14ac:dyDescent="0.25">
      <c r="J10" s="165" t="s">
        <v>233</v>
      </c>
      <c r="K10" s="166" t="s">
        <v>13</v>
      </c>
      <c r="L10" s="166" t="s">
        <v>5</v>
      </c>
      <c r="M10" s="166" t="s">
        <v>227</v>
      </c>
      <c r="N10" s="166">
        <v>3</v>
      </c>
      <c r="O10" s="165" t="s">
        <v>209</v>
      </c>
    </row>
    <row r="11" spans="10:15" x14ac:dyDescent="0.25">
      <c r="J11" s="165" t="s">
        <v>234</v>
      </c>
      <c r="K11" s="166" t="s">
        <v>14</v>
      </c>
      <c r="L11" s="166" t="s">
        <v>5</v>
      </c>
      <c r="M11" s="166" t="s">
        <v>227</v>
      </c>
      <c r="N11" s="166">
        <v>3</v>
      </c>
      <c r="O11" s="165" t="s">
        <v>209</v>
      </c>
    </row>
    <row r="12" spans="10:15" x14ac:dyDescent="0.25">
      <c r="J12" s="165" t="s">
        <v>235</v>
      </c>
      <c r="K12" s="166" t="s">
        <v>228</v>
      </c>
      <c r="L12" s="166" t="s">
        <v>5</v>
      </c>
      <c r="M12" s="166" t="s">
        <v>227</v>
      </c>
      <c r="N12" s="166">
        <v>3</v>
      </c>
      <c r="O12" s="165" t="s">
        <v>209</v>
      </c>
    </row>
    <row r="13" spans="10:15" x14ac:dyDescent="0.25">
      <c r="J13" s="165" t="s">
        <v>236</v>
      </c>
      <c r="K13" s="166" t="s">
        <v>13</v>
      </c>
      <c r="L13" s="166" t="s">
        <v>5</v>
      </c>
      <c r="M13" s="166" t="s">
        <v>229</v>
      </c>
      <c r="N13" s="166">
        <v>3</v>
      </c>
      <c r="O13" s="165" t="s">
        <v>181</v>
      </c>
    </row>
    <row r="14" spans="10:15" x14ac:dyDescent="0.25">
      <c r="J14" s="165" t="s">
        <v>237</v>
      </c>
      <c r="K14" s="166" t="s">
        <v>13</v>
      </c>
      <c r="L14" s="166" t="s">
        <v>5</v>
      </c>
      <c r="M14" s="166" t="s">
        <v>229</v>
      </c>
      <c r="N14" s="166">
        <v>3</v>
      </c>
      <c r="O14" s="165" t="s">
        <v>181</v>
      </c>
    </row>
    <row r="15" spans="10:15" x14ac:dyDescent="0.25">
      <c r="J15" s="165" t="s">
        <v>238</v>
      </c>
      <c r="K15" s="166" t="s">
        <v>13</v>
      </c>
      <c r="L15" s="166" t="s">
        <v>5</v>
      </c>
      <c r="M15" s="166" t="s">
        <v>229</v>
      </c>
      <c r="N15" s="166">
        <v>3</v>
      </c>
      <c r="O15" s="165" t="s">
        <v>181</v>
      </c>
    </row>
    <row r="16" spans="10:15" x14ac:dyDescent="0.25">
      <c r="J16" s="165" t="s">
        <v>239</v>
      </c>
      <c r="K16" s="166" t="s">
        <v>13</v>
      </c>
      <c r="L16" s="166" t="s">
        <v>5</v>
      </c>
      <c r="M16" s="166" t="s">
        <v>230</v>
      </c>
      <c r="N16" s="166">
        <v>3</v>
      </c>
      <c r="O16" s="165" t="s">
        <v>182</v>
      </c>
    </row>
    <row r="17" spans="10:15" x14ac:dyDescent="0.25">
      <c r="J17" s="165" t="s">
        <v>244</v>
      </c>
      <c r="K17" s="166" t="s">
        <v>14</v>
      </c>
      <c r="L17" s="166" t="s">
        <v>5</v>
      </c>
      <c r="M17" s="166" t="s">
        <v>229</v>
      </c>
      <c r="N17" s="166">
        <v>3</v>
      </c>
      <c r="O17" s="165" t="s">
        <v>181</v>
      </c>
    </row>
    <row r="18" spans="10:15" x14ac:dyDescent="0.25">
      <c r="J18" s="165" t="s">
        <v>240</v>
      </c>
      <c r="K18" s="166" t="s">
        <v>14</v>
      </c>
      <c r="L18" s="166" t="s">
        <v>5</v>
      </c>
      <c r="M18" s="166" t="s">
        <v>229</v>
      </c>
      <c r="N18" s="166">
        <v>3</v>
      </c>
      <c r="O18" s="165" t="s">
        <v>181</v>
      </c>
    </row>
    <row r="19" spans="10:15" x14ac:dyDescent="0.25">
      <c r="J19" s="165" t="s">
        <v>241</v>
      </c>
      <c r="K19" s="166" t="s">
        <v>14</v>
      </c>
      <c r="L19" s="166" t="s">
        <v>5</v>
      </c>
      <c r="M19" s="166" t="s">
        <v>229</v>
      </c>
      <c r="N19" s="166">
        <v>3</v>
      </c>
      <c r="O19" s="165" t="s">
        <v>181</v>
      </c>
    </row>
    <row r="20" spans="10:15" x14ac:dyDescent="0.25">
      <c r="J20" s="165" t="s">
        <v>242</v>
      </c>
      <c r="K20" s="166" t="s">
        <v>14</v>
      </c>
      <c r="L20" s="166" t="s">
        <v>5</v>
      </c>
      <c r="M20" s="166" t="s">
        <v>229</v>
      </c>
      <c r="N20" s="166">
        <v>3</v>
      </c>
      <c r="O20" s="165" t="s">
        <v>181</v>
      </c>
    </row>
    <row r="21" spans="10:15" x14ac:dyDescent="0.25">
      <c r="J21" s="165" t="s">
        <v>243</v>
      </c>
      <c r="K21" s="166" t="s">
        <v>14</v>
      </c>
      <c r="L21" s="166" t="s">
        <v>5</v>
      </c>
      <c r="M21" s="166" t="s">
        <v>230</v>
      </c>
      <c r="N21" s="166">
        <v>3</v>
      </c>
      <c r="O21" s="165" t="s">
        <v>182</v>
      </c>
    </row>
    <row r="22" spans="10:15" x14ac:dyDescent="0.25">
      <c r="J22" s="165" t="s">
        <v>245</v>
      </c>
      <c r="K22" s="166" t="s">
        <v>228</v>
      </c>
      <c r="L22" s="166" t="s">
        <v>5</v>
      </c>
      <c r="M22" s="166" t="s">
        <v>229</v>
      </c>
      <c r="N22" s="166">
        <v>3</v>
      </c>
      <c r="O22" s="165" t="s">
        <v>181</v>
      </c>
    </row>
    <row r="23" spans="10:15" x14ac:dyDescent="0.25">
      <c r="J23" s="165" t="s">
        <v>246</v>
      </c>
      <c r="K23" s="166" t="s">
        <v>228</v>
      </c>
      <c r="L23" s="166" t="s">
        <v>5</v>
      </c>
      <c r="M23" s="166" t="s">
        <v>229</v>
      </c>
      <c r="N23" s="166">
        <v>3</v>
      </c>
      <c r="O23" s="165" t="s">
        <v>181</v>
      </c>
    </row>
    <row r="24" spans="10:15" x14ac:dyDescent="0.25">
      <c r="J24" s="165" t="s">
        <v>247</v>
      </c>
      <c r="K24" s="166" t="s">
        <v>228</v>
      </c>
      <c r="L24" s="166" t="s">
        <v>5</v>
      </c>
      <c r="M24" s="166" t="s">
        <v>229</v>
      </c>
      <c r="N24" s="166">
        <v>3</v>
      </c>
      <c r="O24" s="165" t="s">
        <v>181</v>
      </c>
    </row>
    <row r="25" spans="10:15" x14ac:dyDescent="0.25">
      <c r="J25" s="165" t="s">
        <v>248</v>
      </c>
      <c r="K25" s="166" t="s">
        <v>228</v>
      </c>
      <c r="L25" s="166" t="s">
        <v>5</v>
      </c>
      <c r="M25" s="166" t="s">
        <v>230</v>
      </c>
      <c r="N25" s="166">
        <v>3</v>
      </c>
      <c r="O25" s="165" t="s">
        <v>182</v>
      </c>
    </row>
    <row r="26" spans="10:15" x14ac:dyDescent="0.25">
      <c r="J26" s="165" t="s">
        <v>249</v>
      </c>
      <c r="K26" s="166" t="s">
        <v>6</v>
      </c>
      <c r="L26" s="166" t="s">
        <v>6</v>
      </c>
      <c r="M26" s="166" t="s">
        <v>229</v>
      </c>
      <c r="N26" s="166">
        <v>3</v>
      </c>
      <c r="O26" s="165" t="s">
        <v>181</v>
      </c>
    </row>
    <row r="27" spans="10:15" x14ac:dyDescent="0.25">
      <c r="J27" s="165" t="s">
        <v>277</v>
      </c>
      <c r="K27" s="166" t="s">
        <v>5</v>
      </c>
      <c r="L27" s="166" t="s">
        <v>5</v>
      </c>
      <c r="M27" s="166" t="s">
        <v>251</v>
      </c>
      <c r="N27" s="166">
        <v>3</v>
      </c>
      <c r="O27" s="165" t="s">
        <v>252</v>
      </c>
    </row>
    <row r="28" spans="10:15" x14ac:dyDescent="0.25">
      <c r="J28" s="165" t="s">
        <v>278</v>
      </c>
      <c r="K28" s="166" t="s">
        <v>6</v>
      </c>
      <c r="L28" s="166" t="s">
        <v>6</v>
      </c>
      <c r="M28" s="166" t="s">
        <v>251</v>
      </c>
      <c r="N28" s="166">
        <v>3</v>
      </c>
      <c r="O28" s="165" t="s">
        <v>252</v>
      </c>
    </row>
    <row r="29" spans="10:15" x14ac:dyDescent="0.25">
      <c r="J29" s="165" t="s">
        <v>250</v>
      </c>
      <c r="K29" s="166" t="s">
        <v>5</v>
      </c>
      <c r="L29" s="166" t="s">
        <v>5</v>
      </c>
      <c r="M29" s="166" t="s">
        <v>230</v>
      </c>
      <c r="N29" s="166">
        <v>3</v>
      </c>
      <c r="O29" s="165" t="s">
        <v>182</v>
      </c>
    </row>
    <row r="30" spans="10:15" x14ac:dyDescent="0.25">
      <c r="J30" s="165" t="s">
        <v>253</v>
      </c>
      <c r="K30" s="166" t="s">
        <v>6</v>
      </c>
      <c r="L30" s="166" t="s">
        <v>6</v>
      </c>
      <c r="M30" s="166" t="s">
        <v>227</v>
      </c>
      <c r="N30" s="166">
        <v>4</v>
      </c>
      <c r="O30" s="165" t="s">
        <v>209</v>
      </c>
    </row>
    <row r="31" spans="10:15" x14ac:dyDescent="0.25">
      <c r="J31" s="165" t="s">
        <v>255</v>
      </c>
      <c r="K31" s="166" t="s">
        <v>6</v>
      </c>
      <c r="L31" s="166" t="s">
        <v>6</v>
      </c>
      <c r="M31" s="166" t="s">
        <v>227</v>
      </c>
      <c r="N31" s="166">
        <v>4</v>
      </c>
      <c r="O31" s="165" t="s">
        <v>209</v>
      </c>
    </row>
    <row r="32" spans="10:15" x14ac:dyDescent="0.25">
      <c r="J32" s="165" t="s">
        <v>254</v>
      </c>
      <c r="K32" s="166" t="s">
        <v>6</v>
      </c>
      <c r="L32" s="166" t="s">
        <v>6</v>
      </c>
      <c r="M32" s="166" t="s">
        <v>227</v>
      </c>
      <c r="N32" s="166">
        <v>4</v>
      </c>
      <c r="O32" s="165" t="s">
        <v>209</v>
      </c>
    </row>
    <row r="33" spans="10:15" x14ac:dyDescent="0.25">
      <c r="J33" s="165" t="s">
        <v>261</v>
      </c>
      <c r="K33" s="166" t="s">
        <v>6</v>
      </c>
      <c r="L33" s="166" t="s">
        <v>6</v>
      </c>
      <c r="M33" s="166" t="s">
        <v>256</v>
      </c>
      <c r="N33" s="166">
        <v>4</v>
      </c>
      <c r="O33" s="165" t="s">
        <v>209</v>
      </c>
    </row>
    <row r="34" spans="10:15" x14ac:dyDescent="0.25">
      <c r="J34" s="165" t="s">
        <v>262</v>
      </c>
      <c r="K34" s="166" t="s">
        <v>6</v>
      </c>
      <c r="L34" s="166" t="s">
        <v>6</v>
      </c>
      <c r="M34" s="166" t="s">
        <v>256</v>
      </c>
      <c r="N34" s="166">
        <v>4</v>
      </c>
      <c r="O34" s="165" t="s">
        <v>209</v>
      </c>
    </row>
    <row r="35" spans="10:15" x14ac:dyDescent="0.25">
      <c r="J35" s="165" t="s">
        <v>263</v>
      </c>
      <c r="K35" s="166" t="s">
        <v>6</v>
      </c>
      <c r="L35" s="166" t="s">
        <v>6</v>
      </c>
      <c r="M35" s="166" t="s">
        <v>256</v>
      </c>
      <c r="N35" s="166">
        <v>4</v>
      </c>
      <c r="O35" s="165" t="s">
        <v>209</v>
      </c>
    </row>
    <row r="36" spans="10:15" x14ac:dyDescent="0.25">
      <c r="J36" s="165" t="s">
        <v>264</v>
      </c>
      <c r="K36" s="166" t="s">
        <v>6</v>
      </c>
      <c r="L36" s="166" t="s">
        <v>6</v>
      </c>
      <c r="M36" s="166" t="s">
        <v>266</v>
      </c>
      <c r="N36" s="166">
        <v>4</v>
      </c>
      <c r="O36" s="165" t="s">
        <v>209</v>
      </c>
    </row>
    <row r="37" spans="10:15" x14ac:dyDescent="0.25">
      <c r="J37" s="165" t="s">
        <v>265</v>
      </c>
      <c r="K37" s="166" t="s">
        <v>6</v>
      </c>
      <c r="L37" s="166" t="s">
        <v>6</v>
      </c>
      <c r="M37" s="166" t="s">
        <v>266</v>
      </c>
      <c r="N37" s="166">
        <v>4</v>
      </c>
      <c r="O37" s="165" t="s">
        <v>209</v>
      </c>
    </row>
    <row r="38" spans="10:15" x14ac:dyDescent="0.25">
      <c r="J38" s="165" t="s">
        <v>267</v>
      </c>
      <c r="K38" s="166" t="s">
        <v>6</v>
      </c>
      <c r="L38" s="166" t="s">
        <v>6</v>
      </c>
      <c r="M38" s="166" t="s">
        <v>71</v>
      </c>
      <c r="N38" s="166">
        <v>4</v>
      </c>
      <c r="O38" s="165" t="s">
        <v>209</v>
      </c>
    </row>
    <row r="39" spans="10:15" x14ac:dyDescent="0.25">
      <c r="J39" s="165" t="s">
        <v>274</v>
      </c>
      <c r="K39" s="166" t="s">
        <v>6</v>
      </c>
      <c r="L39" s="166" t="s">
        <v>6</v>
      </c>
      <c r="M39" s="166" t="s">
        <v>71</v>
      </c>
      <c r="N39" s="166">
        <v>4</v>
      </c>
      <c r="O39" s="165" t="s">
        <v>209</v>
      </c>
    </row>
    <row r="40" spans="10:15" x14ac:dyDescent="0.25">
      <c r="J40" s="165" t="s">
        <v>268</v>
      </c>
      <c r="K40" s="166" t="s">
        <v>6</v>
      </c>
      <c r="L40" s="166" t="s">
        <v>6</v>
      </c>
      <c r="M40" s="166" t="s">
        <v>71</v>
      </c>
      <c r="N40" s="166">
        <v>4</v>
      </c>
      <c r="O40" s="165" t="s">
        <v>209</v>
      </c>
    </row>
    <row r="41" spans="10:15" x14ac:dyDescent="0.25">
      <c r="J41" s="165" t="s">
        <v>275</v>
      </c>
      <c r="K41" s="166" t="s">
        <v>6</v>
      </c>
      <c r="L41" s="166" t="s">
        <v>6</v>
      </c>
      <c r="M41" s="166" t="s">
        <v>71</v>
      </c>
      <c r="N41" s="166">
        <v>4</v>
      </c>
      <c r="O41" s="165" t="s">
        <v>209</v>
      </c>
    </row>
    <row r="42" spans="10:15" x14ac:dyDescent="0.25">
      <c r="J42" s="165" t="s">
        <v>269</v>
      </c>
      <c r="K42" s="166" t="s">
        <v>6</v>
      </c>
      <c r="L42" s="166" t="s">
        <v>6</v>
      </c>
      <c r="M42" s="166" t="s">
        <v>71</v>
      </c>
      <c r="N42" s="166">
        <v>4</v>
      </c>
      <c r="O42" s="165" t="s">
        <v>209</v>
      </c>
    </row>
    <row r="43" spans="10:15" x14ac:dyDescent="0.25">
      <c r="J43" s="165" t="s">
        <v>270</v>
      </c>
      <c r="K43" s="166" t="s">
        <v>6</v>
      </c>
      <c r="L43" s="166" t="s">
        <v>6</v>
      </c>
      <c r="M43" s="166" t="s">
        <v>72</v>
      </c>
      <c r="N43" s="166">
        <v>4</v>
      </c>
      <c r="O43" s="165" t="s">
        <v>209</v>
      </c>
    </row>
    <row r="44" spans="10:15" x14ac:dyDescent="0.25">
      <c r="J44" s="165" t="s">
        <v>271</v>
      </c>
      <c r="K44" s="166" t="s">
        <v>6</v>
      </c>
      <c r="L44" s="166" t="s">
        <v>6</v>
      </c>
      <c r="M44" s="166" t="s">
        <v>71</v>
      </c>
      <c r="N44" s="166">
        <v>4</v>
      </c>
      <c r="O44" s="165" t="s">
        <v>209</v>
      </c>
    </row>
    <row r="45" spans="10:15" x14ac:dyDescent="0.25">
      <c r="J45" s="165" t="s">
        <v>272</v>
      </c>
      <c r="K45" s="166" t="s">
        <v>6</v>
      </c>
      <c r="L45" s="166" t="s">
        <v>6</v>
      </c>
      <c r="M45" s="166" t="s">
        <v>70</v>
      </c>
      <c r="N45" s="166">
        <v>4</v>
      </c>
      <c r="O45" s="165" t="s">
        <v>209</v>
      </c>
    </row>
    <row r="46" spans="10:15" x14ac:dyDescent="0.25">
      <c r="J46" s="165" t="s">
        <v>273</v>
      </c>
      <c r="K46" s="166" t="s">
        <v>6</v>
      </c>
      <c r="L46" s="166" t="s">
        <v>6</v>
      </c>
      <c r="M46" s="166" t="s">
        <v>71</v>
      </c>
      <c r="N46" s="166">
        <v>4</v>
      </c>
      <c r="O46" s="165" t="s">
        <v>209</v>
      </c>
    </row>
    <row r="47" spans="10:15" x14ac:dyDescent="0.25">
      <c r="J47" s="165" t="s">
        <v>276</v>
      </c>
      <c r="K47" s="166" t="s">
        <v>6</v>
      </c>
      <c r="L47" s="166" t="s">
        <v>6</v>
      </c>
      <c r="M47" s="166" t="s">
        <v>230</v>
      </c>
      <c r="N47" s="166">
        <v>4</v>
      </c>
      <c r="O47" s="165" t="s">
        <v>182</v>
      </c>
    </row>
    <row r="48" spans="10:15" x14ac:dyDescent="0.25">
      <c r="J48" s="165" t="s">
        <v>281</v>
      </c>
      <c r="K48" s="166" t="s">
        <v>85</v>
      </c>
      <c r="L48" s="166" t="s">
        <v>6</v>
      </c>
      <c r="M48" s="166" t="s">
        <v>251</v>
      </c>
      <c r="N48" s="166">
        <v>4</v>
      </c>
      <c r="O48" s="165" t="s">
        <v>252</v>
      </c>
    </row>
    <row r="49" spans="10:15" x14ac:dyDescent="0.25">
      <c r="J49" s="165" t="s">
        <v>282</v>
      </c>
      <c r="K49" s="166" t="s">
        <v>85</v>
      </c>
      <c r="L49" s="166" t="s">
        <v>6</v>
      </c>
      <c r="M49" s="166" t="s">
        <v>251</v>
      </c>
      <c r="N49" s="166">
        <v>4</v>
      </c>
      <c r="O49" s="165" t="s">
        <v>252</v>
      </c>
    </row>
    <row r="50" spans="10:15" x14ac:dyDescent="0.25">
      <c r="J50" s="165" t="s">
        <v>283</v>
      </c>
      <c r="K50" s="166" t="s">
        <v>85</v>
      </c>
      <c r="L50" s="166" t="s">
        <v>6</v>
      </c>
      <c r="M50" s="166" t="s">
        <v>251</v>
      </c>
      <c r="N50" s="166">
        <v>4</v>
      </c>
      <c r="O50" s="165" t="s">
        <v>252</v>
      </c>
    </row>
    <row r="51" spans="10:15" x14ac:dyDescent="0.25">
      <c r="J51" s="165" t="s">
        <v>284</v>
      </c>
      <c r="K51" s="166" t="s">
        <v>85</v>
      </c>
      <c r="L51" s="166" t="s">
        <v>6</v>
      </c>
      <c r="M51" s="166" t="s">
        <v>251</v>
      </c>
      <c r="N51" s="166">
        <v>4</v>
      </c>
      <c r="O51" s="165" t="s">
        <v>252</v>
      </c>
    </row>
    <row r="52" spans="10:15" x14ac:dyDescent="0.25">
      <c r="J52" s="165" t="s">
        <v>285</v>
      </c>
      <c r="K52" s="166" t="s">
        <v>85</v>
      </c>
      <c r="L52" s="166" t="s">
        <v>6</v>
      </c>
      <c r="M52" s="166" t="s">
        <v>251</v>
      </c>
      <c r="N52" s="166">
        <v>4</v>
      </c>
      <c r="O52" s="165" t="s">
        <v>252</v>
      </c>
    </row>
    <row r="53" spans="10:15" x14ac:dyDescent="0.25">
      <c r="J53" s="165" t="s">
        <v>281</v>
      </c>
      <c r="K53" s="166" t="s">
        <v>86</v>
      </c>
      <c r="L53" s="166" t="s">
        <v>6</v>
      </c>
      <c r="M53" s="166" t="s">
        <v>251</v>
      </c>
      <c r="N53" s="166">
        <v>4</v>
      </c>
      <c r="O53" s="165" t="s">
        <v>252</v>
      </c>
    </row>
    <row r="54" spans="10:15" x14ac:dyDescent="0.25">
      <c r="J54" s="165" t="s">
        <v>282</v>
      </c>
      <c r="K54" s="166" t="s">
        <v>86</v>
      </c>
      <c r="L54" s="166" t="s">
        <v>6</v>
      </c>
      <c r="M54" s="166" t="s">
        <v>251</v>
      </c>
      <c r="N54" s="166">
        <v>4</v>
      </c>
      <c r="O54" s="165" t="s">
        <v>252</v>
      </c>
    </row>
    <row r="55" spans="10:15" x14ac:dyDescent="0.25">
      <c r="J55" s="165" t="s">
        <v>283</v>
      </c>
      <c r="K55" s="166" t="s">
        <v>86</v>
      </c>
      <c r="L55" s="166" t="s">
        <v>6</v>
      </c>
      <c r="M55" s="166" t="s">
        <v>251</v>
      </c>
      <c r="N55" s="166">
        <v>4</v>
      </c>
      <c r="O55" s="165" t="s">
        <v>252</v>
      </c>
    </row>
    <row r="56" spans="10:15" x14ac:dyDescent="0.25">
      <c r="J56" s="165" t="s">
        <v>284</v>
      </c>
      <c r="K56" s="166" t="s">
        <v>86</v>
      </c>
      <c r="L56" s="166" t="s">
        <v>6</v>
      </c>
      <c r="M56" s="166" t="s">
        <v>251</v>
      </c>
      <c r="N56" s="166">
        <v>4</v>
      </c>
      <c r="O56" s="165" t="s">
        <v>252</v>
      </c>
    </row>
    <row r="57" spans="10:15" x14ac:dyDescent="0.25">
      <c r="J57" s="165" t="s">
        <v>285</v>
      </c>
      <c r="K57" s="166" t="s">
        <v>86</v>
      </c>
      <c r="L57" s="166" t="s">
        <v>6</v>
      </c>
      <c r="M57" s="166" t="s">
        <v>251</v>
      </c>
      <c r="N57" s="166">
        <v>4</v>
      </c>
      <c r="O57" s="165" t="s">
        <v>252</v>
      </c>
    </row>
    <row r="58" spans="10:15" x14ac:dyDescent="0.25">
      <c r="J58" s="165" t="s">
        <v>286</v>
      </c>
      <c r="K58" s="166" t="s">
        <v>6</v>
      </c>
      <c r="L58" s="166" t="s">
        <v>6</v>
      </c>
      <c r="M58" s="166" t="s">
        <v>287</v>
      </c>
      <c r="N58" s="166">
        <v>4</v>
      </c>
      <c r="O58" s="165" t="s">
        <v>209</v>
      </c>
    </row>
    <row r="59" spans="10:15" x14ac:dyDescent="0.25">
      <c r="J59" s="165" t="s">
        <v>111</v>
      </c>
      <c r="K59" s="166" t="s">
        <v>85</v>
      </c>
      <c r="L59" s="166" t="s">
        <v>7</v>
      </c>
      <c r="M59" s="166" t="s">
        <v>71</v>
      </c>
      <c r="N59" s="166">
        <v>5</v>
      </c>
      <c r="O59" s="165" t="s">
        <v>209</v>
      </c>
    </row>
    <row r="60" spans="10:15" x14ac:dyDescent="0.25">
      <c r="J60" s="165" t="s">
        <v>112</v>
      </c>
      <c r="K60" s="166" t="s">
        <v>85</v>
      </c>
      <c r="L60" s="166" t="s">
        <v>7</v>
      </c>
      <c r="M60" s="166" t="s">
        <v>71</v>
      </c>
      <c r="N60" s="166">
        <v>5</v>
      </c>
      <c r="O60" s="165" t="s">
        <v>209</v>
      </c>
    </row>
    <row r="61" spans="10:15" x14ac:dyDescent="0.25">
      <c r="J61" s="165" t="s">
        <v>113</v>
      </c>
      <c r="K61" s="166" t="s">
        <v>85</v>
      </c>
      <c r="L61" s="166" t="s">
        <v>7</v>
      </c>
      <c r="M61" s="166" t="s">
        <v>71</v>
      </c>
      <c r="N61" s="166">
        <v>5</v>
      </c>
      <c r="O61" s="165" t="s">
        <v>209</v>
      </c>
    </row>
    <row r="62" spans="10:15" x14ac:dyDescent="0.25">
      <c r="J62" s="165" t="s">
        <v>114</v>
      </c>
      <c r="K62" s="166" t="s">
        <v>85</v>
      </c>
      <c r="L62" s="166" t="s">
        <v>7</v>
      </c>
      <c r="M62" s="166" t="s">
        <v>71</v>
      </c>
      <c r="N62" s="166">
        <v>5</v>
      </c>
      <c r="O62" s="165" t="s">
        <v>209</v>
      </c>
    </row>
    <row r="63" spans="10:15" x14ac:dyDescent="0.25">
      <c r="J63" s="165" t="s">
        <v>115</v>
      </c>
      <c r="K63" s="166" t="s">
        <v>85</v>
      </c>
      <c r="L63" s="166" t="s">
        <v>7</v>
      </c>
      <c r="M63" s="166" t="s">
        <v>71</v>
      </c>
      <c r="N63" s="166">
        <v>5</v>
      </c>
      <c r="O63" s="165" t="s">
        <v>209</v>
      </c>
    </row>
    <row r="64" spans="10:15" x14ac:dyDescent="0.25">
      <c r="J64" s="165" t="s">
        <v>116</v>
      </c>
      <c r="K64" s="166" t="s">
        <v>85</v>
      </c>
      <c r="L64" s="166" t="s">
        <v>7</v>
      </c>
      <c r="M64" s="166" t="s">
        <v>71</v>
      </c>
      <c r="N64" s="166">
        <v>5</v>
      </c>
      <c r="O64" s="165" t="s">
        <v>209</v>
      </c>
    </row>
    <row r="65" spans="10:15" x14ac:dyDescent="0.25">
      <c r="J65" s="165" t="s">
        <v>117</v>
      </c>
      <c r="K65" s="166" t="s">
        <v>85</v>
      </c>
      <c r="L65" s="166" t="s">
        <v>7</v>
      </c>
      <c r="M65" s="166" t="s">
        <v>71</v>
      </c>
      <c r="N65" s="166">
        <v>5</v>
      </c>
      <c r="O65" s="165" t="s">
        <v>209</v>
      </c>
    </row>
    <row r="66" spans="10:15" x14ac:dyDescent="0.25">
      <c r="J66" s="165" t="s">
        <v>118</v>
      </c>
      <c r="K66" s="166" t="s">
        <v>85</v>
      </c>
      <c r="L66" s="166" t="s">
        <v>7</v>
      </c>
      <c r="M66" s="166" t="s">
        <v>71</v>
      </c>
      <c r="N66" s="166">
        <v>5</v>
      </c>
      <c r="O66" s="165" t="s">
        <v>209</v>
      </c>
    </row>
    <row r="67" spans="10:15" x14ac:dyDescent="0.25">
      <c r="J67" s="165" t="s">
        <v>119</v>
      </c>
      <c r="K67" s="166" t="s">
        <v>85</v>
      </c>
      <c r="L67" s="166" t="s">
        <v>7</v>
      </c>
      <c r="M67" s="166" t="s">
        <v>71</v>
      </c>
      <c r="N67" s="166">
        <v>5</v>
      </c>
      <c r="O67" s="165" t="s">
        <v>209</v>
      </c>
    </row>
    <row r="68" spans="10:15" x14ac:dyDescent="0.25">
      <c r="J68" s="165" t="s">
        <v>120</v>
      </c>
      <c r="K68" s="166" t="s">
        <v>85</v>
      </c>
      <c r="L68" s="166" t="s">
        <v>7</v>
      </c>
      <c r="M68" s="166" t="s">
        <v>71</v>
      </c>
      <c r="N68" s="166">
        <v>5</v>
      </c>
      <c r="O68" s="165" t="s">
        <v>209</v>
      </c>
    </row>
    <row r="69" spans="10:15" x14ac:dyDescent="0.25">
      <c r="J69" s="165" t="s">
        <v>121</v>
      </c>
      <c r="K69" s="166" t="s">
        <v>85</v>
      </c>
      <c r="L69" s="166" t="s">
        <v>7</v>
      </c>
      <c r="M69" s="166" t="s">
        <v>71</v>
      </c>
      <c r="N69" s="166">
        <v>5</v>
      </c>
      <c r="O69" s="165" t="s">
        <v>209</v>
      </c>
    </row>
    <row r="70" spans="10:15" x14ac:dyDescent="0.25">
      <c r="J70" s="165" t="s">
        <v>122</v>
      </c>
      <c r="K70" s="166" t="s">
        <v>85</v>
      </c>
      <c r="L70" s="166" t="s">
        <v>7</v>
      </c>
      <c r="M70" s="166" t="s">
        <v>71</v>
      </c>
      <c r="N70" s="166">
        <v>5</v>
      </c>
      <c r="O70" s="165" t="s">
        <v>209</v>
      </c>
    </row>
    <row r="71" spans="10:15" x14ac:dyDescent="0.25">
      <c r="J71" s="165" t="s">
        <v>123</v>
      </c>
      <c r="K71" s="166" t="s">
        <v>85</v>
      </c>
      <c r="L71" s="166" t="s">
        <v>7</v>
      </c>
      <c r="M71" s="166" t="s">
        <v>71</v>
      </c>
      <c r="N71" s="166">
        <v>5</v>
      </c>
      <c r="O71" s="165" t="s">
        <v>209</v>
      </c>
    </row>
    <row r="72" spans="10:15" x14ac:dyDescent="0.25">
      <c r="J72" s="165" t="s">
        <v>289</v>
      </c>
      <c r="K72" s="166" t="s">
        <v>85</v>
      </c>
      <c r="L72" s="166" t="s">
        <v>7</v>
      </c>
      <c r="M72" s="166" t="s">
        <v>71</v>
      </c>
      <c r="N72" s="166">
        <v>5</v>
      </c>
      <c r="O72" s="165" t="s">
        <v>209</v>
      </c>
    </row>
    <row r="73" spans="10:15" x14ac:dyDescent="0.25">
      <c r="J73" s="165" t="s">
        <v>111</v>
      </c>
      <c r="K73" s="166" t="s">
        <v>86</v>
      </c>
      <c r="L73" s="166" t="s">
        <v>7</v>
      </c>
      <c r="M73" s="166" t="s">
        <v>71</v>
      </c>
      <c r="N73" s="166">
        <v>5</v>
      </c>
      <c r="O73" s="165" t="s">
        <v>209</v>
      </c>
    </row>
    <row r="74" spans="10:15" x14ac:dyDescent="0.25">
      <c r="J74" s="165" t="s">
        <v>112</v>
      </c>
      <c r="K74" s="166" t="s">
        <v>86</v>
      </c>
      <c r="L74" s="166" t="s">
        <v>7</v>
      </c>
      <c r="M74" s="166" t="s">
        <v>71</v>
      </c>
      <c r="N74" s="166">
        <v>5</v>
      </c>
      <c r="O74" s="165" t="s">
        <v>209</v>
      </c>
    </row>
    <row r="75" spans="10:15" x14ac:dyDescent="0.25">
      <c r="J75" s="165" t="s">
        <v>113</v>
      </c>
      <c r="K75" s="166" t="s">
        <v>86</v>
      </c>
      <c r="L75" s="166" t="s">
        <v>7</v>
      </c>
      <c r="M75" s="166" t="s">
        <v>71</v>
      </c>
      <c r="N75" s="166">
        <v>5</v>
      </c>
      <c r="O75" s="165" t="s">
        <v>209</v>
      </c>
    </row>
    <row r="76" spans="10:15" x14ac:dyDescent="0.25">
      <c r="J76" s="165" t="s">
        <v>114</v>
      </c>
      <c r="K76" s="166" t="s">
        <v>86</v>
      </c>
      <c r="L76" s="166" t="s">
        <v>7</v>
      </c>
      <c r="M76" s="166" t="s">
        <v>71</v>
      </c>
      <c r="N76" s="166">
        <v>5</v>
      </c>
      <c r="O76" s="165" t="s">
        <v>209</v>
      </c>
    </row>
    <row r="77" spans="10:15" x14ac:dyDescent="0.25">
      <c r="J77" s="165" t="s">
        <v>115</v>
      </c>
      <c r="K77" s="166" t="s">
        <v>86</v>
      </c>
      <c r="L77" s="166" t="s">
        <v>7</v>
      </c>
      <c r="M77" s="166" t="s">
        <v>71</v>
      </c>
      <c r="N77" s="166">
        <v>5</v>
      </c>
      <c r="O77" s="165" t="s">
        <v>209</v>
      </c>
    </row>
    <row r="78" spans="10:15" x14ac:dyDescent="0.25">
      <c r="J78" s="165" t="s">
        <v>116</v>
      </c>
      <c r="K78" s="166" t="s">
        <v>86</v>
      </c>
      <c r="L78" s="166" t="s">
        <v>7</v>
      </c>
      <c r="M78" s="166" t="s">
        <v>71</v>
      </c>
      <c r="N78" s="166">
        <v>5</v>
      </c>
      <c r="O78" s="165" t="s">
        <v>209</v>
      </c>
    </row>
    <row r="79" spans="10:15" x14ac:dyDescent="0.25">
      <c r="J79" s="165" t="s">
        <v>117</v>
      </c>
      <c r="K79" s="166" t="s">
        <v>86</v>
      </c>
      <c r="L79" s="166" t="s">
        <v>7</v>
      </c>
      <c r="M79" s="166" t="s">
        <v>71</v>
      </c>
      <c r="N79" s="166">
        <v>5</v>
      </c>
      <c r="O79" s="165" t="s">
        <v>209</v>
      </c>
    </row>
    <row r="80" spans="10:15" x14ac:dyDescent="0.25">
      <c r="J80" s="165" t="s">
        <v>118</v>
      </c>
      <c r="K80" s="166" t="s">
        <v>86</v>
      </c>
      <c r="L80" s="166" t="s">
        <v>7</v>
      </c>
      <c r="M80" s="166" t="s">
        <v>71</v>
      </c>
      <c r="N80" s="166">
        <v>5</v>
      </c>
      <c r="O80" s="165" t="s">
        <v>209</v>
      </c>
    </row>
    <row r="81" spans="10:15" x14ac:dyDescent="0.25">
      <c r="J81" s="165" t="s">
        <v>119</v>
      </c>
      <c r="K81" s="166" t="s">
        <v>86</v>
      </c>
      <c r="L81" s="166" t="s">
        <v>7</v>
      </c>
      <c r="M81" s="166" t="s">
        <v>71</v>
      </c>
      <c r="N81" s="166">
        <v>5</v>
      </c>
      <c r="O81" s="165" t="s">
        <v>209</v>
      </c>
    </row>
    <row r="82" spans="10:15" x14ac:dyDescent="0.25">
      <c r="J82" s="165" t="s">
        <v>120</v>
      </c>
      <c r="K82" s="166" t="s">
        <v>86</v>
      </c>
      <c r="L82" s="166" t="s">
        <v>7</v>
      </c>
      <c r="M82" s="166" t="s">
        <v>71</v>
      </c>
      <c r="N82" s="166">
        <v>5</v>
      </c>
      <c r="O82" s="165" t="s">
        <v>209</v>
      </c>
    </row>
    <row r="83" spans="10:15" x14ac:dyDescent="0.25">
      <c r="J83" s="165" t="s">
        <v>121</v>
      </c>
      <c r="K83" s="166" t="s">
        <v>86</v>
      </c>
      <c r="L83" s="166" t="s">
        <v>7</v>
      </c>
      <c r="M83" s="166" t="s">
        <v>71</v>
      </c>
      <c r="N83" s="166">
        <v>5</v>
      </c>
      <c r="O83" s="165" t="s">
        <v>209</v>
      </c>
    </row>
    <row r="84" spans="10:15" x14ac:dyDescent="0.25">
      <c r="J84" s="165" t="s">
        <v>122</v>
      </c>
      <c r="K84" s="166" t="s">
        <v>86</v>
      </c>
      <c r="L84" s="166" t="s">
        <v>7</v>
      </c>
      <c r="M84" s="166" t="s">
        <v>71</v>
      </c>
      <c r="N84" s="166">
        <v>5</v>
      </c>
      <c r="O84" s="165" t="s">
        <v>209</v>
      </c>
    </row>
    <row r="85" spans="10:15" x14ac:dyDescent="0.25">
      <c r="J85" s="165" t="s">
        <v>123</v>
      </c>
      <c r="K85" s="166" t="s">
        <v>86</v>
      </c>
      <c r="L85" s="166" t="s">
        <v>7</v>
      </c>
      <c r="M85" s="166" t="s">
        <v>71</v>
      </c>
      <c r="N85" s="166">
        <v>5</v>
      </c>
      <c r="O85" s="165" t="s">
        <v>209</v>
      </c>
    </row>
    <row r="86" spans="10:15" x14ac:dyDescent="0.25">
      <c r="J86" s="165" t="s">
        <v>289</v>
      </c>
      <c r="K86" s="166" t="s">
        <v>86</v>
      </c>
      <c r="L86" s="166" t="s">
        <v>7</v>
      </c>
      <c r="M86" s="166" t="s">
        <v>71</v>
      </c>
      <c r="N86" s="166">
        <v>5</v>
      </c>
      <c r="O86" s="165" t="s">
        <v>209</v>
      </c>
    </row>
    <row r="87" spans="10:15" x14ac:dyDescent="0.25">
      <c r="J87" s="165" t="s">
        <v>290</v>
      </c>
      <c r="K87" s="166" t="s">
        <v>7</v>
      </c>
      <c r="L87" s="166" t="s">
        <v>7</v>
      </c>
      <c r="M87" s="166" t="s">
        <v>230</v>
      </c>
      <c r="N87" s="166">
        <v>5</v>
      </c>
      <c r="O87" s="165" t="s">
        <v>182</v>
      </c>
    </row>
    <row r="88" spans="10:15" x14ac:dyDescent="0.25">
      <c r="J88" s="165" t="s">
        <v>296</v>
      </c>
      <c r="K88" s="166" t="s">
        <v>7</v>
      </c>
      <c r="L88" s="166" t="s">
        <v>7</v>
      </c>
      <c r="M88" s="166" t="s">
        <v>251</v>
      </c>
      <c r="N88" s="166">
        <v>5</v>
      </c>
      <c r="O88" s="165" t="s">
        <v>252</v>
      </c>
    </row>
    <row r="89" spans="10:15" x14ac:dyDescent="0.25">
      <c r="J89" s="165" t="s">
        <v>297</v>
      </c>
      <c r="K89" s="166" t="s">
        <v>7</v>
      </c>
      <c r="L89" s="166" t="s">
        <v>7</v>
      </c>
      <c r="M89" s="166" t="s">
        <v>251</v>
      </c>
      <c r="N89" s="166">
        <v>5</v>
      </c>
      <c r="O89" s="165" t="s">
        <v>252</v>
      </c>
    </row>
    <row r="90" spans="10:15" x14ac:dyDescent="0.25">
      <c r="J90" s="165" t="s">
        <v>298</v>
      </c>
      <c r="K90" s="166" t="s">
        <v>7</v>
      </c>
      <c r="L90" s="166" t="s">
        <v>7</v>
      </c>
      <c r="M90" s="166" t="s">
        <v>251</v>
      </c>
      <c r="N90" s="166">
        <v>5</v>
      </c>
      <c r="O90" s="165" t="s">
        <v>252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6"/>
  <sheetViews>
    <sheetView workbookViewId="0">
      <selection activeCell="G12" sqref="G12"/>
    </sheetView>
  </sheetViews>
  <sheetFormatPr defaultRowHeight="12" x14ac:dyDescent="0.2"/>
  <cols>
    <col min="1" max="3" width="2.7109375" style="22" customWidth="1"/>
    <col min="4" max="4" width="18" style="22" bestFit="1" customWidth="1"/>
    <col min="5" max="5" width="18.42578125" style="22" customWidth="1"/>
    <col min="6" max="6" width="9.7109375" style="32" customWidth="1"/>
    <col min="7" max="7" width="8.140625" style="22" customWidth="1"/>
    <col min="8" max="8" width="9" style="22" customWidth="1"/>
    <col min="9" max="10" width="9.140625" style="22"/>
    <col min="11" max="11" width="2.7109375" style="22" customWidth="1"/>
    <col min="12" max="12" width="6.42578125" style="22" customWidth="1"/>
    <col min="13" max="13" width="2.7109375" style="22" customWidth="1"/>
    <col min="14" max="14" width="7" style="22" customWidth="1"/>
    <col min="15" max="15" width="13.85546875" style="22" customWidth="1"/>
    <col min="16" max="16" width="7" style="22" customWidth="1"/>
    <col min="17" max="18" width="5.5703125" style="22" customWidth="1"/>
    <col min="19" max="19" width="15.5703125" style="23" bestFit="1" customWidth="1"/>
    <col min="20" max="22" width="5.5703125" style="22" customWidth="1"/>
    <col min="23" max="16384" width="9.140625" style="22"/>
  </cols>
  <sheetData>
    <row r="1" spans="1:24" s="4" customFormat="1" ht="15" x14ac:dyDescent="0.25">
      <c r="A1" s="2"/>
      <c r="B1" s="2"/>
      <c r="C1" s="2"/>
      <c r="D1" s="3" t="s">
        <v>0</v>
      </c>
      <c r="E1" s="3"/>
      <c r="F1" s="146"/>
      <c r="G1" s="2"/>
      <c r="H1" s="2"/>
      <c r="I1" s="2"/>
      <c r="J1" s="2"/>
      <c r="K1" s="2"/>
      <c r="M1" s="5"/>
      <c r="N1" s="5"/>
      <c r="O1" s="5"/>
      <c r="P1" s="5"/>
      <c r="Q1" s="5"/>
      <c r="S1" s="6"/>
    </row>
    <row r="2" spans="1:24" s="4" customFormat="1" ht="14.25" x14ac:dyDescent="0.2">
      <c r="A2" s="2"/>
      <c r="B2" s="2"/>
      <c r="C2" s="2"/>
      <c r="D2" s="7" t="s">
        <v>1</v>
      </c>
      <c r="E2" s="7"/>
      <c r="F2" s="146"/>
      <c r="G2" s="2"/>
      <c r="H2" s="2"/>
      <c r="I2" s="2"/>
      <c r="J2" s="2"/>
      <c r="K2" s="2"/>
      <c r="M2" s="5"/>
      <c r="N2" s="5"/>
      <c r="O2" s="5"/>
      <c r="P2" s="5"/>
      <c r="Q2" s="5"/>
      <c r="S2" s="6"/>
    </row>
    <row r="3" spans="1:24" s="4" customFormat="1" ht="14.25" x14ac:dyDescent="0.2">
      <c r="A3" s="2"/>
      <c r="B3" s="2"/>
      <c r="C3" s="2"/>
      <c r="D3" s="2"/>
      <c r="E3" s="2"/>
      <c r="F3" s="146"/>
      <c r="G3" s="2"/>
      <c r="H3" s="2"/>
      <c r="I3" s="2"/>
      <c r="J3" s="2"/>
      <c r="K3" s="2"/>
      <c r="M3" s="8"/>
      <c r="N3" s="8"/>
      <c r="O3" s="8"/>
      <c r="P3" s="8"/>
      <c r="Q3" s="8"/>
      <c r="R3" s="9"/>
      <c r="S3" s="10"/>
      <c r="T3" s="9"/>
      <c r="U3" s="9"/>
      <c r="V3" s="9"/>
      <c r="W3" s="9"/>
      <c r="X3" s="9"/>
    </row>
    <row r="4" spans="1:24" s="15" customFormat="1" ht="14.25" x14ac:dyDescent="0.25">
      <c r="A4" s="11"/>
      <c r="B4" s="11"/>
      <c r="C4" s="11"/>
      <c r="D4" s="12" t="s">
        <v>2</v>
      </c>
      <c r="E4" s="13"/>
      <c r="F4" s="147"/>
      <c r="G4" s="14"/>
      <c r="H4" s="14"/>
      <c r="I4" s="14"/>
      <c r="J4" s="14"/>
      <c r="K4" s="14"/>
      <c r="M4" s="16"/>
      <c r="N4" s="16"/>
      <c r="O4" s="16"/>
      <c r="P4" s="16"/>
      <c r="Q4" s="17"/>
      <c r="R4" s="18"/>
      <c r="S4" s="19"/>
      <c r="T4" s="18"/>
      <c r="U4" s="18"/>
      <c r="V4" s="18"/>
      <c r="W4" s="18"/>
      <c r="X4" s="18"/>
    </row>
    <row r="6" spans="1:24" x14ac:dyDescent="0.2">
      <c r="D6" s="24" t="s">
        <v>87</v>
      </c>
    </row>
    <row r="7" spans="1:24" x14ac:dyDescent="0.2">
      <c r="N7" s="95"/>
      <c r="O7" s="95"/>
      <c r="P7" s="95"/>
      <c r="Q7" s="95"/>
      <c r="R7" s="95"/>
      <c r="S7" s="95"/>
    </row>
    <row r="8" spans="1:24" x14ac:dyDescent="0.2">
      <c r="D8" s="24"/>
      <c r="L8" s="36"/>
      <c r="M8" s="95"/>
      <c r="N8" s="95"/>
      <c r="O8" s="95"/>
      <c r="P8" s="95"/>
      <c r="Q8" s="95"/>
      <c r="R8" s="95"/>
      <c r="S8" s="22"/>
    </row>
    <row r="9" spans="1:24" x14ac:dyDescent="0.2">
      <c r="L9" s="36"/>
      <c r="M9" s="95"/>
      <c r="N9" s="95"/>
      <c r="O9" s="95"/>
      <c r="P9" s="95"/>
      <c r="Q9" s="95"/>
      <c r="R9" s="95"/>
      <c r="S9" s="22"/>
    </row>
    <row r="10" spans="1:24" s="28" customFormat="1" x14ac:dyDescent="0.2">
      <c r="D10" s="160" t="s">
        <v>89</v>
      </c>
      <c r="E10" s="31" t="s">
        <v>210</v>
      </c>
      <c r="F10" s="32"/>
      <c r="G10" s="22"/>
      <c r="H10" s="22"/>
      <c r="I10" s="56"/>
      <c r="K10" s="22"/>
      <c r="L10" s="36"/>
      <c r="M10" s="95"/>
      <c r="N10" s="95"/>
      <c r="O10" s="95"/>
      <c r="P10" s="95"/>
      <c r="Q10" s="95"/>
      <c r="R10" s="95"/>
    </row>
    <row r="11" spans="1:24" x14ac:dyDescent="0.2">
      <c r="D11" s="145" t="s">
        <v>211</v>
      </c>
      <c r="E11" s="59">
        <v>2015</v>
      </c>
      <c r="F11" s="148" t="s">
        <v>213</v>
      </c>
      <c r="I11" s="36"/>
      <c r="K11" s="28"/>
      <c r="L11" s="36"/>
      <c r="M11" s="95"/>
      <c r="N11" s="95"/>
      <c r="O11" s="95"/>
      <c r="P11" s="95"/>
      <c r="Q11" s="95"/>
      <c r="R11" s="95"/>
      <c r="S11" s="22"/>
    </row>
    <row r="12" spans="1:24" x14ac:dyDescent="0.2">
      <c r="D12" s="145" t="s">
        <v>212</v>
      </c>
      <c r="E12" s="59">
        <v>2015</v>
      </c>
      <c r="F12" s="148" t="s">
        <v>213</v>
      </c>
      <c r="I12" s="36"/>
      <c r="L12" s="96"/>
      <c r="M12" s="95"/>
      <c r="N12" s="95"/>
      <c r="O12" s="95"/>
      <c r="P12" s="95"/>
      <c r="Q12" s="95"/>
      <c r="R12" s="95"/>
      <c r="S12" s="22"/>
    </row>
    <row r="13" spans="1:24" x14ac:dyDescent="0.2">
      <c r="D13" s="36"/>
    </row>
    <row r="14" spans="1:24" x14ac:dyDescent="0.2">
      <c r="D14" s="36"/>
    </row>
    <row r="15" spans="1:24" x14ac:dyDescent="0.2">
      <c r="D15" s="36"/>
    </row>
    <row r="16" spans="1:24" x14ac:dyDescent="0.2">
      <c r="D16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6"/>
  <sheetViews>
    <sheetView workbookViewId="0">
      <selection activeCell="M27" sqref="M27"/>
    </sheetView>
  </sheetViews>
  <sheetFormatPr defaultRowHeight="12" x14ac:dyDescent="0.2"/>
  <cols>
    <col min="1" max="3" width="2.7109375" style="22" customWidth="1"/>
    <col min="4" max="4" width="19.28515625" style="22" customWidth="1"/>
    <col min="5" max="5" width="18.42578125" style="22" customWidth="1"/>
    <col min="6" max="6" width="8.5703125" style="22" customWidth="1"/>
    <col min="7" max="7" width="10.85546875" style="22" customWidth="1"/>
    <col min="8" max="8" width="8.140625" style="22" customWidth="1"/>
    <col min="9" max="9" width="9" style="22" customWidth="1"/>
    <col min="10" max="11" width="9.140625" style="22"/>
    <col min="12" max="12" width="2.7109375" style="22" customWidth="1"/>
    <col min="13" max="13" width="6.42578125" style="22" customWidth="1"/>
    <col min="14" max="14" width="2.7109375" style="22" customWidth="1"/>
    <col min="15" max="15" width="7" style="22" customWidth="1"/>
    <col min="16" max="16" width="13.85546875" style="22" customWidth="1"/>
    <col min="17" max="17" width="7" style="22" customWidth="1"/>
    <col min="18" max="19" width="5.5703125" style="22" customWidth="1"/>
    <col min="20" max="20" width="15.5703125" style="23" bestFit="1" customWidth="1"/>
    <col min="21" max="23" width="5.5703125" style="22" customWidth="1"/>
    <col min="24" max="16384" width="9.140625" style="22"/>
  </cols>
  <sheetData>
    <row r="1" spans="1:25" s="4" customFormat="1" ht="15" x14ac:dyDescent="0.25">
      <c r="A1" s="2"/>
      <c r="B1" s="2"/>
      <c r="C1" s="2"/>
      <c r="D1" s="3" t="s">
        <v>0</v>
      </c>
      <c r="E1" s="3"/>
      <c r="F1" s="3"/>
      <c r="G1" s="2"/>
      <c r="H1" s="2"/>
      <c r="I1" s="2"/>
      <c r="J1" s="2"/>
      <c r="K1" s="2"/>
      <c r="L1" s="2"/>
      <c r="N1" s="5"/>
      <c r="O1" s="5"/>
      <c r="P1" s="5"/>
      <c r="Q1" s="5"/>
      <c r="R1" s="5"/>
      <c r="T1" s="6"/>
    </row>
    <row r="2" spans="1:25" s="4" customFormat="1" ht="14.25" x14ac:dyDescent="0.2">
      <c r="A2" s="2"/>
      <c r="B2" s="2"/>
      <c r="C2" s="2"/>
      <c r="D2" s="7" t="s">
        <v>1</v>
      </c>
      <c r="E2" s="7"/>
      <c r="F2" s="7"/>
      <c r="G2" s="2"/>
      <c r="H2" s="2"/>
      <c r="I2" s="2"/>
      <c r="J2" s="2"/>
      <c r="K2" s="2"/>
      <c r="L2" s="2"/>
      <c r="N2" s="5"/>
      <c r="O2" s="5"/>
      <c r="P2" s="5"/>
      <c r="Q2" s="5"/>
      <c r="R2" s="5"/>
      <c r="T2" s="6"/>
    </row>
    <row r="3" spans="1:25" s="4" customFormat="1" ht="14.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8"/>
      <c r="O3" s="8"/>
      <c r="P3" s="8"/>
      <c r="Q3" s="8"/>
      <c r="R3" s="8"/>
      <c r="S3" s="9"/>
      <c r="T3" s="10"/>
      <c r="U3" s="9"/>
      <c r="V3" s="9"/>
      <c r="W3" s="9"/>
      <c r="X3" s="9"/>
      <c r="Y3" s="9"/>
    </row>
    <row r="4" spans="1:25" s="15" customFormat="1" ht="14.25" x14ac:dyDescent="0.25">
      <c r="A4" s="11"/>
      <c r="B4" s="11"/>
      <c r="C4" s="11"/>
      <c r="D4" s="12" t="s">
        <v>2</v>
      </c>
      <c r="E4" s="13"/>
      <c r="F4" s="13"/>
      <c r="G4" s="14"/>
      <c r="H4" s="14"/>
      <c r="I4" s="14"/>
      <c r="J4" s="14"/>
      <c r="K4" s="14"/>
      <c r="L4" s="14"/>
      <c r="N4" s="16"/>
      <c r="O4" s="16"/>
      <c r="P4" s="16"/>
      <c r="Q4" s="16"/>
      <c r="R4" s="17"/>
      <c r="S4" s="18"/>
      <c r="T4" s="19"/>
      <c r="U4" s="18"/>
      <c r="V4" s="18"/>
      <c r="W4" s="18"/>
      <c r="X4" s="18"/>
      <c r="Y4" s="18"/>
    </row>
    <row r="6" spans="1:25" x14ac:dyDescent="0.2">
      <c r="D6" s="24" t="s">
        <v>3</v>
      </c>
    </row>
    <row r="8" spans="1:25" x14ac:dyDescent="0.2">
      <c r="D8" s="97"/>
      <c r="E8" s="24" t="s">
        <v>89</v>
      </c>
    </row>
    <row r="9" spans="1:25" x14ac:dyDescent="0.2">
      <c r="D9" s="97"/>
      <c r="O9" s="55" t="s">
        <v>3</v>
      </c>
      <c r="P9" s="42"/>
      <c r="Q9" s="43" t="s">
        <v>16</v>
      </c>
    </row>
    <row r="10" spans="1:25" s="28" customFormat="1" ht="22.5" x14ac:dyDescent="0.2">
      <c r="D10" s="97"/>
      <c r="E10" s="30" t="s">
        <v>8</v>
      </c>
      <c r="F10" s="192" t="s">
        <v>9</v>
      </c>
      <c r="G10" s="192"/>
      <c r="H10" s="31" t="s">
        <v>89</v>
      </c>
      <c r="I10" s="30" t="s">
        <v>10</v>
      </c>
      <c r="J10" s="30" t="s">
        <v>11</v>
      </c>
      <c r="K10" s="56"/>
      <c r="M10" s="22"/>
      <c r="N10" s="22"/>
      <c r="O10" s="45"/>
      <c r="P10" s="36"/>
      <c r="Q10" s="37"/>
      <c r="R10" s="22"/>
      <c r="T10" s="24" t="s">
        <v>11</v>
      </c>
    </row>
    <row r="11" spans="1:25" x14ac:dyDescent="0.2">
      <c r="D11" s="97"/>
      <c r="E11" s="29"/>
      <c r="F11" s="191"/>
      <c r="G11" s="191"/>
      <c r="H11" s="59"/>
      <c r="I11" s="29"/>
      <c r="J11" s="29"/>
      <c r="K11" s="148" t="s">
        <v>24</v>
      </c>
      <c r="M11" s="28"/>
      <c r="O11" s="135" t="s">
        <v>127</v>
      </c>
      <c r="P11" s="25"/>
      <c r="Q11" s="37"/>
      <c r="T11" s="32" t="s">
        <v>12</v>
      </c>
    </row>
    <row r="12" spans="1:25" x14ac:dyDescent="0.2">
      <c r="D12" s="97"/>
      <c r="E12" s="29"/>
      <c r="F12" s="191"/>
      <c r="G12" s="191"/>
      <c r="H12" s="59"/>
      <c r="I12" s="29"/>
      <c r="J12" s="29"/>
      <c r="K12" s="148" t="s">
        <v>24</v>
      </c>
      <c r="N12" s="28"/>
      <c r="O12" s="44" t="s">
        <v>17</v>
      </c>
      <c r="P12" s="46">
        <v>123</v>
      </c>
      <c r="Q12" s="38"/>
      <c r="R12" s="28"/>
      <c r="T12" s="32" t="s">
        <v>4</v>
      </c>
    </row>
    <row r="13" spans="1:25" x14ac:dyDescent="0.2">
      <c r="D13" s="97"/>
      <c r="E13" s="29"/>
      <c r="F13" s="191"/>
      <c r="G13" s="191"/>
      <c r="H13" s="59"/>
      <c r="I13" s="29"/>
      <c r="J13" s="29"/>
      <c r="K13" s="148" t="s">
        <v>24</v>
      </c>
      <c r="O13" s="35"/>
      <c r="P13" s="36"/>
      <c r="Q13" s="37"/>
      <c r="T13" s="32" t="s">
        <v>13</v>
      </c>
    </row>
    <row r="14" spans="1:25" x14ac:dyDescent="0.2">
      <c r="D14" s="97"/>
      <c r="E14" s="29"/>
      <c r="F14" s="191"/>
      <c r="G14" s="191"/>
      <c r="H14" s="59"/>
      <c r="I14" s="29"/>
      <c r="J14" s="29"/>
      <c r="K14" s="148" t="s">
        <v>24</v>
      </c>
      <c r="O14" s="35"/>
      <c r="P14" s="36"/>
      <c r="Q14" s="37"/>
      <c r="T14" s="32" t="s">
        <v>14</v>
      </c>
    </row>
    <row r="15" spans="1:25" x14ac:dyDescent="0.2">
      <c r="D15" s="97"/>
      <c r="E15" s="29"/>
      <c r="F15" s="191"/>
      <c r="G15" s="191"/>
      <c r="H15" s="59"/>
      <c r="I15" s="29"/>
      <c r="J15" s="29"/>
      <c r="K15" s="148" t="s">
        <v>24</v>
      </c>
      <c r="O15" s="39"/>
      <c r="P15" s="40"/>
      <c r="Q15" s="41"/>
      <c r="T15" s="32" t="s">
        <v>15</v>
      </c>
    </row>
    <row r="16" spans="1:25" x14ac:dyDescent="0.2">
      <c r="D16" s="97"/>
      <c r="E16" s="29"/>
      <c r="F16" s="191"/>
      <c r="G16" s="191"/>
      <c r="H16" s="59"/>
      <c r="I16" s="29"/>
      <c r="J16" s="29"/>
      <c r="K16" s="148" t="s">
        <v>24</v>
      </c>
      <c r="T16" s="32" t="s">
        <v>6</v>
      </c>
    </row>
    <row r="17" spans="4:20" x14ac:dyDescent="0.2">
      <c r="D17" s="97"/>
      <c r="E17" s="29"/>
      <c r="F17" s="191"/>
      <c r="G17" s="191"/>
      <c r="H17" s="59"/>
      <c r="I17" s="29"/>
      <c r="J17" s="29"/>
      <c r="K17" s="148" t="s">
        <v>24</v>
      </c>
      <c r="P17" s="32"/>
      <c r="T17" s="32" t="s">
        <v>88</v>
      </c>
    </row>
    <row r="18" spans="4:20" x14ac:dyDescent="0.2">
      <c r="D18" s="97"/>
      <c r="E18" s="29"/>
      <c r="F18" s="191"/>
      <c r="G18" s="191"/>
      <c r="H18" s="59"/>
      <c r="I18" s="29"/>
      <c r="J18" s="29"/>
      <c r="K18" s="148" t="s">
        <v>24</v>
      </c>
      <c r="O18" s="55" t="s">
        <v>334</v>
      </c>
      <c r="P18" s="42"/>
      <c r="Q18" s="43" t="s">
        <v>16</v>
      </c>
    </row>
    <row r="19" spans="4:20" x14ac:dyDescent="0.2">
      <c r="D19" s="97"/>
      <c r="E19" s="29"/>
      <c r="F19" s="191"/>
      <c r="G19" s="191"/>
      <c r="H19" s="59"/>
      <c r="I19" s="29"/>
      <c r="J19" s="29"/>
      <c r="K19" s="148" t="s">
        <v>24</v>
      </c>
      <c r="O19" s="45"/>
      <c r="P19" s="36"/>
      <c r="Q19" s="37"/>
    </row>
    <row r="20" spans="4:20" x14ac:dyDescent="0.2">
      <c r="D20" s="97"/>
      <c r="E20" s="29"/>
      <c r="F20" s="191"/>
      <c r="G20" s="191"/>
      <c r="H20" s="59"/>
      <c r="I20" s="29"/>
      <c r="J20" s="29"/>
      <c r="K20" s="148" t="s">
        <v>24</v>
      </c>
      <c r="O20" s="135" t="s">
        <v>127</v>
      </c>
      <c r="P20" s="169">
        <v>1</v>
      </c>
      <c r="Q20" s="37"/>
    </row>
    <row r="21" spans="4:20" x14ac:dyDescent="0.2">
      <c r="D21" s="97"/>
      <c r="E21" s="29"/>
      <c r="F21" s="191"/>
      <c r="G21" s="191"/>
      <c r="H21" s="59"/>
      <c r="I21" s="29"/>
      <c r="J21" s="29"/>
      <c r="K21" s="148" t="s">
        <v>24</v>
      </c>
      <c r="O21" s="44" t="s">
        <v>333</v>
      </c>
      <c r="P21" s="46" t="s">
        <v>12</v>
      </c>
      <c r="Q21" s="38"/>
    </row>
    <row r="22" spans="4:20" x14ac:dyDescent="0.2">
      <c r="D22" s="97"/>
      <c r="E22" s="29"/>
      <c r="F22" s="191"/>
      <c r="G22" s="191"/>
      <c r="H22" s="59"/>
      <c r="I22" s="29"/>
      <c r="J22" s="29"/>
      <c r="K22" s="148" t="s">
        <v>24</v>
      </c>
      <c r="O22" s="35"/>
      <c r="P22" s="36"/>
      <c r="Q22" s="37"/>
    </row>
    <row r="23" spans="4:20" x14ac:dyDescent="0.2">
      <c r="D23" s="97"/>
      <c r="E23" s="29"/>
      <c r="F23" s="191"/>
      <c r="G23" s="191"/>
      <c r="H23" s="59"/>
      <c r="I23" s="29"/>
      <c r="J23" s="29"/>
      <c r="K23" s="148" t="s">
        <v>24</v>
      </c>
      <c r="O23" s="35"/>
      <c r="P23" s="36"/>
      <c r="Q23" s="37"/>
    </row>
    <row r="24" spans="4:20" x14ac:dyDescent="0.2">
      <c r="D24" s="97"/>
      <c r="E24" s="29"/>
      <c r="F24" s="191"/>
      <c r="G24" s="191"/>
      <c r="H24" s="59"/>
      <c r="I24" s="29"/>
      <c r="J24" s="29"/>
      <c r="K24" s="148" t="s">
        <v>24</v>
      </c>
      <c r="O24" s="39"/>
      <c r="P24" s="40"/>
      <c r="Q24" s="41"/>
    </row>
    <row r="25" spans="4:20" x14ac:dyDescent="0.2">
      <c r="D25" s="97"/>
      <c r="E25" s="29"/>
      <c r="F25" s="191"/>
      <c r="G25" s="191"/>
      <c r="H25" s="59"/>
      <c r="I25" s="29"/>
      <c r="J25" s="29"/>
      <c r="K25" s="148" t="s">
        <v>24</v>
      </c>
      <c r="P25" s="32"/>
    </row>
    <row r="26" spans="4:20" x14ac:dyDescent="0.2">
      <c r="D26" s="97"/>
      <c r="E26" s="29"/>
      <c r="F26" s="191"/>
      <c r="G26" s="191"/>
      <c r="H26" s="59"/>
      <c r="I26" s="29"/>
      <c r="J26" s="29"/>
      <c r="K26" s="148" t="s">
        <v>24</v>
      </c>
      <c r="P26" s="32"/>
    </row>
    <row r="27" spans="4:20" x14ac:dyDescent="0.2">
      <c r="D27" s="97"/>
      <c r="E27" s="29"/>
      <c r="F27" s="191"/>
      <c r="G27" s="191"/>
      <c r="H27" s="59"/>
      <c r="I27" s="29"/>
      <c r="J27" s="29"/>
      <c r="K27" s="148" t="s">
        <v>24</v>
      </c>
      <c r="P27" s="32"/>
    </row>
    <row r="28" spans="4:20" x14ac:dyDescent="0.2">
      <c r="D28" s="97"/>
      <c r="E28" s="29"/>
      <c r="F28" s="191"/>
      <c r="G28" s="191"/>
      <c r="H28" s="59"/>
      <c r="I28" s="29"/>
      <c r="J28" s="29"/>
      <c r="K28" s="148" t="s">
        <v>24</v>
      </c>
      <c r="P28" s="32"/>
    </row>
    <row r="29" spans="4:20" x14ac:dyDescent="0.2">
      <c r="D29" s="97"/>
    </row>
    <row r="30" spans="4:20" x14ac:dyDescent="0.2">
      <c r="D30" s="97"/>
    </row>
    <row r="31" spans="4:20" x14ac:dyDescent="0.2">
      <c r="D31" s="97"/>
    </row>
    <row r="32" spans="4:20" x14ac:dyDescent="0.2">
      <c r="D32" s="97"/>
    </row>
    <row r="33" spans="4:4" x14ac:dyDescent="0.2">
      <c r="D33" s="36"/>
    </row>
    <row r="34" spans="4:4" x14ac:dyDescent="0.2">
      <c r="D34" s="36"/>
    </row>
    <row r="35" spans="4:4" x14ac:dyDescent="0.2">
      <c r="D35" s="36"/>
    </row>
    <row r="36" spans="4:4" x14ac:dyDescent="0.2">
      <c r="D36" s="36"/>
    </row>
  </sheetData>
  <mergeCells count="19">
    <mergeCell ref="F20:G20"/>
    <mergeCell ref="F15:G15"/>
    <mergeCell ref="F16:G16"/>
    <mergeCell ref="F17:G17"/>
    <mergeCell ref="F18:G18"/>
    <mergeCell ref="F19:G19"/>
    <mergeCell ref="F10:G10"/>
    <mergeCell ref="F11:G11"/>
    <mergeCell ref="F12:G12"/>
    <mergeCell ref="F13:G13"/>
    <mergeCell ref="F14:G14"/>
    <mergeCell ref="F28:G28"/>
    <mergeCell ref="F21:G21"/>
    <mergeCell ref="F22:G22"/>
    <mergeCell ref="F23:G23"/>
    <mergeCell ref="F24:G24"/>
    <mergeCell ref="F25:G25"/>
    <mergeCell ref="F26:G26"/>
    <mergeCell ref="F27:G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33"/>
  <sheetViews>
    <sheetView workbookViewId="0">
      <selection activeCell="H42" sqref="H42"/>
    </sheetView>
  </sheetViews>
  <sheetFormatPr defaultRowHeight="12" x14ac:dyDescent="0.2"/>
  <cols>
    <col min="1" max="3" width="2.7109375" style="22" customWidth="1"/>
    <col min="4" max="4" width="17.28515625" style="22" customWidth="1"/>
    <col min="5" max="5" width="13.7109375" style="22" customWidth="1"/>
    <col min="6" max="6" width="12.140625" style="22" customWidth="1"/>
    <col min="7" max="7" width="7.140625" style="22" customWidth="1"/>
    <col min="8" max="8" width="14.42578125" style="22" customWidth="1"/>
    <col min="9" max="9" width="18.42578125" style="22" customWidth="1"/>
    <col min="10" max="10" width="11.85546875" style="22" customWidth="1"/>
    <col min="11" max="11" width="10.85546875" style="22" customWidth="1"/>
    <col min="12" max="12" width="6.28515625" style="22" customWidth="1"/>
    <col min="13" max="13" width="5.85546875" style="22" customWidth="1"/>
    <col min="14" max="14" width="9.140625" style="22"/>
    <col min="15" max="15" width="2.7109375" style="22" customWidth="1"/>
    <col min="16" max="16" width="6.42578125" style="22" customWidth="1"/>
    <col min="17" max="17" width="2.7109375" style="22" customWidth="1"/>
    <col min="18" max="18" width="4.140625" style="22" customWidth="1"/>
    <col min="19" max="19" width="9.42578125" style="22" bestFit="1" customWidth="1"/>
    <col min="20" max="20" width="13.85546875" style="22" customWidth="1"/>
    <col min="21" max="21" width="7" style="22" customWidth="1"/>
    <col min="22" max="23" width="5.5703125" style="22" customWidth="1"/>
    <col min="24" max="24" width="15.5703125" style="23" bestFit="1" customWidth="1"/>
    <col min="25" max="27" width="5.5703125" style="22" customWidth="1"/>
    <col min="28" max="16384" width="9.140625" style="22"/>
  </cols>
  <sheetData>
    <row r="1" spans="1:29" s="4" customFormat="1" ht="15" x14ac:dyDescent="0.25">
      <c r="A1" s="2"/>
      <c r="B1" s="2"/>
      <c r="C1" s="2"/>
      <c r="D1" s="3" t="s">
        <v>0</v>
      </c>
      <c r="E1" s="3"/>
      <c r="F1" s="3"/>
      <c r="G1" s="2"/>
      <c r="H1" s="3"/>
      <c r="I1" s="3"/>
      <c r="J1" s="3"/>
      <c r="K1" s="2"/>
      <c r="L1" s="2"/>
      <c r="M1" s="2"/>
      <c r="N1" s="2"/>
      <c r="O1" s="2"/>
      <c r="Q1" s="5"/>
      <c r="R1" s="5"/>
      <c r="S1" s="5"/>
      <c r="T1" s="5"/>
      <c r="U1" s="5"/>
      <c r="V1" s="5"/>
      <c r="X1" s="6"/>
    </row>
    <row r="2" spans="1:29" s="4" customFormat="1" ht="14.25" x14ac:dyDescent="0.2">
      <c r="A2" s="2"/>
      <c r="B2" s="2"/>
      <c r="C2" s="2"/>
      <c r="D2" s="7" t="s">
        <v>1</v>
      </c>
      <c r="E2" s="7"/>
      <c r="F2" s="7"/>
      <c r="G2" s="2"/>
      <c r="H2" s="7"/>
      <c r="I2" s="7"/>
      <c r="J2" s="7"/>
      <c r="K2" s="2"/>
      <c r="L2" s="2"/>
      <c r="M2" s="2"/>
      <c r="N2" s="2"/>
      <c r="O2" s="2"/>
      <c r="Q2" s="5"/>
      <c r="R2" s="5"/>
      <c r="S2" s="5"/>
      <c r="T2" s="5"/>
      <c r="U2" s="5"/>
      <c r="V2" s="5"/>
      <c r="X2" s="6"/>
    </row>
    <row r="3" spans="1:29" s="4" customFormat="1" ht="14.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8"/>
      <c r="R3" s="8"/>
      <c r="S3" s="8"/>
      <c r="T3" s="8"/>
      <c r="U3" s="8"/>
      <c r="V3" s="8"/>
      <c r="W3" s="9"/>
      <c r="X3" s="10"/>
      <c r="Y3" s="9"/>
      <c r="Z3" s="9"/>
      <c r="AA3" s="9"/>
      <c r="AB3" s="9"/>
      <c r="AC3" s="9"/>
    </row>
    <row r="4" spans="1:29" s="15" customFormat="1" ht="14.25" x14ac:dyDescent="0.25">
      <c r="A4" s="11"/>
      <c r="B4" s="11"/>
      <c r="C4" s="11"/>
      <c r="D4" s="12" t="s">
        <v>2</v>
      </c>
      <c r="E4" s="13"/>
      <c r="F4" s="13"/>
      <c r="G4" s="14"/>
      <c r="H4" s="13"/>
      <c r="I4" s="13"/>
      <c r="J4" s="13"/>
      <c r="K4" s="14"/>
      <c r="L4" s="14"/>
      <c r="M4" s="14"/>
      <c r="N4" s="14"/>
      <c r="O4" s="14"/>
      <c r="Q4" s="16"/>
      <c r="R4" s="16"/>
      <c r="S4" s="16"/>
      <c r="T4" s="16"/>
      <c r="U4" s="16"/>
      <c r="V4" s="17"/>
      <c r="W4" s="18"/>
      <c r="X4" s="19"/>
      <c r="Y4" s="18"/>
      <c r="Z4" s="18"/>
      <c r="AA4" s="18"/>
      <c r="AB4" s="18"/>
      <c r="AC4" s="18"/>
    </row>
    <row r="5" spans="1:29" s="15" customFormat="1" ht="14.25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Q5" s="16"/>
      <c r="R5" s="16"/>
      <c r="S5" s="16"/>
      <c r="T5" s="16"/>
      <c r="U5" s="16"/>
      <c r="V5" s="17"/>
      <c r="W5" s="18"/>
      <c r="X5" s="19"/>
      <c r="Y5" s="18"/>
      <c r="Z5" s="18"/>
      <c r="AA5" s="18"/>
      <c r="AB5" s="18"/>
      <c r="AC5" s="18"/>
    </row>
    <row r="6" spans="1:29" s="15" customFormat="1" ht="14.25" x14ac:dyDescent="0.2">
      <c r="A6" s="22"/>
      <c r="B6" s="22"/>
      <c r="D6" s="63" t="s">
        <v>27</v>
      </c>
      <c r="E6" s="25"/>
      <c r="F6" s="22"/>
      <c r="J6" s="22"/>
      <c r="K6" s="22"/>
      <c r="L6" s="22"/>
      <c r="M6" s="22"/>
      <c r="N6" s="22"/>
      <c r="O6" s="22"/>
      <c r="Q6" s="16"/>
      <c r="R6" s="16"/>
      <c r="S6" s="16"/>
      <c r="T6" s="16"/>
      <c r="U6" s="16"/>
      <c r="V6" s="17"/>
      <c r="W6" s="18"/>
      <c r="X6" s="19"/>
      <c r="Y6" s="18"/>
      <c r="Z6" s="18"/>
      <c r="AA6" s="18"/>
      <c r="AB6" s="18"/>
      <c r="AC6" s="18"/>
    </row>
    <row r="10" spans="1:29" x14ac:dyDescent="0.2">
      <c r="D10" s="24" t="s">
        <v>4</v>
      </c>
      <c r="R10" s="55" t="s">
        <v>26</v>
      </c>
      <c r="S10" s="64"/>
      <c r="T10" s="42"/>
      <c r="U10" s="43" t="s">
        <v>16</v>
      </c>
    </row>
    <row r="11" spans="1:29" x14ac:dyDescent="0.2">
      <c r="R11" s="45"/>
      <c r="S11" s="65"/>
      <c r="T11" s="36"/>
      <c r="U11" s="37"/>
    </row>
    <row r="12" spans="1:29" x14ac:dyDescent="0.2">
      <c r="D12" s="61" t="s">
        <v>18</v>
      </c>
      <c r="E12" s="61" t="s">
        <v>8</v>
      </c>
      <c r="F12" s="61" t="s">
        <v>9</v>
      </c>
      <c r="G12" s="61" t="s">
        <v>20</v>
      </c>
      <c r="H12" s="61" t="s">
        <v>19</v>
      </c>
      <c r="I12" s="61" t="s">
        <v>21</v>
      </c>
      <c r="J12" s="61" t="s">
        <v>22</v>
      </c>
      <c r="K12" s="61" t="s">
        <v>23</v>
      </c>
      <c r="L12" s="21"/>
      <c r="M12" s="36"/>
      <c r="N12" s="36"/>
      <c r="R12" s="35"/>
      <c r="S12" s="36"/>
      <c r="T12" s="36"/>
      <c r="U12" s="37"/>
    </row>
    <row r="13" spans="1:29" x14ac:dyDescent="0.2">
      <c r="D13" s="29"/>
      <c r="E13" s="29"/>
      <c r="F13" s="29"/>
      <c r="G13" s="29"/>
      <c r="H13" s="29"/>
      <c r="I13" s="29"/>
      <c r="J13" s="29"/>
      <c r="K13" s="29"/>
      <c r="L13" s="62" t="s">
        <v>24</v>
      </c>
      <c r="M13" s="62" t="s">
        <v>25</v>
      </c>
      <c r="N13" s="36"/>
      <c r="R13" s="35"/>
      <c r="S13" s="68" t="s">
        <v>28</v>
      </c>
      <c r="T13" s="66"/>
      <c r="U13" s="38"/>
    </row>
    <row r="14" spans="1:29" s="28" customFormat="1" x14ac:dyDescent="0.2">
      <c r="D14" s="30"/>
      <c r="E14" s="30"/>
      <c r="F14" s="30"/>
      <c r="G14" s="30"/>
      <c r="H14" s="58"/>
      <c r="I14" s="30"/>
      <c r="J14" s="29"/>
      <c r="K14" s="29"/>
      <c r="L14" s="62" t="s">
        <v>24</v>
      </c>
      <c r="M14" s="62" t="s">
        <v>25</v>
      </c>
      <c r="N14" s="56"/>
      <c r="R14" s="35"/>
      <c r="S14" s="68" t="s">
        <v>29</v>
      </c>
      <c r="T14" s="66"/>
      <c r="U14" s="37"/>
      <c r="X14" s="24"/>
    </row>
    <row r="15" spans="1:29" x14ac:dyDescent="0.2">
      <c r="D15" s="29"/>
      <c r="E15" s="59"/>
      <c r="F15" s="29"/>
      <c r="G15" s="29"/>
      <c r="H15" s="29"/>
      <c r="I15" s="29"/>
      <c r="J15" s="29"/>
      <c r="K15" s="29"/>
      <c r="L15" s="62" t="s">
        <v>24</v>
      </c>
      <c r="M15" s="62" t="s">
        <v>25</v>
      </c>
      <c r="N15" s="36"/>
      <c r="R15" s="35"/>
      <c r="S15" s="20"/>
      <c r="T15" s="60"/>
      <c r="U15" s="37"/>
      <c r="X15" s="32"/>
    </row>
    <row r="16" spans="1:29" x14ac:dyDescent="0.2">
      <c r="D16" s="29"/>
      <c r="E16" s="59"/>
      <c r="F16" s="29"/>
      <c r="G16" s="29"/>
      <c r="H16" s="29"/>
      <c r="I16" s="29"/>
      <c r="J16" s="29"/>
      <c r="K16" s="29"/>
      <c r="L16" s="62" t="s">
        <v>24</v>
      </c>
      <c r="M16" s="62" t="s">
        <v>25</v>
      </c>
      <c r="N16" s="36"/>
      <c r="R16" s="35"/>
      <c r="S16" s="20"/>
      <c r="T16" s="60"/>
      <c r="U16" s="37"/>
      <c r="X16" s="32"/>
    </row>
    <row r="17" spans="4:24" x14ac:dyDescent="0.2">
      <c r="D17" s="29"/>
      <c r="E17" s="59"/>
      <c r="F17" s="29"/>
      <c r="G17" s="29"/>
      <c r="H17" s="29"/>
      <c r="I17" s="29"/>
      <c r="J17" s="29"/>
      <c r="K17" s="29"/>
      <c r="L17" s="62" t="s">
        <v>24</v>
      </c>
      <c r="M17" s="62" t="s">
        <v>25</v>
      </c>
      <c r="N17" s="36"/>
      <c r="R17" s="35"/>
      <c r="S17" s="20" t="s">
        <v>30</v>
      </c>
      <c r="T17" s="66"/>
      <c r="U17" s="37"/>
      <c r="X17" s="32"/>
    </row>
    <row r="18" spans="4:24" x14ac:dyDescent="0.2">
      <c r="D18" s="29"/>
      <c r="E18" s="59"/>
      <c r="F18" s="29"/>
      <c r="G18" s="29"/>
      <c r="H18" s="29"/>
      <c r="I18" s="29"/>
      <c r="J18" s="29"/>
      <c r="K18" s="29"/>
      <c r="L18" s="62" t="s">
        <v>24</v>
      </c>
      <c r="M18" s="62" t="s">
        <v>25</v>
      </c>
      <c r="N18" s="36"/>
      <c r="R18" s="35"/>
      <c r="S18" s="20" t="s">
        <v>31</v>
      </c>
      <c r="T18" s="66"/>
      <c r="U18" s="37"/>
      <c r="X18" s="32"/>
    </row>
    <row r="19" spans="4:24" x14ac:dyDescent="0.2">
      <c r="D19" s="36"/>
      <c r="E19" s="57"/>
      <c r="F19" s="36"/>
      <c r="G19" s="36"/>
      <c r="H19" s="36"/>
      <c r="I19" s="36"/>
      <c r="J19" s="60"/>
      <c r="K19" s="60"/>
      <c r="L19" s="60"/>
      <c r="M19" s="36"/>
      <c r="N19" s="36"/>
      <c r="R19" s="35"/>
      <c r="S19" s="20"/>
      <c r="T19" s="60"/>
      <c r="U19" s="37"/>
      <c r="X19" s="32"/>
    </row>
    <row r="20" spans="4:24" x14ac:dyDescent="0.2">
      <c r="D20" s="36"/>
      <c r="E20" s="57"/>
      <c r="F20" s="36"/>
      <c r="G20" s="36"/>
      <c r="H20" s="36"/>
      <c r="I20" s="36"/>
      <c r="J20" s="60"/>
      <c r="K20" s="60"/>
      <c r="L20" s="60"/>
      <c r="M20" s="36"/>
      <c r="N20" s="36"/>
      <c r="R20" s="35"/>
      <c r="S20" s="20" t="s">
        <v>34</v>
      </c>
      <c r="T20" s="66"/>
      <c r="U20" s="37"/>
      <c r="X20" s="32"/>
    </row>
    <row r="21" spans="4:24" x14ac:dyDescent="0.2">
      <c r="D21" s="36"/>
      <c r="E21" s="57"/>
      <c r="F21" s="36"/>
      <c r="G21" s="36"/>
      <c r="H21" s="36"/>
      <c r="I21" s="36"/>
      <c r="J21" s="60"/>
      <c r="K21" s="60"/>
      <c r="L21" s="60"/>
      <c r="M21" s="36"/>
      <c r="N21" s="36"/>
      <c r="R21" s="35"/>
      <c r="S21" s="20"/>
      <c r="T21" s="60"/>
      <c r="U21" s="37"/>
    </row>
    <row r="22" spans="4:24" x14ac:dyDescent="0.2">
      <c r="D22" s="36"/>
      <c r="E22" s="57"/>
      <c r="F22" s="36"/>
      <c r="G22" s="36"/>
      <c r="H22" s="36"/>
      <c r="I22" s="36"/>
      <c r="J22" s="60"/>
      <c r="K22" s="60"/>
      <c r="L22" s="60"/>
      <c r="M22" s="36"/>
      <c r="N22" s="36"/>
      <c r="R22" s="35"/>
      <c r="S22" s="20"/>
      <c r="T22" s="60"/>
      <c r="U22" s="37"/>
    </row>
    <row r="23" spans="4:24" x14ac:dyDescent="0.2">
      <c r="D23" s="36"/>
      <c r="E23" s="57"/>
      <c r="F23" s="36"/>
      <c r="G23" s="36"/>
      <c r="H23" s="36"/>
      <c r="I23" s="36"/>
      <c r="J23" s="60"/>
      <c r="K23" s="60"/>
      <c r="L23" s="60"/>
      <c r="M23" s="36"/>
      <c r="N23" s="36"/>
      <c r="R23" s="35"/>
      <c r="S23" s="20" t="s">
        <v>33</v>
      </c>
      <c r="T23" s="66"/>
      <c r="U23" s="37"/>
    </row>
    <row r="24" spans="4:24" x14ac:dyDescent="0.2">
      <c r="D24" s="36"/>
      <c r="E24" s="57"/>
      <c r="F24" s="36"/>
      <c r="G24" s="36"/>
      <c r="H24" s="36"/>
      <c r="I24" s="36"/>
      <c r="J24" s="60"/>
      <c r="K24" s="60"/>
      <c r="L24" s="60"/>
      <c r="M24" s="36"/>
      <c r="N24" s="36"/>
      <c r="R24" s="35"/>
      <c r="S24" s="20"/>
      <c r="T24" s="60"/>
      <c r="U24" s="37"/>
    </row>
    <row r="25" spans="4:24" x14ac:dyDescent="0.2">
      <c r="D25" s="36"/>
      <c r="E25" s="57"/>
      <c r="F25" s="36"/>
      <c r="G25" s="36"/>
      <c r="H25" s="36"/>
      <c r="I25" s="36"/>
      <c r="J25" s="60"/>
      <c r="K25" s="60"/>
      <c r="L25" s="60"/>
      <c r="M25" s="36"/>
      <c r="N25" s="36"/>
      <c r="R25" s="35"/>
      <c r="S25" s="20" t="s">
        <v>32</v>
      </c>
      <c r="T25" s="66"/>
      <c r="U25" s="37"/>
    </row>
    <row r="26" spans="4:24" x14ac:dyDescent="0.2">
      <c r="D26" s="36"/>
      <c r="E26" s="57"/>
      <c r="F26" s="36"/>
      <c r="G26" s="36"/>
      <c r="H26" s="36"/>
      <c r="I26" s="36"/>
      <c r="J26" s="60"/>
      <c r="K26" s="60"/>
      <c r="L26" s="60"/>
      <c r="M26" s="36"/>
      <c r="N26" s="36"/>
      <c r="R26" s="35"/>
      <c r="S26" s="36"/>
      <c r="T26" s="36"/>
      <c r="U26" s="37"/>
    </row>
    <row r="27" spans="4:24" x14ac:dyDescent="0.2">
      <c r="D27" s="36"/>
      <c r="E27" s="57"/>
      <c r="F27" s="36"/>
      <c r="G27" s="36"/>
      <c r="H27" s="36"/>
      <c r="I27" s="36"/>
      <c r="J27" s="60"/>
      <c r="K27" s="60"/>
      <c r="L27" s="60"/>
      <c r="M27" s="36"/>
      <c r="N27" s="36"/>
      <c r="R27" s="35"/>
      <c r="S27" s="36"/>
      <c r="T27" s="36"/>
      <c r="U27" s="37"/>
    </row>
    <row r="28" spans="4:24" x14ac:dyDescent="0.2">
      <c r="D28" s="36"/>
      <c r="E28" s="57"/>
      <c r="F28" s="36"/>
      <c r="G28" s="36"/>
      <c r="H28" s="36"/>
      <c r="I28" s="36"/>
      <c r="J28" s="60"/>
      <c r="K28" s="60"/>
      <c r="L28" s="60"/>
      <c r="M28" s="36"/>
      <c r="N28" s="36"/>
      <c r="R28" s="35"/>
      <c r="S28" s="36"/>
      <c r="T28" s="36"/>
      <c r="U28" s="37"/>
    </row>
    <row r="29" spans="4:24" x14ac:dyDescent="0.2">
      <c r="D29" s="36"/>
      <c r="E29" s="57"/>
      <c r="F29" s="36"/>
      <c r="G29" s="36"/>
      <c r="H29" s="36"/>
      <c r="I29" s="36"/>
      <c r="J29" s="60"/>
      <c r="K29" s="60"/>
      <c r="L29" s="60"/>
      <c r="M29" s="36"/>
      <c r="N29" s="36"/>
      <c r="R29" s="39"/>
      <c r="S29" s="40"/>
      <c r="T29" s="40"/>
      <c r="U29" s="41"/>
    </row>
    <row r="30" spans="4:24" x14ac:dyDescent="0.2">
      <c r="D30" s="36"/>
      <c r="E30" s="57"/>
      <c r="F30" s="36"/>
      <c r="G30" s="36"/>
      <c r="H30" s="36"/>
      <c r="I30" s="36"/>
      <c r="J30" s="60"/>
      <c r="K30" s="60"/>
      <c r="L30" s="60"/>
      <c r="M30" s="36"/>
      <c r="N30" s="36"/>
      <c r="T30" s="32"/>
    </row>
    <row r="31" spans="4:24" x14ac:dyDescent="0.2">
      <c r="D31" s="36"/>
      <c r="E31" s="57"/>
      <c r="F31" s="36"/>
      <c r="G31" s="36"/>
      <c r="H31" s="36"/>
      <c r="I31" s="36"/>
      <c r="J31" s="193"/>
      <c r="K31" s="193"/>
      <c r="L31" s="57"/>
      <c r="M31" s="36"/>
      <c r="N31" s="36"/>
      <c r="T31" s="32"/>
    </row>
    <row r="32" spans="4:24" x14ac:dyDescent="0.2">
      <c r="D32" s="36"/>
      <c r="E32" s="57"/>
      <c r="F32" s="36"/>
      <c r="G32" s="36"/>
      <c r="H32" s="36"/>
      <c r="I32" s="36"/>
      <c r="J32" s="193"/>
      <c r="K32" s="193"/>
      <c r="L32" s="57"/>
      <c r="M32" s="36"/>
      <c r="N32" s="36"/>
      <c r="T32" s="32"/>
    </row>
    <row r="33" spans="4:14" x14ac:dyDescent="0.2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</sheetData>
  <mergeCells count="2">
    <mergeCell ref="J32:K32"/>
    <mergeCell ref="J31:K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62"/>
  <sheetViews>
    <sheetView workbookViewId="0">
      <selection activeCell="V6" sqref="V6:Y22"/>
    </sheetView>
  </sheetViews>
  <sheetFormatPr defaultRowHeight="12" x14ac:dyDescent="0.2"/>
  <cols>
    <col min="1" max="1" width="2.7109375" style="22" customWidth="1"/>
    <col min="2" max="2" width="12.42578125" style="22" customWidth="1"/>
    <col min="3" max="3" width="4.85546875" style="22" customWidth="1"/>
    <col min="4" max="4" width="5.140625" style="22" customWidth="1"/>
    <col min="5" max="5" width="10.28515625" style="22" customWidth="1"/>
    <col min="6" max="6" width="10.5703125" style="22" customWidth="1"/>
    <col min="7" max="7" width="11.5703125" style="22" customWidth="1"/>
    <col min="8" max="8" width="3.85546875" style="22" customWidth="1"/>
    <col min="9" max="9" width="10.7109375" style="22" customWidth="1"/>
    <col min="10" max="10" width="10.28515625" style="22" customWidth="1"/>
    <col min="11" max="11" width="9.140625" style="22" customWidth="1"/>
    <col min="12" max="12" width="3.28515625" style="22" customWidth="1"/>
    <col min="13" max="13" width="12.140625" style="22" customWidth="1"/>
    <col min="14" max="14" width="8" style="22" customWidth="1"/>
    <col min="15" max="15" width="10.140625" style="22" customWidth="1"/>
    <col min="16" max="16" width="5.85546875" style="22" customWidth="1"/>
    <col min="17" max="17" width="7.85546875" style="73" customWidth="1"/>
    <col min="18" max="18" width="7.140625" style="73" customWidth="1"/>
    <col min="19" max="19" width="7.85546875" style="73" customWidth="1"/>
    <col min="20" max="20" width="2.7109375" style="22" customWidth="1"/>
    <col min="21" max="21" width="9.140625" style="22" customWidth="1"/>
    <col min="22" max="22" width="3.140625" style="22" customWidth="1"/>
    <col min="23" max="23" width="10.140625" style="22" bestFit="1" customWidth="1"/>
    <col min="24" max="24" width="22" style="22" customWidth="1"/>
    <col min="25" max="25" width="6" style="22" customWidth="1"/>
    <col min="26" max="32" width="18.28515625" style="22" customWidth="1"/>
    <col min="33" max="33" width="13.85546875" style="22" customWidth="1"/>
    <col min="34" max="34" width="7" style="22" customWidth="1"/>
    <col min="35" max="36" width="5.5703125" style="22" customWidth="1"/>
    <col min="37" max="37" width="15.5703125" style="23" bestFit="1" customWidth="1"/>
    <col min="38" max="40" width="5.5703125" style="22" customWidth="1"/>
    <col min="41" max="16384" width="9.140625" style="22"/>
  </cols>
  <sheetData>
    <row r="1" spans="1:42" s="4" customFormat="1" ht="15" x14ac:dyDescent="0.25">
      <c r="A1" s="2"/>
      <c r="B1" s="3" t="s">
        <v>0</v>
      </c>
      <c r="C1" s="3"/>
      <c r="D1" s="3"/>
      <c r="E1" s="3"/>
      <c r="F1" s="3"/>
      <c r="G1" s="2"/>
      <c r="H1" s="2"/>
      <c r="I1" s="2"/>
      <c r="J1" s="3"/>
      <c r="K1" s="3"/>
      <c r="L1" s="3"/>
      <c r="M1" s="3"/>
      <c r="N1" s="2"/>
      <c r="O1" s="2"/>
      <c r="P1" s="2"/>
      <c r="Q1" s="71"/>
      <c r="R1" s="71"/>
      <c r="S1" s="71"/>
      <c r="T1" s="71"/>
      <c r="AD1" s="5"/>
      <c r="AE1" s="5"/>
      <c r="AF1" s="5"/>
      <c r="AG1" s="5"/>
      <c r="AH1" s="5"/>
      <c r="AI1" s="5"/>
      <c r="AK1" s="6"/>
    </row>
    <row r="2" spans="1:42" s="4" customFormat="1" ht="14.25" x14ac:dyDescent="0.2">
      <c r="A2" s="2"/>
      <c r="B2" s="7" t="s">
        <v>1</v>
      </c>
      <c r="C2" s="7"/>
      <c r="D2" s="7"/>
      <c r="E2" s="7"/>
      <c r="F2" s="7"/>
      <c r="G2" s="2"/>
      <c r="H2" s="2"/>
      <c r="I2" s="2"/>
      <c r="J2" s="7"/>
      <c r="K2" s="7"/>
      <c r="L2" s="7"/>
      <c r="M2" s="7"/>
      <c r="N2" s="2"/>
      <c r="O2" s="2"/>
      <c r="P2" s="2"/>
      <c r="Q2" s="71"/>
      <c r="R2" s="71"/>
      <c r="S2" s="71"/>
      <c r="T2" s="71"/>
      <c r="AD2" s="5"/>
      <c r="AE2" s="5"/>
      <c r="AF2" s="5"/>
      <c r="AG2" s="5"/>
      <c r="AH2" s="5"/>
      <c r="AI2" s="5"/>
      <c r="AK2" s="6"/>
    </row>
    <row r="3" spans="1:42" s="4" customFormat="1" ht="14.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1"/>
      <c r="R3" s="71"/>
      <c r="S3" s="71"/>
      <c r="T3" s="71"/>
      <c r="AD3" s="8"/>
      <c r="AE3" s="8"/>
      <c r="AF3" s="8"/>
      <c r="AG3" s="8"/>
      <c r="AH3" s="8"/>
      <c r="AI3" s="8"/>
      <c r="AJ3" s="9"/>
      <c r="AK3" s="10"/>
      <c r="AL3" s="9"/>
      <c r="AM3" s="9"/>
      <c r="AN3" s="9"/>
      <c r="AO3" s="9"/>
      <c r="AP3" s="9"/>
    </row>
    <row r="4" spans="1:42" s="15" customFormat="1" ht="14.25" x14ac:dyDescent="0.25">
      <c r="A4" s="11"/>
      <c r="B4" s="12" t="s">
        <v>2</v>
      </c>
      <c r="C4" s="12"/>
      <c r="D4" s="12"/>
      <c r="E4" s="13"/>
      <c r="F4" s="13"/>
      <c r="G4" s="14"/>
      <c r="H4" s="14"/>
      <c r="I4" s="14"/>
      <c r="J4" s="13"/>
      <c r="K4" s="13"/>
      <c r="L4" s="13"/>
      <c r="M4" s="13"/>
      <c r="N4" s="14"/>
      <c r="O4" s="14"/>
      <c r="P4" s="14"/>
      <c r="Q4" s="72"/>
      <c r="R4" s="72"/>
      <c r="S4" s="72"/>
      <c r="T4" s="72"/>
      <c r="AD4" s="16"/>
      <c r="AE4" s="16"/>
      <c r="AF4" s="16"/>
      <c r="AG4" s="16"/>
      <c r="AH4" s="16"/>
      <c r="AI4" s="17"/>
      <c r="AJ4" s="18"/>
      <c r="AK4" s="19"/>
      <c r="AL4" s="18"/>
      <c r="AM4" s="18"/>
      <c r="AN4" s="18"/>
      <c r="AO4" s="18"/>
      <c r="AP4" s="18"/>
    </row>
    <row r="5" spans="1:42" s="15" customFormat="1" ht="14.25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73"/>
      <c r="R5" s="73"/>
      <c r="S5" s="73"/>
      <c r="T5" s="22"/>
      <c r="U5" s="22"/>
      <c r="V5" s="22"/>
      <c r="W5" s="22"/>
      <c r="X5" s="22"/>
      <c r="Y5" s="22"/>
      <c r="Z5" s="22"/>
      <c r="AA5" s="22"/>
      <c r="AB5" s="22"/>
      <c r="AD5" s="16"/>
      <c r="AE5" s="16"/>
      <c r="AF5" s="16"/>
      <c r="AG5" s="16"/>
      <c r="AH5" s="16"/>
      <c r="AI5" s="17"/>
      <c r="AJ5" s="18"/>
      <c r="AK5" s="19"/>
      <c r="AL5" s="18"/>
      <c r="AM5" s="18"/>
      <c r="AN5" s="18"/>
      <c r="AO5" s="18"/>
      <c r="AP5" s="18"/>
    </row>
    <row r="6" spans="1:42" s="15" customFormat="1" ht="14.25" x14ac:dyDescent="0.2">
      <c r="A6" s="22"/>
      <c r="B6" s="22"/>
      <c r="C6" s="63"/>
      <c r="D6" s="63"/>
      <c r="E6" s="63"/>
      <c r="F6" s="63"/>
      <c r="G6" s="63"/>
      <c r="H6" s="63"/>
      <c r="I6" s="63" t="s">
        <v>27</v>
      </c>
      <c r="J6" s="25"/>
      <c r="K6" s="36"/>
      <c r="M6" s="22"/>
      <c r="N6" s="22"/>
      <c r="O6" s="22"/>
      <c r="P6" s="22"/>
      <c r="Q6" s="73"/>
      <c r="R6" s="73"/>
      <c r="S6" s="73"/>
      <c r="T6" s="22"/>
      <c r="U6" s="22"/>
      <c r="V6" s="55" t="s">
        <v>341</v>
      </c>
      <c r="W6" s="64"/>
      <c r="X6" s="42"/>
      <c r="Y6" s="43" t="s">
        <v>16</v>
      </c>
      <c r="Z6" s="22"/>
      <c r="AA6" s="22"/>
      <c r="AB6" s="22"/>
      <c r="AD6" s="16"/>
      <c r="AE6" s="16"/>
      <c r="AF6" s="16"/>
      <c r="AG6" s="16"/>
      <c r="AH6" s="16"/>
      <c r="AI6" s="17"/>
      <c r="AJ6" s="18"/>
      <c r="AK6" s="19"/>
      <c r="AL6" s="18"/>
      <c r="AM6" s="18"/>
      <c r="AN6" s="18"/>
      <c r="AO6" s="18"/>
      <c r="AP6" s="18"/>
    </row>
    <row r="7" spans="1:42" s="15" customFormat="1" ht="14.25" x14ac:dyDescent="0.2">
      <c r="A7" s="22"/>
      <c r="B7" s="22"/>
      <c r="C7" s="63"/>
      <c r="D7" s="63"/>
      <c r="E7" s="36"/>
      <c r="F7" s="22"/>
      <c r="G7" s="63"/>
      <c r="H7" s="63"/>
      <c r="I7" s="63"/>
      <c r="J7" s="36"/>
      <c r="K7" s="36"/>
      <c r="M7" s="22"/>
      <c r="N7" s="22"/>
      <c r="O7" s="22"/>
      <c r="P7" s="22"/>
      <c r="Q7" s="73"/>
      <c r="R7" s="73"/>
      <c r="S7" s="73"/>
      <c r="T7" s="22"/>
      <c r="U7" s="22"/>
      <c r="V7" s="45"/>
      <c r="W7" s="65"/>
      <c r="X7" s="36"/>
      <c r="Y7" s="37"/>
      <c r="Z7" s="22"/>
      <c r="AA7" s="22"/>
      <c r="AB7" s="22"/>
      <c r="AD7" s="16"/>
      <c r="AE7" s="16"/>
      <c r="AF7" s="16"/>
      <c r="AG7" s="16"/>
      <c r="AH7" s="16"/>
      <c r="AI7" s="17"/>
      <c r="AJ7" s="18"/>
      <c r="AK7" s="19"/>
      <c r="AL7" s="18"/>
      <c r="AM7" s="18"/>
      <c r="AN7" s="18"/>
      <c r="AO7" s="18"/>
      <c r="AP7" s="18"/>
    </row>
    <row r="8" spans="1:42" s="15" customFormat="1" ht="14.25" x14ac:dyDescent="0.2">
      <c r="A8" s="22"/>
      <c r="B8" s="24" t="s">
        <v>5</v>
      </c>
      <c r="C8" s="63"/>
      <c r="D8" s="63"/>
      <c r="E8" s="36"/>
      <c r="F8" s="22"/>
      <c r="G8" s="63"/>
      <c r="H8" s="63"/>
      <c r="I8" s="63"/>
      <c r="J8" s="36"/>
      <c r="K8" s="36"/>
      <c r="M8" s="22"/>
      <c r="N8" s="22"/>
      <c r="O8" s="22"/>
      <c r="P8" s="22"/>
      <c r="Q8" s="73"/>
      <c r="R8" s="73"/>
      <c r="S8" s="73"/>
      <c r="T8" s="22"/>
      <c r="U8" s="22"/>
      <c r="V8" s="35"/>
      <c r="W8" s="20" t="s">
        <v>335</v>
      </c>
      <c r="X8" s="66"/>
      <c r="Y8" s="37"/>
      <c r="Z8" s="22"/>
      <c r="AA8" s="22"/>
      <c r="AB8" s="22"/>
      <c r="AD8" s="16"/>
      <c r="AE8" s="16"/>
      <c r="AF8" s="16"/>
      <c r="AG8" s="16"/>
      <c r="AH8" s="16"/>
      <c r="AI8" s="17"/>
      <c r="AJ8" s="18"/>
      <c r="AK8" s="19"/>
      <c r="AL8" s="18"/>
      <c r="AM8" s="18"/>
      <c r="AN8" s="18"/>
      <c r="AO8" s="18"/>
      <c r="AP8" s="18"/>
    </row>
    <row r="9" spans="1:42" s="15" customFormat="1" ht="14.25" x14ac:dyDescent="0.2">
      <c r="A9" s="22"/>
      <c r="B9" s="24"/>
      <c r="C9" s="63"/>
      <c r="D9" s="63"/>
      <c r="E9" s="36"/>
      <c r="F9" s="22"/>
      <c r="G9" s="63"/>
      <c r="H9" s="63"/>
      <c r="I9" s="63"/>
      <c r="J9" s="36"/>
      <c r="K9" s="36"/>
      <c r="M9" s="22"/>
      <c r="N9" s="22"/>
      <c r="O9" s="22"/>
      <c r="P9" s="22"/>
      <c r="Q9" s="73"/>
      <c r="R9" s="73"/>
      <c r="S9" s="73"/>
      <c r="T9" s="22"/>
      <c r="U9" s="22"/>
      <c r="V9" s="35"/>
      <c r="Y9" s="38"/>
      <c r="Z9" s="22"/>
      <c r="AA9" s="22"/>
      <c r="AB9" s="22"/>
      <c r="AD9" s="16"/>
      <c r="AE9" s="16"/>
      <c r="AF9" s="16"/>
      <c r="AG9" s="16"/>
      <c r="AH9" s="16"/>
      <c r="AI9" s="17"/>
      <c r="AJ9" s="18"/>
      <c r="AK9" s="19"/>
      <c r="AL9" s="18"/>
      <c r="AM9" s="18"/>
      <c r="AN9" s="18"/>
      <c r="AO9" s="18"/>
      <c r="AP9" s="18"/>
    </row>
    <row r="10" spans="1:42" s="15" customFormat="1" ht="14.25" x14ac:dyDescent="0.2">
      <c r="A10" s="22"/>
      <c r="B10" s="201" t="s">
        <v>90</v>
      </c>
      <c r="C10" s="202"/>
      <c r="D10" s="202"/>
      <c r="E10" s="202"/>
      <c r="F10" s="202"/>
      <c r="G10" s="203"/>
      <c r="H10" s="63"/>
      <c r="I10" s="91" t="s">
        <v>46</v>
      </c>
      <c r="J10" s="36"/>
      <c r="K10" s="36"/>
      <c r="M10" s="201" t="s">
        <v>47</v>
      </c>
      <c r="N10" s="202"/>
      <c r="O10" s="203"/>
      <c r="P10" s="22"/>
      <c r="Q10" s="201" t="s">
        <v>48</v>
      </c>
      <c r="R10" s="202"/>
      <c r="S10" s="203"/>
      <c r="T10" s="22"/>
      <c r="U10" s="22"/>
      <c r="V10" s="35"/>
      <c r="W10" s="68" t="s">
        <v>28</v>
      </c>
      <c r="X10" s="66"/>
      <c r="Y10" s="37"/>
      <c r="Z10" s="22"/>
      <c r="AA10" s="22"/>
      <c r="AB10" s="22"/>
      <c r="AD10" s="16"/>
      <c r="AE10" s="16"/>
      <c r="AF10" s="16"/>
      <c r="AG10" s="16"/>
      <c r="AH10" s="16"/>
      <c r="AI10" s="17"/>
      <c r="AJ10" s="18"/>
      <c r="AK10" s="19"/>
      <c r="AL10" s="18"/>
      <c r="AM10" s="18"/>
      <c r="AN10" s="18"/>
      <c r="AO10" s="18"/>
      <c r="AP10" s="18"/>
    </row>
    <row r="11" spans="1:42" ht="15.75" customHeight="1" x14ac:dyDescent="0.2">
      <c r="B11" s="195"/>
      <c r="C11" s="206"/>
      <c r="D11" s="206"/>
      <c r="E11" s="196"/>
      <c r="F11" s="195"/>
      <c r="G11" s="196"/>
      <c r="H11" s="63"/>
      <c r="I11" s="92"/>
      <c r="J11" s="33"/>
      <c r="K11" s="34"/>
      <c r="M11" s="25"/>
      <c r="N11" s="25"/>
      <c r="O11" s="25"/>
      <c r="Q11" s="199"/>
      <c r="R11" s="200"/>
      <c r="S11" s="26"/>
      <c r="V11" s="35"/>
      <c r="W11" s="68" t="s">
        <v>29</v>
      </c>
      <c r="X11" s="66"/>
      <c r="Y11" s="37"/>
    </row>
    <row r="12" spans="1:42" x14ac:dyDescent="0.2">
      <c r="B12" s="78"/>
      <c r="C12" s="195" t="s">
        <v>52</v>
      </c>
      <c r="D12" s="196"/>
      <c r="E12" s="78" t="s">
        <v>53</v>
      </c>
      <c r="F12" s="77" t="s">
        <v>52</v>
      </c>
      <c r="G12" s="77" t="s">
        <v>53</v>
      </c>
      <c r="H12" s="63"/>
      <c r="I12" s="45"/>
      <c r="J12" s="36"/>
      <c r="K12" s="37"/>
      <c r="M12" s="25"/>
      <c r="N12" s="25"/>
      <c r="O12" s="25"/>
      <c r="Q12" s="199"/>
      <c r="R12" s="200"/>
      <c r="S12" s="26"/>
      <c r="V12" s="35"/>
      <c r="W12" s="20"/>
      <c r="X12" s="60"/>
      <c r="Y12" s="37"/>
    </row>
    <row r="13" spans="1:42" x14ac:dyDescent="0.2">
      <c r="B13" s="94" t="s">
        <v>18</v>
      </c>
      <c r="C13" s="197"/>
      <c r="D13" s="198"/>
      <c r="E13" s="79"/>
      <c r="F13" s="79"/>
      <c r="G13" s="79"/>
      <c r="H13" s="63"/>
      <c r="I13" s="45"/>
      <c r="J13" s="36"/>
      <c r="K13" s="37"/>
      <c r="M13" s="25"/>
      <c r="N13" s="25"/>
      <c r="O13" s="25"/>
      <c r="Q13" s="199"/>
      <c r="R13" s="200"/>
      <c r="S13" s="26"/>
      <c r="V13" s="35"/>
      <c r="W13" s="20"/>
      <c r="X13" s="60"/>
      <c r="Y13" s="37"/>
    </row>
    <row r="14" spans="1:42" x14ac:dyDescent="0.2">
      <c r="B14" s="94" t="s">
        <v>61</v>
      </c>
      <c r="C14" s="197"/>
      <c r="D14" s="198"/>
      <c r="E14" s="79"/>
      <c r="F14" s="79"/>
      <c r="G14" s="79"/>
      <c r="H14" s="63"/>
      <c r="I14" s="45"/>
      <c r="J14" s="36"/>
      <c r="K14" s="37"/>
      <c r="L14" s="69"/>
      <c r="M14" s="70"/>
      <c r="N14" s="70"/>
      <c r="O14" s="70"/>
      <c r="P14" s="69"/>
      <c r="Q14" s="199"/>
      <c r="R14" s="200"/>
      <c r="S14" s="26"/>
      <c r="V14" s="35"/>
      <c r="W14" s="20" t="s">
        <v>339</v>
      </c>
      <c r="X14" s="66"/>
      <c r="Y14" s="37"/>
    </row>
    <row r="15" spans="1:42" x14ac:dyDescent="0.2">
      <c r="B15" s="94" t="s">
        <v>62</v>
      </c>
      <c r="C15" s="74"/>
      <c r="D15" s="75"/>
      <c r="E15" s="79"/>
      <c r="F15" s="79"/>
      <c r="G15" s="79"/>
      <c r="H15" s="63"/>
      <c r="I15" s="45"/>
      <c r="J15" s="36"/>
      <c r="K15" s="37"/>
      <c r="L15" s="69"/>
      <c r="N15" s="69"/>
      <c r="O15" s="69"/>
      <c r="P15" s="69"/>
      <c r="V15" s="35"/>
      <c r="W15" s="20" t="s">
        <v>340</v>
      </c>
      <c r="X15" s="66"/>
      <c r="Y15" s="37"/>
    </row>
    <row r="16" spans="1:42" x14ac:dyDescent="0.2">
      <c r="B16" s="94" t="s">
        <v>63</v>
      </c>
      <c r="C16" s="197"/>
      <c r="D16" s="198"/>
      <c r="E16" s="79"/>
      <c r="F16" s="79"/>
      <c r="G16" s="79"/>
      <c r="H16" s="63"/>
      <c r="I16" s="93"/>
      <c r="J16" s="40"/>
      <c r="K16" s="41"/>
      <c r="M16" s="69"/>
      <c r="N16" s="36"/>
      <c r="O16" s="36"/>
      <c r="P16" s="69"/>
      <c r="Q16" s="201" t="s">
        <v>35</v>
      </c>
      <c r="R16" s="202"/>
      <c r="S16" s="203"/>
      <c r="V16" s="35"/>
      <c r="W16" s="20"/>
      <c r="X16" s="60"/>
      <c r="Y16" s="37"/>
    </row>
    <row r="17" spans="1:37" x14ac:dyDescent="0.2">
      <c r="H17" s="63"/>
      <c r="I17" s="65"/>
      <c r="J17" s="36"/>
      <c r="K17" s="36"/>
      <c r="M17" s="69"/>
      <c r="N17" s="36"/>
      <c r="O17" s="36"/>
      <c r="P17" s="69"/>
      <c r="Q17" s="27"/>
      <c r="R17" s="27" t="s">
        <v>36</v>
      </c>
      <c r="S17" s="27" t="s">
        <v>37</v>
      </c>
      <c r="V17" s="35"/>
      <c r="W17" s="20"/>
      <c r="X17" s="60"/>
      <c r="Y17" s="37"/>
    </row>
    <row r="18" spans="1:37" ht="15.75" customHeight="1" x14ac:dyDescent="0.2">
      <c r="B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26" t="s">
        <v>40</v>
      </c>
      <c r="R18" s="26"/>
      <c r="S18" s="26"/>
      <c r="V18" s="35"/>
      <c r="W18" s="20" t="s">
        <v>336</v>
      </c>
      <c r="X18" s="66"/>
      <c r="Y18" s="37"/>
    </row>
    <row r="19" spans="1:37" ht="15" customHeight="1" x14ac:dyDescent="0.2">
      <c r="B19" s="47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69"/>
      <c r="Q19" s="26" t="s">
        <v>41</v>
      </c>
      <c r="R19" s="70"/>
      <c r="S19" s="26"/>
      <c r="U19" s="28"/>
      <c r="V19" s="35"/>
      <c r="W19" s="20" t="s">
        <v>338</v>
      </c>
      <c r="X19" s="66"/>
      <c r="Y19" s="37"/>
      <c r="Z19" s="28"/>
    </row>
    <row r="20" spans="1:37" ht="15" customHeight="1" x14ac:dyDescent="0.2">
      <c r="B20" s="47"/>
      <c r="C20" s="83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84"/>
      <c r="P20" s="69"/>
      <c r="Q20" s="67"/>
      <c r="R20" s="69"/>
      <c r="S20" s="67"/>
      <c r="U20" s="28"/>
      <c r="V20" s="35"/>
      <c r="W20" s="36" t="s">
        <v>337</v>
      </c>
      <c r="X20" s="36"/>
      <c r="Y20" s="37"/>
      <c r="Z20" s="28"/>
    </row>
    <row r="21" spans="1:37" s="28" customFormat="1" x14ac:dyDescent="0.2">
      <c r="A21" s="22"/>
      <c r="B21" s="85"/>
      <c r="C21" s="22"/>
      <c r="D21" s="207"/>
      <c r="E21" s="208"/>
      <c r="F21" s="78" t="s">
        <v>52</v>
      </c>
      <c r="G21" s="78" t="s">
        <v>53</v>
      </c>
      <c r="H21" s="47"/>
      <c r="I21" s="194" t="s">
        <v>58</v>
      </c>
      <c r="J21" s="194"/>
      <c r="K21" s="195" t="s">
        <v>59</v>
      </c>
      <c r="L21" s="196"/>
      <c r="M21" s="78" t="s">
        <v>60</v>
      </c>
      <c r="N21" s="47"/>
      <c r="O21" s="84"/>
      <c r="P21" s="69"/>
      <c r="Q21" s="67"/>
      <c r="R21" s="69"/>
      <c r="S21" s="67"/>
      <c r="V21" s="35"/>
      <c r="W21" s="36"/>
      <c r="X21" s="36"/>
      <c r="Y21" s="37"/>
      <c r="AK21" s="24"/>
    </row>
    <row r="22" spans="1:37" x14ac:dyDescent="0.2">
      <c r="B22" s="86" t="s">
        <v>49</v>
      </c>
      <c r="D22" s="209" t="s">
        <v>54</v>
      </c>
      <c r="E22" s="209"/>
      <c r="F22" s="76"/>
      <c r="G22" s="76"/>
      <c r="H22" s="47"/>
      <c r="I22" s="194"/>
      <c r="J22" s="194"/>
      <c r="K22" s="195"/>
      <c r="L22" s="196"/>
      <c r="M22" s="76"/>
      <c r="N22" s="47"/>
      <c r="O22" s="84"/>
      <c r="P22" s="69"/>
      <c r="Q22" s="201" t="s">
        <v>38</v>
      </c>
      <c r="R22" s="202"/>
      <c r="S22" s="203"/>
      <c r="T22" s="28"/>
      <c r="V22" s="39"/>
      <c r="W22" s="40"/>
      <c r="X22" s="40"/>
      <c r="Y22" s="41"/>
      <c r="AA22" s="28"/>
      <c r="AB22" s="28"/>
      <c r="AK22" s="32"/>
    </row>
    <row r="23" spans="1:37" x14ac:dyDescent="0.2">
      <c r="B23" s="86"/>
      <c r="D23" s="209" t="s">
        <v>55</v>
      </c>
      <c r="E23" s="209"/>
      <c r="F23" s="76"/>
      <c r="G23" s="76"/>
      <c r="H23" s="47"/>
      <c r="I23" s="194"/>
      <c r="J23" s="194"/>
      <c r="K23" s="195"/>
      <c r="L23" s="196"/>
      <c r="M23" s="76"/>
      <c r="N23" s="47"/>
      <c r="O23" s="84"/>
      <c r="P23" s="69"/>
      <c r="Q23" s="204" t="s">
        <v>42</v>
      </c>
      <c r="R23" s="205"/>
      <c r="S23" s="27" t="s">
        <v>39</v>
      </c>
      <c r="T23" s="28"/>
      <c r="AA23" s="28"/>
      <c r="AB23" s="28"/>
      <c r="AK23" s="32"/>
    </row>
    <row r="24" spans="1:37" x14ac:dyDescent="0.2">
      <c r="B24" s="87"/>
      <c r="D24" s="209" t="s">
        <v>56</v>
      </c>
      <c r="E24" s="209"/>
      <c r="F24" s="76"/>
      <c r="G24" s="76"/>
      <c r="H24" s="47"/>
      <c r="I24" s="194"/>
      <c r="J24" s="194"/>
      <c r="K24" s="195"/>
      <c r="L24" s="196"/>
      <c r="M24" s="76"/>
      <c r="N24" s="47"/>
      <c r="O24" s="84"/>
      <c r="P24" s="69"/>
      <c r="Q24" s="197" t="s">
        <v>43</v>
      </c>
      <c r="R24" s="198"/>
      <c r="S24" s="27"/>
      <c r="T24" s="28"/>
      <c r="AA24" s="28"/>
      <c r="AB24" s="28"/>
      <c r="AK24" s="32"/>
    </row>
    <row r="25" spans="1:37" x14ac:dyDescent="0.2">
      <c r="B25" s="80"/>
      <c r="C25" s="47"/>
      <c r="D25" s="210" t="s">
        <v>57</v>
      </c>
      <c r="E25" s="211"/>
      <c r="F25" s="81"/>
      <c r="G25" s="82"/>
      <c r="H25" s="47"/>
      <c r="I25" s="194"/>
      <c r="J25" s="194"/>
      <c r="K25" s="195"/>
      <c r="L25" s="196"/>
      <c r="M25" s="76"/>
      <c r="N25" s="47"/>
      <c r="O25" s="84"/>
      <c r="P25" s="69"/>
      <c r="Q25" s="197" t="s">
        <v>44</v>
      </c>
      <c r="R25" s="198"/>
      <c r="S25" s="27"/>
      <c r="T25" s="28"/>
      <c r="V25" s="55" t="s">
        <v>346</v>
      </c>
      <c r="W25" s="64"/>
      <c r="X25" s="42"/>
      <c r="Y25" s="43" t="s">
        <v>16</v>
      </c>
      <c r="AA25" s="28"/>
      <c r="AB25" s="28"/>
      <c r="AK25" s="32"/>
    </row>
    <row r="26" spans="1:37" x14ac:dyDescent="0.2">
      <c r="B26" s="83" t="s">
        <v>50</v>
      </c>
      <c r="C26" s="47"/>
      <c r="D26" s="212"/>
      <c r="E26" s="208"/>
      <c r="F26" s="47"/>
      <c r="G26" s="84"/>
      <c r="H26" s="47"/>
      <c r="I26" s="194"/>
      <c r="J26" s="194"/>
      <c r="K26" s="195"/>
      <c r="L26" s="196"/>
      <c r="M26" s="76"/>
      <c r="N26" s="47"/>
      <c r="O26" s="84"/>
      <c r="P26" s="69"/>
      <c r="Q26" s="197" t="s">
        <v>45</v>
      </c>
      <c r="R26" s="198"/>
      <c r="S26" s="27"/>
      <c r="V26" s="45"/>
      <c r="W26" s="65"/>
      <c r="X26" s="36"/>
      <c r="Y26" s="37"/>
      <c r="AK26" s="32"/>
    </row>
    <row r="27" spans="1:37" x14ac:dyDescent="0.2">
      <c r="B27" s="83"/>
      <c r="C27" s="47"/>
      <c r="D27" s="212"/>
      <c r="E27" s="208"/>
      <c r="F27" s="47"/>
      <c r="G27" s="84"/>
      <c r="H27" s="47"/>
      <c r="I27" s="194"/>
      <c r="J27" s="194"/>
      <c r="K27" s="195"/>
      <c r="L27" s="196"/>
      <c r="M27" s="76"/>
      <c r="N27" s="47"/>
      <c r="O27" s="84"/>
      <c r="P27" s="69"/>
      <c r="Q27" s="69"/>
      <c r="R27" s="69"/>
      <c r="S27" s="67"/>
      <c r="V27" s="35"/>
      <c r="W27" s="20" t="s">
        <v>335</v>
      </c>
      <c r="X27" s="66"/>
      <c r="Y27" s="37"/>
      <c r="AK27" s="32"/>
    </row>
    <row r="28" spans="1:37" ht="14.25" x14ac:dyDescent="0.2">
      <c r="B28" s="88"/>
      <c r="C28" s="47"/>
      <c r="D28" s="212"/>
      <c r="E28" s="208"/>
      <c r="F28" s="47"/>
      <c r="G28" s="84"/>
      <c r="H28" s="47"/>
      <c r="I28" s="194"/>
      <c r="J28" s="194"/>
      <c r="K28" s="195"/>
      <c r="L28" s="196"/>
      <c r="M28" s="76"/>
      <c r="N28" s="47"/>
      <c r="O28" s="84"/>
      <c r="P28" s="69"/>
      <c r="Q28" s="69"/>
      <c r="R28" s="69"/>
      <c r="V28" s="35"/>
      <c r="W28" s="15"/>
      <c r="X28" s="15"/>
      <c r="Y28" s="38"/>
    </row>
    <row r="29" spans="1:37" x14ac:dyDescent="0.2">
      <c r="B29" s="85"/>
      <c r="C29" s="83"/>
      <c r="D29" s="213"/>
      <c r="E29" s="214"/>
      <c r="F29" s="89"/>
      <c r="G29" s="90"/>
      <c r="H29" s="47"/>
      <c r="I29" s="194"/>
      <c r="J29" s="194"/>
      <c r="K29" s="195"/>
      <c r="L29" s="196"/>
      <c r="M29" s="76"/>
      <c r="N29" s="47"/>
      <c r="O29" s="84"/>
      <c r="P29" s="69"/>
      <c r="Q29" s="69"/>
      <c r="R29" s="69"/>
      <c r="V29" s="35"/>
      <c r="W29" s="68" t="s">
        <v>342</v>
      </c>
      <c r="X29" s="66"/>
      <c r="Y29" s="37"/>
    </row>
    <row r="30" spans="1:37" x14ac:dyDescent="0.2">
      <c r="B30" s="86" t="s">
        <v>51</v>
      </c>
      <c r="C30" s="83"/>
      <c r="D30" s="47"/>
      <c r="E30" s="47"/>
      <c r="F30" s="47"/>
      <c r="G30" s="47"/>
      <c r="H30" s="47"/>
      <c r="I30" s="194"/>
      <c r="J30" s="194"/>
      <c r="K30" s="195"/>
      <c r="L30" s="196"/>
      <c r="M30" s="76"/>
      <c r="N30" s="47"/>
      <c r="O30" s="84"/>
      <c r="P30" s="69"/>
      <c r="Q30" s="69"/>
      <c r="R30" s="69"/>
      <c r="V30" s="35"/>
      <c r="W30" s="20"/>
      <c r="X30" s="60"/>
      <c r="Y30" s="37"/>
    </row>
    <row r="31" spans="1:37" x14ac:dyDescent="0.2">
      <c r="B31" s="86"/>
      <c r="C31" s="83"/>
      <c r="D31" s="47"/>
      <c r="E31" s="47"/>
      <c r="F31" s="47"/>
      <c r="G31" s="47"/>
      <c r="H31" s="47"/>
      <c r="I31" s="194"/>
      <c r="J31" s="194"/>
      <c r="K31" s="195"/>
      <c r="L31" s="196"/>
      <c r="M31" s="76"/>
      <c r="N31" s="47"/>
      <c r="O31" s="84"/>
      <c r="P31" s="69"/>
      <c r="Q31" s="69"/>
      <c r="R31" s="69"/>
      <c r="V31" s="35"/>
      <c r="W31" s="20" t="s">
        <v>343</v>
      </c>
      <c r="X31" s="66"/>
      <c r="Y31" s="37"/>
    </row>
    <row r="32" spans="1:37" x14ac:dyDescent="0.2">
      <c r="B32" s="87"/>
      <c r="C32" s="83"/>
      <c r="D32" s="47"/>
      <c r="E32" s="47"/>
      <c r="F32" s="47"/>
      <c r="G32" s="47"/>
      <c r="H32" s="47"/>
      <c r="I32" s="194"/>
      <c r="J32" s="194"/>
      <c r="K32" s="195"/>
      <c r="L32" s="196"/>
      <c r="M32" s="76"/>
      <c r="N32" s="47"/>
      <c r="O32" s="84"/>
      <c r="P32" s="69"/>
      <c r="Q32" s="69"/>
      <c r="R32" s="69"/>
      <c r="V32" s="35"/>
      <c r="W32" s="20" t="s">
        <v>344</v>
      </c>
      <c r="X32" s="66"/>
      <c r="Y32" s="37"/>
    </row>
    <row r="33" spans="2:25" x14ac:dyDescent="0.2">
      <c r="B33" s="47"/>
      <c r="C33" s="83"/>
      <c r="D33" s="47"/>
      <c r="E33" s="47"/>
      <c r="F33" s="47"/>
      <c r="G33" s="47"/>
      <c r="H33" s="47"/>
      <c r="I33" s="194"/>
      <c r="J33" s="194"/>
      <c r="K33" s="195"/>
      <c r="L33" s="196"/>
      <c r="M33" s="76"/>
      <c r="N33" s="47"/>
      <c r="O33" s="84"/>
      <c r="P33" s="69"/>
      <c r="Q33" s="69"/>
      <c r="R33" s="69"/>
      <c r="V33" s="35"/>
      <c r="Y33" s="37"/>
    </row>
    <row r="34" spans="2:25" x14ac:dyDescent="0.2">
      <c r="B34" s="47"/>
      <c r="C34" s="83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84"/>
      <c r="P34" s="69"/>
      <c r="Q34" s="69"/>
      <c r="R34" s="69"/>
      <c r="V34" s="35"/>
      <c r="W34" s="20" t="s">
        <v>32</v>
      </c>
      <c r="X34" s="66"/>
      <c r="Y34" s="37"/>
    </row>
    <row r="35" spans="2:25" x14ac:dyDescent="0.2">
      <c r="B35" s="47"/>
      <c r="C35" s="83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84"/>
      <c r="P35" s="69"/>
      <c r="Q35" s="69"/>
      <c r="R35" s="69"/>
      <c r="V35" s="35"/>
      <c r="Y35" s="37"/>
    </row>
    <row r="36" spans="2:25" x14ac:dyDescent="0.2">
      <c r="B36" s="47"/>
      <c r="C36" s="83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84"/>
      <c r="P36" s="69"/>
      <c r="Q36" s="69"/>
      <c r="R36" s="69"/>
      <c r="V36" s="35"/>
      <c r="W36" s="20" t="s">
        <v>345</v>
      </c>
      <c r="X36" s="176"/>
      <c r="Y36" s="37"/>
    </row>
    <row r="37" spans="2:25" x14ac:dyDescent="0.2">
      <c r="B37" s="47"/>
      <c r="C37" s="83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84"/>
      <c r="P37" s="69"/>
      <c r="Q37" s="69"/>
      <c r="R37" s="69"/>
      <c r="V37" s="35"/>
      <c r="W37" s="20"/>
      <c r="X37" s="177"/>
      <c r="Y37" s="37"/>
    </row>
    <row r="38" spans="2:25" x14ac:dyDescent="0.2">
      <c r="B38" s="47"/>
      <c r="C38" s="8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90"/>
      <c r="P38" s="69"/>
      <c r="Q38" s="69"/>
      <c r="R38" s="69"/>
      <c r="V38" s="35"/>
      <c r="W38" s="36" t="s">
        <v>337</v>
      </c>
      <c r="X38" s="178"/>
      <c r="Y38" s="37"/>
    </row>
    <row r="39" spans="2:25" x14ac:dyDescent="0.2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V39" s="35"/>
      <c r="W39" s="36"/>
      <c r="X39" s="36"/>
      <c r="Y39" s="37"/>
    </row>
    <row r="40" spans="2:25" x14ac:dyDescent="0.2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V40" s="35"/>
      <c r="W40" s="36"/>
      <c r="X40" s="36"/>
      <c r="Y40" s="37"/>
    </row>
    <row r="41" spans="2:25" x14ac:dyDescent="0.2">
      <c r="B41" s="69"/>
      <c r="C41" s="69"/>
      <c r="D41" s="69"/>
      <c r="E41" s="69"/>
      <c r="F41" s="69"/>
      <c r="G41" s="69"/>
      <c r="H41" s="69"/>
      <c r="L41" s="69"/>
      <c r="M41" s="69"/>
      <c r="N41" s="69"/>
      <c r="O41" s="69"/>
      <c r="P41" s="69"/>
      <c r="Q41" s="69"/>
      <c r="R41" s="69"/>
      <c r="V41" s="39"/>
      <c r="W41" s="40"/>
      <c r="X41" s="40"/>
      <c r="Y41" s="41"/>
    </row>
    <row r="42" spans="2:25" x14ac:dyDescent="0.2">
      <c r="B42" s="69"/>
      <c r="C42" s="69"/>
      <c r="D42" s="69"/>
      <c r="E42" s="69"/>
      <c r="F42" s="69"/>
      <c r="G42" s="69"/>
      <c r="H42" s="69"/>
      <c r="L42" s="69"/>
      <c r="M42" s="69"/>
      <c r="N42" s="69"/>
      <c r="O42" s="69"/>
      <c r="P42" s="69"/>
      <c r="Q42" s="69"/>
      <c r="R42" s="69"/>
      <c r="U42" s="69"/>
    </row>
    <row r="43" spans="2:25" x14ac:dyDescent="0.2">
      <c r="B43" s="69"/>
      <c r="C43" s="69"/>
      <c r="D43" s="69"/>
      <c r="E43" s="69"/>
      <c r="F43" s="69"/>
      <c r="G43" s="69"/>
      <c r="H43" s="69"/>
      <c r="L43" s="69"/>
      <c r="M43" s="69"/>
      <c r="N43" s="69"/>
      <c r="O43" s="69"/>
      <c r="P43" s="69"/>
      <c r="Q43" s="69"/>
      <c r="R43" s="69"/>
      <c r="U43" s="69"/>
      <c r="V43" s="69"/>
    </row>
    <row r="44" spans="2:25" x14ac:dyDescent="0.2">
      <c r="B44" s="69"/>
      <c r="C44" s="69"/>
      <c r="D44" s="69"/>
      <c r="E44" s="69"/>
      <c r="F44" s="69"/>
      <c r="G44" s="69"/>
      <c r="H44" s="69"/>
      <c r="L44" s="69"/>
      <c r="M44" s="69"/>
      <c r="N44" s="69"/>
      <c r="O44" s="69"/>
      <c r="P44" s="69"/>
      <c r="Q44" s="69"/>
      <c r="R44" s="69"/>
      <c r="U44" s="69"/>
      <c r="V44" s="69"/>
    </row>
    <row r="45" spans="2:25" x14ac:dyDescent="0.2">
      <c r="B45" s="69"/>
      <c r="C45" s="69"/>
      <c r="D45" s="69"/>
      <c r="E45" s="69"/>
      <c r="F45" s="69"/>
      <c r="G45" s="69"/>
      <c r="H45" s="69"/>
      <c r="L45" s="69"/>
      <c r="M45" s="69"/>
      <c r="N45" s="69"/>
      <c r="O45" s="69"/>
      <c r="P45" s="69"/>
      <c r="Q45" s="69"/>
      <c r="R45" s="69"/>
      <c r="U45" s="69"/>
      <c r="V45" s="69"/>
    </row>
    <row r="46" spans="2:25" x14ac:dyDescent="0.2">
      <c r="B46" s="69"/>
      <c r="C46" s="69"/>
      <c r="D46" s="69"/>
      <c r="E46" s="69"/>
      <c r="F46" s="69"/>
      <c r="G46" s="69"/>
      <c r="H46" s="69"/>
      <c r="L46" s="69"/>
      <c r="M46" s="69"/>
      <c r="N46" s="69"/>
      <c r="O46" s="69"/>
      <c r="P46" s="69"/>
      <c r="Q46" s="69"/>
      <c r="R46" s="69"/>
      <c r="T46" s="69"/>
      <c r="U46" s="69"/>
      <c r="V46" s="69"/>
    </row>
    <row r="47" spans="2:25" x14ac:dyDescent="0.2">
      <c r="B47" s="69"/>
      <c r="C47" s="69"/>
      <c r="D47" s="69"/>
      <c r="E47" s="69"/>
      <c r="F47" s="69"/>
      <c r="G47" s="69"/>
      <c r="H47" s="69"/>
      <c r="L47" s="69"/>
      <c r="M47" s="69"/>
      <c r="N47" s="69"/>
      <c r="O47" s="69"/>
      <c r="P47" s="69"/>
      <c r="Q47" s="69"/>
      <c r="R47" s="69"/>
      <c r="T47" s="69"/>
      <c r="U47" s="69"/>
      <c r="V47" s="69"/>
    </row>
    <row r="48" spans="2:25" x14ac:dyDescent="0.2">
      <c r="B48" s="69"/>
      <c r="C48" s="69"/>
      <c r="D48" s="69"/>
      <c r="E48" s="69"/>
      <c r="F48" s="69"/>
      <c r="G48" s="69"/>
      <c r="H48" s="69"/>
      <c r="L48" s="69"/>
      <c r="M48" s="69"/>
      <c r="N48" s="69"/>
      <c r="O48" s="69"/>
      <c r="P48" s="69"/>
      <c r="Q48" s="69"/>
      <c r="R48" s="69"/>
      <c r="T48" s="69"/>
      <c r="U48" s="69"/>
      <c r="V48" s="69"/>
    </row>
    <row r="49" spans="2:22" x14ac:dyDescent="0.2">
      <c r="B49" s="69"/>
      <c r="C49" s="69"/>
      <c r="D49" s="69"/>
      <c r="E49" s="69"/>
      <c r="F49" s="69"/>
      <c r="G49" s="69"/>
      <c r="H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</row>
    <row r="50" spans="2:22" x14ac:dyDescent="0.2">
      <c r="B50" s="69"/>
      <c r="C50" s="69"/>
      <c r="D50" s="69"/>
      <c r="E50" s="69"/>
      <c r="F50" s="69"/>
      <c r="G50" s="69"/>
      <c r="H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</row>
    <row r="51" spans="2:22" x14ac:dyDescent="0.2">
      <c r="B51" s="69"/>
      <c r="C51" s="69"/>
      <c r="D51" s="69"/>
      <c r="E51" s="69"/>
      <c r="F51" s="69"/>
      <c r="G51" s="69"/>
      <c r="H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</row>
    <row r="52" spans="2:22" x14ac:dyDescent="0.2">
      <c r="B52" s="69"/>
      <c r="C52" s="69"/>
      <c r="D52" s="69"/>
      <c r="E52" s="69"/>
      <c r="F52" s="69"/>
      <c r="G52" s="69"/>
      <c r="H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</row>
    <row r="53" spans="2:22" x14ac:dyDescent="0.2">
      <c r="B53" s="69"/>
      <c r="C53" s="69"/>
      <c r="D53" s="69"/>
      <c r="E53" s="69"/>
      <c r="F53" s="69"/>
      <c r="G53" s="69"/>
      <c r="H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</row>
    <row r="54" spans="2:22" x14ac:dyDescent="0.2"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</row>
    <row r="55" spans="2:22" x14ac:dyDescent="0.2"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V55" s="69"/>
    </row>
    <row r="56" spans="2:22" x14ac:dyDescent="0.2">
      <c r="Q56" s="69"/>
      <c r="R56" s="69"/>
      <c r="S56" s="69"/>
      <c r="T56" s="69"/>
    </row>
    <row r="57" spans="2:22" x14ac:dyDescent="0.2">
      <c r="Q57" s="69"/>
      <c r="R57" s="69"/>
      <c r="S57" s="69"/>
      <c r="T57" s="69"/>
    </row>
    <row r="58" spans="2:22" x14ac:dyDescent="0.2">
      <c r="Q58" s="69"/>
      <c r="R58" s="69"/>
      <c r="S58" s="69"/>
      <c r="T58" s="69"/>
    </row>
    <row r="59" spans="2:22" x14ac:dyDescent="0.2">
      <c r="Q59" s="69"/>
      <c r="R59" s="69"/>
      <c r="S59" s="69"/>
    </row>
    <row r="60" spans="2:22" x14ac:dyDescent="0.2">
      <c r="Q60" s="69"/>
      <c r="R60" s="69"/>
      <c r="S60" s="69"/>
    </row>
    <row r="61" spans="2:22" x14ac:dyDescent="0.2">
      <c r="Q61" s="69"/>
      <c r="R61" s="69"/>
      <c r="S61" s="69"/>
    </row>
    <row r="62" spans="2:22" x14ac:dyDescent="0.2">
      <c r="Q62" s="22"/>
      <c r="R62" s="22"/>
      <c r="S62" s="22"/>
    </row>
  </sheetData>
  <mergeCells count="54">
    <mergeCell ref="K32:L32"/>
    <mergeCell ref="K33:L33"/>
    <mergeCell ref="C16:D16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K27:L27"/>
    <mergeCell ref="K28:L28"/>
    <mergeCell ref="K29:L29"/>
    <mergeCell ref="K30:L30"/>
    <mergeCell ref="K31:L31"/>
    <mergeCell ref="Q10:S10"/>
    <mergeCell ref="M10:O10"/>
    <mergeCell ref="I25:J25"/>
    <mergeCell ref="B11:E11"/>
    <mergeCell ref="F11:G11"/>
    <mergeCell ref="B10:G10"/>
    <mergeCell ref="K21:L21"/>
    <mergeCell ref="K22:L22"/>
    <mergeCell ref="K23:L23"/>
    <mergeCell ref="K24:L24"/>
    <mergeCell ref="K25:L25"/>
    <mergeCell ref="I22:J22"/>
    <mergeCell ref="I23:J23"/>
    <mergeCell ref="I24:J24"/>
    <mergeCell ref="Q16:S16"/>
    <mergeCell ref="K26:L26"/>
    <mergeCell ref="Q11:R11"/>
    <mergeCell ref="Q12:R12"/>
    <mergeCell ref="Q13:R13"/>
    <mergeCell ref="Q14:R14"/>
    <mergeCell ref="Q22:S22"/>
    <mergeCell ref="Q23:R23"/>
    <mergeCell ref="Q24:R24"/>
    <mergeCell ref="Q25:R25"/>
    <mergeCell ref="Q26:R26"/>
    <mergeCell ref="I21:J21"/>
    <mergeCell ref="C12:D12"/>
    <mergeCell ref="C13:D13"/>
    <mergeCell ref="C14:D14"/>
    <mergeCell ref="I32:J32"/>
    <mergeCell ref="I33:J33"/>
    <mergeCell ref="I26:J26"/>
    <mergeCell ref="I27:J27"/>
    <mergeCell ref="I28:J28"/>
    <mergeCell ref="I29:J29"/>
    <mergeCell ref="I30:J30"/>
    <mergeCell ref="I31:J3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56"/>
  <sheetViews>
    <sheetView zoomScaleNormal="100" workbookViewId="0">
      <selection activeCell="Q24" sqref="Q24"/>
    </sheetView>
  </sheetViews>
  <sheetFormatPr defaultRowHeight="12" x14ac:dyDescent="0.2"/>
  <cols>
    <col min="1" max="1" width="2.7109375" style="22" customWidth="1"/>
    <col min="2" max="2" width="12.42578125" style="22" customWidth="1"/>
    <col min="3" max="3" width="5.42578125" style="22" customWidth="1"/>
    <col min="4" max="4" width="6.28515625" style="22" customWidth="1"/>
    <col min="5" max="5" width="8.85546875" style="22" bestFit="1" customWidth="1"/>
    <col min="6" max="6" width="18.140625" style="22" customWidth="1"/>
    <col min="7" max="7" width="6.42578125" style="22" customWidth="1"/>
    <col min="8" max="8" width="13" style="22" customWidth="1"/>
    <col min="9" max="9" width="4.5703125" style="22" customWidth="1"/>
    <col min="10" max="10" width="12.85546875" style="22" customWidth="1"/>
    <col min="11" max="12" width="12.140625" style="22" bestFit="1" customWidth="1"/>
    <col min="13" max="13" width="5.140625" style="22" customWidth="1"/>
    <col min="14" max="14" width="9" style="22" customWidth="1"/>
    <col min="15" max="15" width="6.28515625" style="22" customWidth="1"/>
    <col min="16" max="16" width="4.42578125" style="22" customWidth="1"/>
    <col min="17" max="17" width="18.28515625" style="22" customWidth="1"/>
    <col min="18" max="21" width="11.5703125" style="22" customWidth="1"/>
    <col min="22" max="24" width="9" style="22" customWidth="1"/>
    <col min="25" max="25" width="13.85546875" style="22" customWidth="1"/>
    <col min="26" max="26" width="7" style="22" customWidth="1"/>
    <col min="27" max="28" width="5.5703125" style="22" customWidth="1"/>
    <col min="29" max="29" width="15.5703125" style="23" bestFit="1" customWidth="1"/>
    <col min="30" max="32" width="5.5703125" style="22" customWidth="1"/>
    <col min="33" max="16384" width="9.140625" style="22"/>
  </cols>
  <sheetData>
    <row r="1" spans="1:34" s="4" customFormat="1" ht="15" x14ac:dyDescent="0.25">
      <c r="A1" s="2"/>
      <c r="B1" s="3" t="s">
        <v>0</v>
      </c>
      <c r="C1" s="3"/>
      <c r="D1" s="3"/>
      <c r="E1" s="3"/>
      <c r="F1" s="2"/>
      <c r="G1" s="2"/>
      <c r="H1" s="2"/>
      <c r="I1" s="3"/>
      <c r="J1" s="3"/>
      <c r="K1" s="3"/>
      <c r="L1" s="2"/>
      <c r="M1" s="71"/>
      <c r="V1" s="5"/>
      <c r="W1" s="5"/>
      <c r="X1" s="5"/>
      <c r="Y1" s="5"/>
      <c r="Z1" s="5"/>
      <c r="AA1" s="5"/>
      <c r="AC1" s="6"/>
    </row>
    <row r="2" spans="1:34" s="4" customFormat="1" ht="14.25" x14ac:dyDescent="0.2">
      <c r="A2" s="2"/>
      <c r="B2" s="7" t="s">
        <v>1</v>
      </c>
      <c r="C2" s="7"/>
      <c r="D2" s="7"/>
      <c r="E2" s="7"/>
      <c r="F2" s="2"/>
      <c r="G2" s="2"/>
      <c r="H2" s="2"/>
      <c r="I2" s="7"/>
      <c r="J2" s="7"/>
      <c r="K2" s="7"/>
      <c r="L2" s="2"/>
      <c r="M2" s="71"/>
      <c r="V2" s="5"/>
      <c r="W2" s="5"/>
      <c r="X2" s="5"/>
      <c r="Y2" s="5"/>
      <c r="Z2" s="5"/>
      <c r="AA2" s="5"/>
      <c r="AC2" s="6"/>
    </row>
    <row r="3" spans="1:34" s="4" customFormat="1" ht="14.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1"/>
      <c r="V3" s="8"/>
      <c r="W3" s="8"/>
      <c r="X3" s="8"/>
      <c r="Y3" s="8"/>
      <c r="Z3" s="8"/>
      <c r="AA3" s="8"/>
      <c r="AB3" s="9"/>
      <c r="AC3" s="10"/>
      <c r="AD3" s="9"/>
      <c r="AE3" s="9"/>
      <c r="AF3" s="9"/>
      <c r="AG3" s="9"/>
      <c r="AH3" s="9"/>
    </row>
    <row r="4" spans="1:34" s="15" customFormat="1" ht="14.25" x14ac:dyDescent="0.25">
      <c r="A4" s="11"/>
      <c r="B4" s="12" t="s">
        <v>2</v>
      </c>
      <c r="C4" s="12"/>
      <c r="D4" s="12"/>
      <c r="E4" s="13"/>
      <c r="F4" s="14"/>
      <c r="G4" s="14"/>
      <c r="H4" s="14"/>
      <c r="I4" s="13"/>
      <c r="J4" s="13"/>
      <c r="K4" s="13"/>
      <c r="L4" s="14"/>
      <c r="M4" s="72"/>
      <c r="V4" s="16"/>
      <c r="W4" s="16"/>
      <c r="X4" s="16"/>
      <c r="Y4" s="16"/>
      <c r="Z4" s="16"/>
      <c r="AA4" s="17"/>
      <c r="AB4" s="18"/>
      <c r="AC4" s="19"/>
      <c r="AD4" s="18"/>
      <c r="AE4" s="18"/>
      <c r="AF4" s="18"/>
      <c r="AG4" s="18"/>
      <c r="AH4" s="18"/>
    </row>
    <row r="5" spans="1:34" s="15" customFormat="1" ht="14.25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V5" s="16"/>
      <c r="W5" s="16"/>
      <c r="X5" s="16"/>
      <c r="Y5" s="16"/>
      <c r="Z5" s="16"/>
      <c r="AA5" s="17"/>
      <c r="AB5" s="18"/>
      <c r="AC5" s="19"/>
      <c r="AD5" s="18"/>
      <c r="AE5" s="18"/>
      <c r="AF5" s="18"/>
      <c r="AG5" s="18"/>
      <c r="AH5" s="18"/>
    </row>
    <row r="6" spans="1:34" s="15" customFormat="1" ht="14.25" x14ac:dyDescent="0.2">
      <c r="A6" s="22"/>
      <c r="B6" s="22"/>
      <c r="C6" s="63"/>
      <c r="D6" s="63"/>
      <c r="E6" s="63"/>
      <c r="F6" s="63"/>
      <c r="G6" s="63" t="s">
        <v>27</v>
      </c>
      <c r="H6" s="25"/>
      <c r="J6" s="36"/>
      <c r="L6" s="22"/>
      <c r="M6" s="22"/>
      <c r="N6" s="22"/>
      <c r="O6" s="22"/>
      <c r="P6" s="22"/>
      <c r="Q6" s="22"/>
      <c r="R6" s="22"/>
      <c r="S6" s="22"/>
      <c r="T6" s="22"/>
      <c r="V6" s="16"/>
      <c r="W6" s="16"/>
      <c r="X6" s="16"/>
      <c r="Y6" s="16"/>
      <c r="Z6" s="16"/>
      <c r="AA6" s="17"/>
      <c r="AB6" s="18"/>
      <c r="AC6" s="19"/>
      <c r="AD6" s="18"/>
      <c r="AE6" s="18"/>
      <c r="AF6" s="18"/>
      <c r="AG6" s="18"/>
      <c r="AH6" s="18"/>
    </row>
    <row r="7" spans="1:34" s="15" customFormat="1" ht="14.25" x14ac:dyDescent="0.2">
      <c r="A7" s="22"/>
      <c r="B7" s="22"/>
      <c r="C7" s="63"/>
      <c r="D7" s="63"/>
      <c r="E7" s="36"/>
      <c r="F7" s="63"/>
      <c r="G7" s="63"/>
      <c r="H7" s="63"/>
      <c r="I7" s="36"/>
      <c r="J7" s="36"/>
      <c r="L7" s="22"/>
      <c r="M7" s="22"/>
      <c r="N7" s="22"/>
      <c r="O7" s="22"/>
      <c r="P7" s="22"/>
      <c r="Q7" s="22"/>
      <c r="R7" s="22"/>
      <c r="S7" s="22"/>
      <c r="T7" s="22"/>
      <c r="V7" s="16"/>
      <c r="W7" s="16"/>
      <c r="X7" s="16"/>
      <c r="Y7" s="16"/>
      <c r="Z7" s="16"/>
      <c r="AA7" s="17"/>
      <c r="AB7" s="18"/>
      <c r="AC7" s="19"/>
      <c r="AD7" s="18"/>
      <c r="AE7" s="18"/>
      <c r="AF7" s="18"/>
      <c r="AG7" s="18"/>
      <c r="AH7" s="18"/>
    </row>
    <row r="8" spans="1:34" s="15" customFormat="1" ht="14.25" x14ac:dyDescent="0.2">
      <c r="A8" s="22"/>
      <c r="B8" s="24" t="s">
        <v>6</v>
      </c>
      <c r="C8" s="63"/>
      <c r="D8" s="63"/>
      <c r="E8" s="36"/>
      <c r="F8" s="63"/>
      <c r="G8" s="63"/>
      <c r="H8" s="63"/>
      <c r="I8" s="36"/>
      <c r="J8" s="36"/>
      <c r="L8" s="22"/>
      <c r="M8" s="22"/>
      <c r="N8" s="22"/>
      <c r="O8" s="22"/>
      <c r="P8" s="22"/>
      <c r="Q8" s="22"/>
      <c r="R8" s="22"/>
      <c r="S8" s="22"/>
      <c r="T8" s="22"/>
      <c r="V8" s="16"/>
      <c r="W8" s="16"/>
      <c r="X8" s="16"/>
      <c r="Y8" s="16"/>
      <c r="Z8" s="16"/>
      <c r="AA8" s="17"/>
      <c r="AB8" s="18"/>
      <c r="AC8" s="19"/>
      <c r="AD8" s="18"/>
      <c r="AE8" s="18"/>
      <c r="AF8" s="18"/>
      <c r="AG8" s="18"/>
      <c r="AH8" s="18"/>
    </row>
    <row r="9" spans="1:34" s="15" customFormat="1" ht="14.25" x14ac:dyDescent="0.2">
      <c r="A9" s="22"/>
      <c r="B9" s="97"/>
      <c r="C9" s="65"/>
      <c r="D9" s="65"/>
      <c r="E9" s="36"/>
      <c r="F9" s="65"/>
      <c r="G9" s="65"/>
      <c r="H9" s="65"/>
      <c r="I9" s="36"/>
      <c r="J9" s="36"/>
      <c r="K9" s="18"/>
      <c r="L9" s="36"/>
      <c r="M9" s="36"/>
      <c r="N9" s="22"/>
      <c r="O9" s="22"/>
      <c r="P9" s="22"/>
      <c r="Q9" s="22"/>
      <c r="R9" s="22"/>
      <c r="S9" s="22"/>
      <c r="T9" s="22"/>
      <c r="V9" s="16"/>
      <c r="W9" s="16"/>
      <c r="X9" s="16"/>
      <c r="Y9" s="16"/>
      <c r="Z9" s="16"/>
      <c r="AA9" s="17"/>
      <c r="AB9" s="18"/>
      <c r="AC9" s="19"/>
      <c r="AD9" s="18"/>
      <c r="AE9" s="18"/>
      <c r="AF9" s="18"/>
      <c r="AG9" s="18"/>
      <c r="AH9" s="18"/>
    </row>
    <row r="10" spans="1:34" s="100" customFormat="1" ht="15.75" customHeight="1" x14ac:dyDescent="0.2">
      <c r="A10" s="99"/>
      <c r="B10" s="195" t="s">
        <v>64</v>
      </c>
      <c r="C10" s="206"/>
      <c r="D10" s="196"/>
      <c r="E10" s="99"/>
      <c r="F10" s="186" t="s">
        <v>6</v>
      </c>
      <c r="G10" s="223" t="s">
        <v>348</v>
      </c>
      <c r="H10" s="224"/>
      <c r="I10" s="99"/>
      <c r="J10" s="195" t="s">
        <v>77</v>
      </c>
      <c r="K10" s="206"/>
      <c r="L10" s="196"/>
      <c r="M10" s="99"/>
      <c r="N10" s="99"/>
      <c r="O10" s="55" t="s">
        <v>341</v>
      </c>
      <c r="P10" s="64"/>
      <c r="Q10" s="42"/>
      <c r="R10" s="43" t="s">
        <v>16</v>
      </c>
      <c r="S10" s="99"/>
      <c r="T10" s="99"/>
      <c r="V10" s="101"/>
      <c r="W10" s="101"/>
      <c r="X10" s="101"/>
      <c r="Y10" s="101"/>
      <c r="Z10" s="101"/>
      <c r="AA10" s="102"/>
      <c r="AB10" s="102"/>
      <c r="AC10" s="103"/>
      <c r="AD10" s="102"/>
      <c r="AE10" s="102"/>
      <c r="AF10" s="102"/>
      <c r="AG10" s="102"/>
      <c r="AH10" s="102"/>
    </row>
    <row r="11" spans="1:34" s="99" customFormat="1" ht="15.75" customHeight="1" x14ac:dyDescent="0.2">
      <c r="B11" s="76" t="s">
        <v>52</v>
      </c>
      <c r="C11" s="217"/>
      <c r="D11" s="218"/>
      <c r="F11" s="183" t="s">
        <v>52</v>
      </c>
      <c r="G11" s="225">
        <f ca="1">G12-1</f>
        <v>42380.585521875</v>
      </c>
      <c r="H11" s="224"/>
      <c r="J11" s="76"/>
      <c r="K11" s="156" t="s">
        <v>52</v>
      </c>
      <c r="L11" s="159" t="s">
        <v>53</v>
      </c>
      <c r="O11" s="45"/>
      <c r="P11" s="65"/>
      <c r="Q11" s="36"/>
      <c r="R11" s="37"/>
      <c r="AC11" s="104"/>
    </row>
    <row r="12" spans="1:34" s="99" customFormat="1" ht="15.75" customHeight="1" x14ac:dyDescent="0.2">
      <c r="B12" s="76" t="s">
        <v>69</v>
      </c>
      <c r="C12" s="217"/>
      <c r="D12" s="218"/>
      <c r="F12" s="183" t="s">
        <v>53</v>
      </c>
      <c r="G12" s="225">
        <f ca="1">NOW()</f>
        <v>42381.585521875</v>
      </c>
      <c r="H12" s="224"/>
      <c r="J12" s="158" t="s">
        <v>78</v>
      </c>
      <c r="K12" s="180"/>
      <c r="L12" s="181"/>
      <c r="O12" s="35"/>
      <c r="P12" s="20" t="s">
        <v>349</v>
      </c>
      <c r="Q12" s="66"/>
      <c r="R12" s="37"/>
      <c r="AC12" s="104"/>
    </row>
    <row r="13" spans="1:34" s="99" customFormat="1" ht="15.75" customHeight="1" x14ac:dyDescent="0.2">
      <c r="B13" s="76" t="s">
        <v>53</v>
      </c>
      <c r="C13" s="217"/>
      <c r="D13" s="218"/>
      <c r="J13" s="76" t="s">
        <v>79</v>
      </c>
      <c r="K13" s="179"/>
      <c r="L13" s="179"/>
      <c r="O13" s="35"/>
      <c r="P13" s="15"/>
      <c r="Q13" s="15"/>
      <c r="R13" s="38"/>
      <c r="AC13" s="104"/>
    </row>
    <row r="14" spans="1:34" s="99" customFormat="1" ht="15.75" customHeight="1" x14ac:dyDescent="0.2">
      <c r="F14" s="195" t="s">
        <v>73</v>
      </c>
      <c r="G14" s="206"/>
      <c r="H14" s="196"/>
      <c r="J14" s="76" t="s">
        <v>80</v>
      </c>
      <c r="K14" s="76"/>
      <c r="L14" s="76"/>
      <c r="O14" s="35"/>
      <c r="P14" s="68" t="s">
        <v>343</v>
      </c>
      <c r="Q14" s="66"/>
      <c r="R14" s="37"/>
      <c r="AC14" s="104"/>
    </row>
    <row r="15" spans="1:34" s="99" customFormat="1" ht="15.75" customHeight="1" x14ac:dyDescent="0.2">
      <c r="B15" s="195" t="s">
        <v>65</v>
      </c>
      <c r="C15" s="206"/>
      <c r="D15" s="196"/>
      <c r="F15" s="79" t="s">
        <v>76</v>
      </c>
      <c r="G15" s="197"/>
      <c r="H15" s="198"/>
      <c r="J15" s="76" t="s">
        <v>81</v>
      </c>
      <c r="K15" s="76"/>
      <c r="L15" s="76"/>
      <c r="O15" s="35"/>
      <c r="P15" s="68" t="s">
        <v>344</v>
      </c>
      <c r="Q15" s="66"/>
      <c r="R15" s="37"/>
      <c r="AC15" s="104"/>
    </row>
    <row r="16" spans="1:34" s="99" customFormat="1" ht="15.75" customHeight="1" x14ac:dyDescent="0.2">
      <c r="B16" s="78" t="s">
        <v>54</v>
      </c>
      <c r="C16" s="217"/>
      <c r="D16" s="218"/>
      <c r="F16" s="79" t="s">
        <v>75</v>
      </c>
      <c r="G16" s="197"/>
      <c r="H16" s="198"/>
      <c r="J16" s="76" t="s">
        <v>82</v>
      </c>
      <c r="K16" s="76"/>
      <c r="L16" s="76"/>
      <c r="O16" s="35"/>
      <c r="P16" s="20"/>
      <c r="Q16" s="60"/>
      <c r="R16" s="37"/>
      <c r="AC16" s="104"/>
    </row>
    <row r="17" spans="1:29" s="99" customFormat="1" ht="15.75" customHeight="1" x14ac:dyDescent="0.2">
      <c r="B17" s="78" t="s">
        <v>55</v>
      </c>
      <c r="C17" s="217"/>
      <c r="D17" s="218"/>
      <c r="F17" s="79" t="s">
        <v>76</v>
      </c>
      <c r="G17" s="197"/>
      <c r="H17" s="198"/>
      <c r="J17" s="76" t="s">
        <v>83</v>
      </c>
      <c r="K17" s="76"/>
      <c r="L17" s="76"/>
      <c r="N17" s="28"/>
      <c r="O17" s="35"/>
      <c r="P17" s="36"/>
      <c r="Q17" s="36"/>
      <c r="R17" s="37"/>
      <c r="S17" s="28"/>
      <c r="T17" s="28"/>
      <c r="AC17" s="104"/>
    </row>
    <row r="18" spans="1:29" s="99" customFormat="1" ht="15.75" customHeight="1" x14ac:dyDescent="0.2">
      <c r="B18" s="78" t="s">
        <v>138</v>
      </c>
      <c r="C18" s="217"/>
      <c r="D18" s="218"/>
      <c r="F18" s="79" t="s">
        <v>74</v>
      </c>
      <c r="G18" s="197"/>
      <c r="H18" s="198"/>
      <c r="J18" s="219" t="s">
        <v>84</v>
      </c>
      <c r="K18" s="220"/>
      <c r="L18" s="157"/>
      <c r="N18" s="22"/>
      <c r="O18" s="39"/>
      <c r="P18" s="40"/>
      <c r="Q18" s="40"/>
      <c r="R18" s="41"/>
      <c r="S18" s="22"/>
      <c r="T18" s="22"/>
      <c r="AC18" s="104"/>
    </row>
    <row r="19" spans="1:29" s="99" customFormat="1" ht="18" customHeight="1" x14ac:dyDescent="0.2">
      <c r="B19" s="22"/>
      <c r="C19" s="22"/>
      <c r="D19" s="22"/>
      <c r="N19" s="22"/>
      <c r="O19" s="22"/>
      <c r="P19" s="22"/>
      <c r="Q19" s="22"/>
      <c r="R19" s="22"/>
      <c r="S19" s="22"/>
      <c r="T19" s="22"/>
      <c r="AC19" s="104"/>
    </row>
    <row r="20" spans="1:29" s="99" customFormat="1" ht="23.25" customHeight="1" x14ac:dyDescent="0.2">
      <c r="B20" s="195" t="s">
        <v>66</v>
      </c>
      <c r="C20" s="206"/>
      <c r="D20" s="196"/>
      <c r="F20" s="195" t="s">
        <v>353</v>
      </c>
      <c r="G20" s="206"/>
      <c r="H20" s="196"/>
      <c r="J20" s="99" t="s">
        <v>347</v>
      </c>
      <c r="N20" s="22"/>
      <c r="O20" s="22"/>
      <c r="P20" s="22"/>
      <c r="Q20" s="22"/>
      <c r="R20" s="22"/>
      <c r="S20" s="22"/>
      <c r="T20" s="22"/>
      <c r="AC20" s="104"/>
    </row>
    <row r="21" spans="1:29" s="114" customFormat="1" ht="20.25" customHeight="1" x14ac:dyDescent="0.2">
      <c r="A21" s="99"/>
      <c r="B21" s="78" t="s">
        <v>67</v>
      </c>
      <c r="C21" s="195" t="s">
        <v>68</v>
      </c>
      <c r="D21" s="196"/>
      <c r="E21" s="99"/>
      <c r="F21" s="118" t="s">
        <v>71</v>
      </c>
      <c r="G21" s="215" t="s">
        <v>72</v>
      </c>
      <c r="H21" s="216"/>
      <c r="I21" s="99"/>
      <c r="J21" s="105"/>
      <c r="K21" s="106"/>
      <c r="L21" s="107"/>
      <c r="M21" s="99"/>
      <c r="N21" s="22"/>
      <c r="O21" s="22"/>
      <c r="P21" s="22"/>
      <c r="Q21" s="22"/>
      <c r="R21" s="22"/>
      <c r="S21" s="22"/>
      <c r="T21" s="22"/>
      <c r="AC21" s="115"/>
    </row>
    <row r="22" spans="1:29" ht="15.75" customHeight="1" x14ac:dyDescent="0.2">
      <c r="B22" s="182"/>
      <c r="C22" s="184"/>
      <c r="D22" s="185"/>
      <c r="J22" s="108"/>
      <c r="K22" s="109"/>
      <c r="L22" s="110"/>
      <c r="AC22" s="32"/>
    </row>
    <row r="23" spans="1:29" ht="15.75" customHeight="1" x14ac:dyDescent="0.2">
      <c r="J23" s="111"/>
      <c r="K23" s="112"/>
      <c r="L23" s="113"/>
      <c r="AC23" s="32"/>
    </row>
    <row r="24" spans="1:29" ht="15.75" customHeight="1" x14ac:dyDescent="0.2">
      <c r="E24" s="55" t="s">
        <v>352</v>
      </c>
      <c r="F24" s="42"/>
      <c r="G24" s="43" t="s">
        <v>16</v>
      </c>
      <c r="AC24" s="32"/>
    </row>
    <row r="25" spans="1:29" ht="15.75" customHeight="1" x14ac:dyDescent="0.2">
      <c r="E25" s="45"/>
      <c r="F25" s="36"/>
      <c r="G25" s="37"/>
      <c r="K25" s="55" t="s">
        <v>249</v>
      </c>
      <c r="L25" s="64"/>
      <c r="M25" s="42"/>
      <c r="N25" s="43" t="s">
        <v>16</v>
      </c>
      <c r="AC25" s="32"/>
    </row>
    <row r="26" spans="1:29" ht="15.75" customHeight="1" x14ac:dyDescent="0.2">
      <c r="E26" s="188" t="s">
        <v>350</v>
      </c>
      <c r="F26" s="66"/>
      <c r="G26" s="37"/>
      <c r="K26" s="189"/>
      <c r="M26" s="15"/>
      <c r="N26" s="38"/>
      <c r="AB26" s="32"/>
      <c r="AC26" s="22"/>
    </row>
    <row r="27" spans="1:29" ht="15.75" customHeight="1" x14ac:dyDescent="0.2">
      <c r="E27" s="189"/>
      <c r="F27" s="15"/>
      <c r="G27" s="38"/>
      <c r="K27" s="190" t="s">
        <v>343</v>
      </c>
      <c r="L27" s="221"/>
      <c r="M27" s="222"/>
      <c r="N27" s="37"/>
      <c r="AB27" s="32"/>
      <c r="AC27" s="22"/>
    </row>
    <row r="28" spans="1:29" ht="15.75" customHeight="1" x14ac:dyDescent="0.2">
      <c r="E28" s="190" t="s">
        <v>351</v>
      </c>
      <c r="F28" s="66"/>
      <c r="G28" s="37"/>
      <c r="K28" s="190" t="s">
        <v>344</v>
      </c>
      <c r="L28" s="221"/>
      <c r="M28" s="222"/>
      <c r="N28" s="37"/>
      <c r="AB28" s="23"/>
      <c r="AC28" s="22"/>
    </row>
    <row r="29" spans="1:29" ht="15.75" customHeight="1" x14ac:dyDescent="0.2">
      <c r="E29" s="190"/>
      <c r="F29" s="187"/>
      <c r="G29" s="37"/>
      <c r="K29" s="35"/>
      <c r="L29" s="20"/>
      <c r="M29" s="60"/>
      <c r="N29" s="37"/>
      <c r="AB29" s="23"/>
      <c r="AC29" s="22"/>
    </row>
    <row r="30" spans="1:29" ht="15.75" customHeight="1" x14ac:dyDescent="0.2">
      <c r="E30" s="188"/>
      <c r="F30" s="60"/>
      <c r="G30" s="37"/>
      <c r="K30" s="35"/>
      <c r="L30" s="36"/>
      <c r="M30" s="36"/>
      <c r="N30" s="37"/>
      <c r="AB30" s="23"/>
      <c r="AC30" s="22"/>
    </row>
    <row r="31" spans="1:29" ht="15.75" customHeight="1" x14ac:dyDescent="0.2">
      <c r="E31" s="35"/>
      <c r="F31" s="36"/>
      <c r="G31" s="37"/>
      <c r="K31" s="39"/>
      <c r="L31" s="40"/>
      <c r="M31" s="40"/>
      <c r="N31" s="41"/>
      <c r="AB31" s="23"/>
      <c r="AC31" s="22"/>
    </row>
    <row r="32" spans="1:29" ht="15.75" customHeight="1" x14ac:dyDescent="0.2">
      <c r="E32" s="39"/>
      <c r="F32" s="40"/>
      <c r="G32" s="41"/>
      <c r="AB32" s="23"/>
      <c r="AC32" s="22"/>
    </row>
    <row r="33" spans="2:29" ht="15.75" customHeight="1" x14ac:dyDescent="0.2">
      <c r="AB33" s="23"/>
      <c r="AC33" s="22"/>
    </row>
    <row r="34" spans="2:29" ht="15.75" customHeight="1" x14ac:dyDescent="0.2">
      <c r="AB34" s="23"/>
      <c r="AC34" s="22"/>
    </row>
    <row r="35" spans="2:29" ht="15.75" customHeight="1" x14ac:dyDescent="0.2"/>
    <row r="36" spans="2:29" ht="15.75" customHeight="1" x14ac:dyDescent="0.2">
      <c r="N36" s="69"/>
    </row>
    <row r="37" spans="2:29" x14ac:dyDescent="0.2">
      <c r="N37" s="69"/>
    </row>
    <row r="38" spans="2:29" x14ac:dyDescent="0.2">
      <c r="K38" s="69"/>
      <c r="L38" s="69"/>
      <c r="N38" s="69"/>
    </row>
    <row r="39" spans="2:29" x14ac:dyDescent="0.2">
      <c r="B39" s="69"/>
      <c r="C39" s="69"/>
      <c r="D39" s="69"/>
      <c r="K39" s="69"/>
      <c r="L39" s="69"/>
      <c r="N39" s="69"/>
    </row>
    <row r="40" spans="2:29" x14ac:dyDescent="0.2">
      <c r="B40" s="69"/>
      <c r="C40" s="69"/>
      <c r="D40" s="69"/>
      <c r="K40" s="69"/>
      <c r="L40" s="69"/>
      <c r="N40" s="69"/>
    </row>
    <row r="41" spans="2:29" x14ac:dyDescent="0.2">
      <c r="B41" s="69"/>
      <c r="C41" s="69"/>
      <c r="D41" s="69"/>
      <c r="K41" s="69"/>
      <c r="L41" s="69"/>
      <c r="N41" s="69"/>
    </row>
    <row r="42" spans="2:29" x14ac:dyDescent="0.2">
      <c r="B42" s="69"/>
      <c r="C42" s="69"/>
      <c r="D42" s="69"/>
      <c r="K42" s="69"/>
      <c r="L42" s="69"/>
      <c r="N42" s="69"/>
    </row>
    <row r="43" spans="2:29" x14ac:dyDescent="0.2">
      <c r="B43" s="69"/>
      <c r="C43" s="69"/>
      <c r="D43" s="69"/>
      <c r="K43" s="69"/>
      <c r="L43" s="69"/>
      <c r="N43" s="69"/>
    </row>
    <row r="44" spans="2:29" x14ac:dyDescent="0.2">
      <c r="B44" s="69"/>
      <c r="C44" s="69"/>
      <c r="D44" s="69"/>
      <c r="E44" s="69"/>
      <c r="K44" s="69"/>
      <c r="L44" s="69"/>
      <c r="M44" s="69"/>
      <c r="N44" s="69"/>
    </row>
    <row r="45" spans="2:29" x14ac:dyDescent="0.2">
      <c r="B45" s="69"/>
      <c r="C45" s="69"/>
      <c r="D45" s="69"/>
      <c r="E45" s="69"/>
      <c r="K45" s="69"/>
      <c r="L45" s="69"/>
      <c r="M45" s="69"/>
      <c r="N45" s="69"/>
    </row>
    <row r="46" spans="2:29" x14ac:dyDescent="0.2">
      <c r="B46" s="69"/>
      <c r="C46" s="69"/>
      <c r="D46" s="69"/>
      <c r="E46" s="69"/>
      <c r="K46" s="69"/>
      <c r="L46" s="69"/>
      <c r="M46" s="69"/>
      <c r="N46" s="69"/>
    </row>
    <row r="47" spans="2:29" x14ac:dyDescent="0.2">
      <c r="B47" s="69"/>
      <c r="C47" s="69"/>
      <c r="D47" s="69"/>
      <c r="E47" s="69"/>
      <c r="F47" s="69"/>
      <c r="G47" s="69"/>
      <c r="K47" s="69"/>
      <c r="L47" s="69"/>
      <c r="M47" s="69"/>
      <c r="N47" s="69"/>
    </row>
    <row r="48" spans="2:29" x14ac:dyDescent="0.2">
      <c r="B48" s="69"/>
      <c r="C48" s="69"/>
      <c r="D48" s="69"/>
      <c r="E48" s="69"/>
      <c r="F48" s="69"/>
      <c r="G48" s="69"/>
      <c r="K48" s="69"/>
      <c r="L48" s="69"/>
      <c r="M48" s="69"/>
      <c r="N48" s="69"/>
    </row>
    <row r="49" spans="2:13" x14ac:dyDescent="0.2">
      <c r="B49" s="69"/>
      <c r="C49" s="69"/>
      <c r="D49" s="69"/>
      <c r="E49" s="69"/>
      <c r="F49" s="69"/>
      <c r="G49" s="69"/>
      <c r="K49" s="69"/>
      <c r="L49" s="69"/>
      <c r="M49" s="69"/>
    </row>
    <row r="50" spans="2:13" x14ac:dyDescent="0.2">
      <c r="B50" s="69"/>
      <c r="C50" s="69"/>
      <c r="D50" s="69"/>
      <c r="E50" s="69"/>
      <c r="F50" s="69"/>
      <c r="G50" s="69"/>
      <c r="J50" s="69"/>
      <c r="K50" s="69"/>
      <c r="L50" s="69"/>
      <c r="M50" s="69"/>
    </row>
    <row r="51" spans="2:13" x14ac:dyDescent="0.2">
      <c r="B51" s="69"/>
      <c r="C51" s="69"/>
      <c r="D51" s="69"/>
      <c r="E51" s="69"/>
      <c r="F51" s="69"/>
      <c r="G51" s="69"/>
      <c r="J51" s="69"/>
      <c r="K51" s="69"/>
      <c r="L51" s="69"/>
      <c r="M51" s="69"/>
    </row>
    <row r="52" spans="2:13" x14ac:dyDescent="0.2">
      <c r="B52" s="69"/>
      <c r="C52" s="69"/>
      <c r="D52" s="69"/>
      <c r="E52" s="69"/>
      <c r="F52" s="69"/>
      <c r="G52" s="69"/>
      <c r="M52" s="69"/>
    </row>
    <row r="53" spans="2:13" x14ac:dyDescent="0.2">
      <c r="E53" s="69"/>
      <c r="F53" s="69"/>
      <c r="G53" s="69"/>
      <c r="H53" s="69"/>
      <c r="M53" s="69"/>
    </row>
    <row r="54" spans="2:13" x14ac:dyDescent="0.2">
      <c r="E54" s="69"/>
      <c r="F54" s="69"/>
      <c r="G54" s="69"/>
      <c r="H54" s="69"/>
      <c r="I54" s="69"/>
      <c r="M54" s="69"/>
    </row>
    <row r="55" spans="2:13" x14ac:dyDescent="0.2">
      <c r="E55" s="69"/>
      <c r="I55" s="69"/>
      <c r="M55" s="69"/>
    </row>
    <row r="56" spans="2:13" x14ac:dyDescent="0.2">
      <c r="M56" s="69"/>
    </row>
  </sheetData>
  <mergeCells count="24">
    <mergeCell ref="L28:M28"/>
    <mergeCell ref="G10:H10"/>
    <mergeCell ref="G11:H11"/>
    <mergeCell ref="G12:H12"/>
    <mergeCell ref="L27:M27"/>
    <mergeCell ref="G16:H16"/>
    <mergeCell ref="G17:H17"/>
    <mergeCell ref="G18:H18"/>
    <mergeCell ref="C21:D21"/>
    <mergeCell ref="G21:H21"/>
    <mergeCell ref="C17:D17"/>
    <mergeCell ref="J10:L10"/>
    <mergeCell ref="B15:D15"/>
    <mergeCell ref="F14:H14"/>
    <mergeCell ref="G15:H15"/>
    <mergeCell ref="C11:D11"/>
    <mergeCell ref="B10:D10"/>
    <mergeCell ref="C18:D18"/>
    <mergeCell ref="J18:K18"/>
    <mergeCell ref="C12:D12"/>
    <mergeCell ref="C13:D13"/>
    <mergeCell ref="C16:D16"/>
    <mergeCell ref="B20:D20"/>
    <mergeCell ref="F20:H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57"/>
  <sheetViews>
    <sheetView workbookViewId="0">
      <selection activeCell="R37" sqref="R37"/>
    </sheetView>
  </sheetViews>
  <sheetFormatPr defaultRowHeight="12" x14ac:dyDescent="0.2"/>
  <cols>
    <col min="1" max="1" width="2.7109375" style="22" customWidth="1"/>
    <col min="2" max="2" width="12.42578125" style="22" customWidth="1"/>
    <col min="3" max="3" width="19.85546875" style="22" bestFit="1" customWidth="1"/>
    <col min="4" max="4" width="5.7109375" style="22" bestFit="1" customWidth="1"/>
    <col min="5" max="5" width="5.7109375" style="22" customWidth="1"/>
    <col min="6" max="6" width="5.7109375" style="22" bestFit="1" customWidth="1"/>
    <col min="7" max="7" width="6.140625" style="22" bestFit="1" customWidth="1"/>
    <col min="8" max="25" width="5.7109375" style="22" bestFit="1" customWidth="1"/>
    <col min="26" max="27" width="6.28515625" style="22" bestFit="1" customWidth="1"/>
    <col min="28" max="28" width="7" style="22" bestFit="1" customWidth="1"/>
    <col min="29" max="29" width="9.42578125" style="63" bestFit="1" customWidth="1"/>
    <col min="30" max="30" width="13.85546875" style="22" customWidth="1"/>
    <col min="31" max="31" width="5.42578125" style="22" customWidth="1"/>
    <col min="32" max="32" width="5.5703125" style="22" customWidth="1"/>
    <col min="33" max="33" width="15.42578125" style="22" customWidth="1"/>
    <col min="34" max="34" width="10.42578125" style="23" customWidth="1"/>
    <col min="35" max="37" width="5.5703125" style="22" customWidth="1"/>
    <col min="38" max="16384" width="9.140625" style="22"/>
  </cols>
  <sheetData>
    <row r="1" spans="1:39" s="4" customFormat="1" ht="15" x14ac:dyDescent="0.25">
      <c r="A1" s="2"/>
      <c r="B1" s="3" t="s">
        <v>0</v>
      </c>
      <c r="C1" s="3"/>
      <c r="D1" s="3"/>
      <c r="E1" s="3"/>
      <c r="F1" s="2"/>
      <c r="G1" s="2"/>
      <c r="H1" s="2"/>
      <c r="I1" s="3"/>
      <c r="J1" s="3"/>
      <c r="K1" s="3"/>
      <c r="L1" s="3"/>
      <c r="M1" s="2"/>
      <c r="N1" s="2"/>
      <c r="O1" s="71"/>
      <c r="P1" s="2"/>
      <c r="Q1" s="71"/>
      <c r="R1" s="2"/>
      <c r="S1" s="71"/>
      <c r="T1" s="2"/>
      <c r="U1" s="71"/>
      <c r="V1" s="2"/>
      <c r="W1" s="71"/>
      <c r="X1" s="2"/>
      <c r="Y1" s="71"/>
      <c r="Z1" s="2"/>
      <c r="AA1" s="71"/>
      <c r="AB1" s="2"/>
      <c r="AC1" s="170"/>
      <c r="AD1" s="5"/>
      <c r="AE1" s="5"/>
      <c r="AF1" s="5"/>
      <c r="AH1" s="6"/>
    </row>
    <row r="2" spans="1:39" s="4" customFormat="1" ht="14.25" x14ac:dyDescent="0.2">
      <c r="A2" s="2"/>
      <c r="B2" s="7" t="s">
        <v>1</v>
      </c>
      <c r="C2" s="7"/>
      <c r="D2" s="7"/>
      <c r="E2" s="7"/>
      <c r="F2" s="2"/>
      <c r="G2" s="2"/>
      <c r="H2" s="2"/>
      <c r="I2" s="7"/>
      <c r="J2" s="7"/>
      <c r="K2" s="7"/>
      <c r="L2" s="7"/>
      <c r="M2" s="2"/>
      <c r="N2" s="2"/>
      <c r="O2" s="71"/>
      <c r="P2" s="2"/>
      <c r="Q2" s="71"/>
      <c r="R2" s="2"/>
      <c r="S2" s="71"/>
      <c r="T2" s="2"/>
      <c r="U2" s="71"/>
      <c r="V2" s="2"/>
      <c r="W2" s="71"/>
      <c r="X2" s="2"/>
      <c r="Y2" s="71"/>
      <c r="Z2" s="2"/>
      <c r="AA2" s="71"/>
      <c r="AB2" s="2"/>
      <c r="AC2" s="170"/>
      <c r="AD2" s="5"/>
      <c r="AE2" s="5"/>
      <c r="AF2" s="5"/>
      <c r="AH2" s="6"/>
    </row>
    <row r="3" spans="1:39" s="4" customFormat="1" ht="14.2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1"/>
      <c r="P3" s="2"/>
      <c r="Q3" s="71"/>
      <c r="R3" s="2"/>
      <c r="S3" s="71"/>
      <c r="T3" s="2"/>
      <c r="U3" s="71"/>
      <c r="V3" s="2"/>
      <c r="W3" s="71"/>
      <c r="X3" s="2"/>
      <c r="Y3" s="71"/>
      <c r="Z3" s="2"/>
      <c r="AA3" s="71"/>
      <c r="AB3" s="2"/>
      <c r="AC3" s="170"/>
      <c r="AD3" s="8"/>
      <c r="AE3" s="8"/>
      <c r="AF3" s="8"/>
      <c r="AG3" s="9"/>
      <c r="AH3" s="10"/>
      <c r="AI3" s="9"/>
      <c r="AJ3" s="9"/>
      <c r="AK3" s="9"/>
      <c r="AL3" s="9"/>
      <c r="AM3" s="9"/>
    </row>
    <row r="4" spans="1:39" s="15" customFormat="1" ht="14.25" x14ac:dyDescent="0.25">
      <c r="A4" s="11"/>
      <c r="B4" s="12" t="s">
        <v>2</v>
      </c>
      <c r="C4" s="12"/>
      <c r="D4" s="12"/>
      <c r="E4" s="13"/>
      <c r="F4" s="14"/>
      <c r="G4" s="14"/>
      <c r="H4" s="14"/>
      <c r="I4" s="13"/>
      <c r="J4" s="13"/>
      <c r="K4" s="13"/>
      <c r="L4" s="13"/>
      <c r="M4" s="14"/>
      <c r="N4" s="14"/>
      <c r="O4" s="72"/>
      <c r="P4" s="14"/>
      <c r="Q4" s="72"/>
      <c r="R4" s="14"/>
      <c r="S4" s="72"/>
      <c r="T4" s="14"/>
      <c r="U4" s="72"/>
      <c r="V4" s="14"/>
      <c r="W4" s="72"/>
      <c r="X4" s="14"/>
      <c r="Y4" s="72"/>
      <c r="Z4" s="14"/>
      <c r="AA4" s="72"/>
      <c r="AB4" s="14"/>
      <c r="AC4" s="171"/>
      <c r="AD4" s="16"/>
      <c r="AE4" s="16"/>
      <c r="AF4" s="17"/>
      <c r="AG4" s="18"/>
      <c r="AH4" s="19"/>
      <c r="AI4" s="18"/>
      <c r="AJ4" s="18"/>
      <c r="AK4" s="18"/>
      <c r="AL4" s="18"/>
      <c r="AM4" s="18"/>
    </row>
    <row r="5" spans="1:39" s="15" customFormat="1" ht="14.25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AA5" s="16"/>
      <c r="AB5" s="16"/>
      <c r="AC5" s="172"/>
      <c r="AD5" s="16"/>
      <c r="AE5" s="16"/>
      <c r="AF5" s="17"/>
      <c r="AG5" s="18"/>
      <c r="AH5" s="19"/>
      <c r="AI5" s="18"/>
      <c r="AJ5" s="18"/>
      <c r="AK5" s="18"/>
      <c r="AL5" s="18"/>
      <c r="AM5" s="18"/>
    </row>
    <row r="6" spans="1:39" s="15" customFormat="1" ht="14.25" x14ac:dyDescent="0.2">
      <c r="A6" s="22"/>
      <c r="B6" s="22"/>
      <c r="C6" s="63" t="s">
        <v>27</v>
      </c>
      <c r="D6" s="199"/>
      <c r="E6" s="200"/>
      <c r="F6" s="63"/>
      <c r="J6" s="36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AA6" s="16"/>
      <c r="AB6" s="16"/>
      <c r="AC6" s="172"/>
      <c r="AD6" s="16"/>
      <c r="AE6" s="16"/>
      <c r="AF6" s="17"/>
      <c r="AG6" s="18"/>
      <c r="AH6" s="19"/>
      <c r="AI6" s="18"/>
      <c r="AJ6" s="18"/>
      <c r="AK6" s="18"/>
      <c r="AL6" s="18"/>
      <c r="AM6" s="18"/>
    </row>
    <row r="7" spans="1:39" s="15" customFormat="1" ht="14.25" x14ac:dyDescent="0.2">
      <c r="A7" s="22"/>
      <c r="B7" s="22"/>
      <c r="C7" s="63"/>
      <c r="D7" s="63"/>
      <c r="E7" s="36"/>
      <c r="F7" s="63"/>
      <c r="G7" s="63"/>
      <c r="H7" s="63"/>
      <c r="I7" s="36"/>
      <c r="J7" s="36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AA7" s="16"/>
      <c r="AB7" s="16"/>
      <c r="AC7" s="172"/>
      <c r="AD7" s="16"/>
      <c r="AE7" s="55" t="s">
        <v>200</v>
      </c>
      <c r="AF7" s="64"/>
      <c r="AG7" s="42"/>
      <c r="AH7" s="43" t="s">
        <v>16</v>
      </c>
      <c r="AI7" s="18"/>
      <c r="AJ7" s="18"/>
      <c r="AK7" s="18"/>
      <c r="AL7" s="18"/>
      <c r="AM7" s="18"/>
    </row>
    <row r="8" spans="1:39" s="15" customFormat="1" ht="14.25" x14ac:dyDescent="0.2">
      <c r="A8" s="22"/>
      <c r="B8" s="24" t="s">
        <v>7</v>
      </c>
      <c r="C8" s="63"/>
      <c r="D8" s="63"/>
      <c r="E8" s="36"/>
      <c r="F8" s="63"/>
      <c r="G8" s="63"/>
      <c r="H8" s="63"/>
      <c r="I8" s="36"/>
      <c r="J8" s="36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AA8" s="16"/>
      <c r="AB8" s="16"/>
      <c r="AC8" s="172"/>
      <c r="AD8" s="16"/>
      <c r="AE8" s="45"/>
      <c r="AF8" s="65"/>
      <c r="AG8" s="36"/>
      <c r="AH8" s="37"/>
      <c r="AI8" s="18"/>
      <c r="AJ8" s="18"/>
      <c r="AK8" s="18"/>
      <c r="AL8" s="18"/>
      <c r="AM8" s="18"/>
    </row>
    <row r="9" spans="1:39" s="15" customFormat="1" ht="14.25" x14ac:dyDescent="0.2">
      <c r="A9" s="22"/>
      <c r="B9" s="24"/>
      <c r="C9" s="63"/>
      <c r="D9" s="63"/>
      <c r="E9" s="36"/>
      <c r="F9" s="63"/>
      <c r="G9" s="63"/>
      <c r="H9" s="63"/>
      <c r="I9" s="36"/>
      <c r="J9" s="3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AA9" s="16"/>
      <c r="AB9" s="16"/>
      <c r="AC9" s="173"/>
      <c r="AD9" s="101"/>
      <c r="AE9" s="35"/>
      <c r="AF9" s="36"/>
      <c r="AG9" s="36"/>
      <c r="AH9" s="37"/>
      <c r="AI9" s="102"/>
      <c r="AJ9" s="18"/>
      <c r="AK9" s="18"/>
      <c r="AL9" s="18"/>
      <c r="AM9" s="18"/>
    </row>
    <row r="10" spans="1:39" s="15" customFormat="1" ht="14.25" x14ac:dyDescent="0.2">
      <c r="A10" s="22"/>
      <c r="B10" s="97" t="s">
        <v>92</v>
      </c>
      <c r="C10" s="65"/>
      <c r="D10" s="65"/>
      <c r="E10" s="36"/>
      <c r="F10" s="65"/>
      <c r="G10" s="65" t="s">
        <v>93</v>
      </c>
      <c r="H10" s="65"/>
      <c r="I10" s="36"/>
      <c r="J10" s="36" t="s">
        <v>94</v>
      </c>
      <c r="K10" s="18"/>
      <c r="L10" s="36" t="s">
        <v>95</v>
      </c>
      <c r="M10" s="36">
        <v>274</v>
      </c>
      <c r="N10" s="36"/>
      <c r="O10" s="36"/>
      <c r="P10" s="22"/>
      <c r="Q10" s="22"/>
      <c r="R10" s="22"/>
      <c r="S10" s="22"/>
      <c r="T10" s="22"/>
      <c r="U10" s="22"/>
      <c r="V10" s="22"/>
      <c r="W10" s="22"/>
      <c r="X10" s="22"/>
      <c r="Y10" s="22"/>
      <c r="AA10" s="16"/>
      <c r="AB10" s="16"/>
      <c r="AC10" s="174"/>
      <c r="AD10" s="99"/>
      <c r="AE10" s="35"/>
      <c r="AF10" s="68" t="s">
        <v>203</v>
      </c>
      <c r="AG10" s="66"/>
      <c r="AH10" s="38"/>
      <c r="AI10" s="99"/>
      <c r="AJ10" s="18"/>
      <c r="AK10" s="18"/>
      <c r="AL10" s="18"/>
      <c r="AM10" s="18"/>
    </row>
    <row r="11" spans="1:39" s="100" customFormat="1" x14ac:dyDescent="0.2">
      <c r="A11" s="99"/>
      <c r="B11" s="47"/>
      <c r="C11" s="47"/>
      <c r="D11" s="47"/>
      <c r="E11" s="109"/>
      <c r="F11" s="47"/>
      <c r="G11" s="47"/>
      <c r="H11" s="47"/>
      <c r="I11" s="109"/>
      <c r="J11" s="47"/>
      <c r="K11" s="47"/>
      <c r="L11" s="47"/>
      <c r="M11" s="47"/>
      <c r="N11" s="47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AA11" s="101"/>
      <c r="AB11" s="101"/>
      <c r="AC11" s="174"/>
      <c r="AD11" s="99"/>
      <c r="AE11" s="35"/>
      <c r="AF11" s="68" t="s">
        <v>202</v>
      </c>
      <c r="AG11" s="66"/>
      <c r="AH11" s="37"/>
      <c r="AI11" s="99"/>
      <c r="AJ11" s="102"/>
      <c r="AK11" s="102"/>
      <c r="AL11" s="102"/>
      <c r="AM11" s="102"/>
    </row>
    <row r="12" spans="1:39" s="99" customFormat="1" ht="12.75" x14ac:dyDescent="0.2">
      <c r="B12" s="119"/>
      <c r="C12" s="120" t="s">
        <v>96</v>
      </c>
      <c r="D12" s="228" t="s">
        <v>97</v>
      </c>
      <c r="E12" s="228"/>
      <c r="F12" s="227" t="s">
        <v>98</v>
      </c>
      <c r="G12" s="227"/>
      <c r="H12" s="227" t="s">
        <v>99</v>
      </c>
      <c r="I12" s="227"/>
      <c r="J12" s="227" t="s">
        <v>100</v>
      </c>
      <c r="K12" s="227"/>
      <c r="L12" s="227" t="s">
        <v>101</v>
      </c>
      <c r="M12" s="227"/>
      <c r="N12" s="227" t="s">
        <v>102</v>
      </c>
      <c r="O12" s="227"/>
      <c r="P12" s="227" t="s">
        <v>103</v>
      </c>
      <c r="Q12" s="227"/>
      <c r="R12" s="227" t="s">
        <v>104</v>
      </c>
      <c r="S12" s="227"/>
      <c r="T12" s="227" t="s">
        <v>105</v>
      </c>
      <c r="U12" s="227"/>
      <c r="V12" s="227" t="s">
        <v>106</v>
      </c>
      <c r="W12" s="227"/>
      <c r="X12" s="227" t="s">
        <v>126</v>
      </c>
      <c r="Y12" s="227"/>
      <c r="Z12" s="226" t="s">
        <v>107</v>
      </c>
      <c r="AA12" s="226"/>
      <c r="AB12" s="226"/>
      <c r="AC12" s="174"/>
      <c r="AE12" s="35"/>
      <c r="AF12" s="20"/>
      <c r="AG12" s="60"/>
      <c r="AH12" s="37"/>
    </row>
    <row r="13" spans="1:39" s="99" customFormat="1" ht="12.75" x14ac:dyDescent="0.2">
      <c r="B13" s="121"/>
      <c r="C13" s="122"/>
      <c r="D13" s="123" t="s">
        <v>108</v>
      </c>
      <c r="E13" s="123" t="s">
        <v>109</v>
      </c>
      <c r="F13" s="123" t="s">
        <v>108</v>
      </c>
      <c r="G13" s="123" t="s">
        <v>109</v>
      </c>
      <c r="H13" s="123" t="s">
        <v>108</v>
      </c>
      <c r="I13" s="123" t="s">
        <v>109</v>
      </c>
      <c r="J13" s="123" t="s">
        <v>108</v>
      </c>
      <c r="K13" s="123" t="s">
        <v>109</v>
      </c>
      <c r="L13" s="123" t="s">
        <v>108</v>
      </c>
      <c r="M13" s="123" t="s">
        <v>109</v>
      </c>
      <c r="N13" s="123" t="s">
        <v>108</v>
      </c>
      <c r="O13" s="123" t="s">
        <v>109</v>
      </c>
      <c r="P13" s="123" t="s">
        <v>108</v>
      </c>
      <c r="Q13" s="123" t="s">
        <v>109</v>
      </c>
      <c r="R13" s="123" t="s">
        <v>108</v>
      </c>
      <c r="S13" s="123" t="s">
        <v>109</v>
      </c>
      <c r="T13" s="123" t="s">
        <v>108</v>
      </c>
      <c r="U13" s="123" t="s">
        <v>109</v>
      </c>
      <c r="V13" s="123" t="s">
        <v>108</v>
      </c>
      <c r="W13" s="123" t="s">
        <v>109</v>
      </c>
      <c r="X13" s="123" t="s">
        <v>108</v>
      </c>
      <c r="Y13" s="123" t="s">
        <v>109</v>
      </c>
      <c r="Z13" s="124" t="s">
        <v>108</v>
      </c>
      <c r="AA13" s="124" t="s">
        <v>109</v>
      </c>
      <c r="AB13" s="124" t="s">
        <v>110</v>
      </c>
      <c r="AC13" s="174"/>
      <c r="AD13" s="22"/>
      <c r="AE13" s="35"/>
      <c r="AF13" s="20"/>
      <c r="AG13" s="60"/>
      <c r="AH13" s="37"/>
      <c r="AI13" s="22"/>
    </row>
    <row r="14" spans="1:39" s="99" customFormat="1" ht="12.75" x14ac:dyDescent="0.2">
      <c r="B14" s="121">
        <v>1</v>
      </c>
      <c r="C14" s="121" t="s">
        <v>111</v>
      </c>
      <c r="D14" s="132">
        <v>3</v>
      </c>
      <c r="E14" s="132">
        <v>5</v>
      </c>
      <c r="F14" s="132">
        <v>1</v>
      </c>
      <c r="G14" s="132"/>
      <c r="H14" s="132">
        <v>1</v>
      </c>
      <c r="I14" s="132">
        <v>1</v>
      </c>
      <c r="J14" s="132"/>
      <c r="K14" s="132">
        <v>1</v>
      </c>
      <c r="L14" s="132"/>
      <c r="M14" s="132"/>
      <c r="N14" s="132">
        <v>1</v>
      </c>
      <c r="O14" s="132"/>
      <c r="P14" s="132"/>
      <c r="Q14" s="132"/>
      <c r="R14" s="125"/>
      <c r="S14" s="125"/>
      <c r="T14" s="125"/>
      <c r="U14" s="125"/>
      <c r="V14" s="125"/>
      <c r="W14" s="125"/>
      <c r="X14" s="125"/>
      <c r="Y14" s="125"/>
      <c r="Z14" s="126">
        <v>0</v>
      </c>
      <c r="AA14" s="126">
        <v>0</v>
      </c>
      <c r="AB14" s="126">
        <v>0</v>
      </c>
      <c r="AC14" s="174"/>
      <c r="AD14" s="22"/>
      <c r="AE14" s="35"/>
      <c r="AF14" s="20" t="s">
        <v>354</v>
      </c>
      <c r="AG14" s="66"/>
      <c r="AH14" s="37"/>
      <c r="AI14" s="22"/>
    </row>
    <row r="15" spans="1:39" s="99" customFormat="1" ht="12.75" x14ac:dyDescent="0.2">
      <c r="B15" s="121">
        <v>2</v>
      </c>
      <c r="C15" s="121" t="s">
        <v>112</v>
      </c>
      <c r="D15" s="132"/>
      <c r="E15" s="132">
        <v>1</v>
      </c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25"/>
      <c r="S15" s="125"/>
      <c r="T15" s="125"/>
      <c r="U15" s="125"/>
      <c r="V15" s="125"/>
      <c r="W15" s="125"/>
      <c r="X15" s="125"/>
      <c r="Y15" s="125"/>
      <c r="Z15" s="126">
        <v>0</v>
      </c>
      <c r="AA15" s="126">
        <v>0</v>
      </c>
      <c r="AB15" s="126">
        <v>0</v>
      </c>
      <c r="AC15" s="174"/>
      <c r="AD15" s="22"/>
      <c r="AE15" s="35"/>
      <c r="AF15" s="20"/>
      <c r="AG15" s="20"/>
      <c r="AH15" s="37"/>
      <c r="AI15" s="22"/>
    </row>
    <row r="16" spans="1:39" s="99" customFormat="1" ht="12.75" x14ac:dyDescent="0.2">
      <c r="B16" s="121">
        <v>3</v>
      </c>
      <c r="C16" s="121" t="s">
        <v>113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25"/>
      <c r="S16" s="125"/>
      <c r="T16" s="125"/>
      <c r="U16" s="125"/>
      <c r="V16" s="125"/>
      <c r="W16" s="125"/>
      <c r="X16" s="125"/>
      <c r="Y16" s="125"/>
      <c r="Z16" s="126">
        <v>0</v>
      </c>
      <c r="AA16" s="126">
        <v>0</v>
      </c>
      <c r="AB16" s="126">
        <v>0</v>
      </c>
      <c r="AC16" s="174"/>
      <c r="AD16" s="22"/>
      <c r="AE16" s="35"/>
      <c r="AF16" s="20" t="s">
        <v>355</v>
      </c>
      <c r="AG16" s="66"/>
      <c r="AH16" s="37"/>
      <c r="AI16" s="22"/>
    </row>
    <row r="17" spans="1:35" s="99" customFormat="1" ht="12.75" x14ac:dyDescent="0.2">
      <c r="B17" s="121">
        <v>4</v>
      </c>
      <c r="C17" s="121" t="s">
        <v>114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25"/>
      <c r="S17" s="125"/>
      <c r="T17" s="125"/>
      <c r="U17" s="125"/>
      <c r="V17" s="125"/>
      <c r="W17" s="125"/>
      <c r="X17" s="125"/>
      <c r="Y17" s="125"/>
      <c r="Z17" s="126">
        <v>0</v>
      </c>
      <c r="AA17" s="126">
        <v>0</v>
      </c>
      <c r="AB17" s="126">
        <v>0</v>
      </c>
      <c r="AC17" s="174"/>
      <c r="AD17" s="22"/>
      <c r="AE17" s="35"/>
      <c r="AF17" s="36"/>
      <c r="AG17" s="36"/>
      <c r="AH17" s="37"/>
      <c r="AI17" s="22"/>
    </row>
    <row r="18" spans="1:35" s="99" customFormat="1" ht="12.75" x14ac:dyDescent="0.2">
      <c r="B18" s="121">
        <v>5</v>
      </c>
      <c r="C18" s="121" t="s">
        <v>115</v>
      </c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25"/>
      <c r="S18" s="125"/>
      <c r="T18" s="125"/>
      <c r="U18" s="125"/>
      <c r="V18" s="125"/>
      <c r="W18" s="125"/>
      <c r="X18" s="125"/>
      <c r="Y18" s="125"/>
      <c r="Z18" s="126">
        <v>0</v>
      </c>
      <c r="AA18" s="126">
        <v>0</v>
      </c>
      <c r="AB18" s="126">
        <v>0</v>
      </c>
      <c r="AC18" s="175"/>
      <c r="AD18" s="22"/>
      <c r="AE18" s="35"/>
      <c r="AF18" s="36" t="s">
        <v>201</v>
      </c>
      <c r="AG18" s="66"/>
      <c r="AH18" s="37"/>
      <c r="AI18" s="22"/>
    </row>
    <row r="19" spans="1:35" s="99" customFormat="1" ht="12.75" x14ac:dyDescent="0.2">
      <c r="B19" s="121">
        <v>6</v>
      </c>
      <c r="C19" s="121" t="s">
        <v>116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25"/>
      <c r="S19" s="125"/>
      <c r="T19" s="125"/>
      <c r="U19" s="125"/>
      <c r="V19" s="125"/>
      <c r="W19" s="125"/>
      <c r="X19" s="125"/>
      <c r="Y19" s="125"/>
      <c r="Z19" s="126">
        <v>0</v>
      </c>
      <c r="AA19" s="126">
        <v>0</v>
      </c>
      <c r="AB19" s="126">
        <v>0</v>
      </c>
      <c r="AC19" s="63"/>
      <c r="AD19" s="22"/>
      <c r="AE19" s="35"/>
      <c r="AF19" s="36"/>
      <c r="AG19" s="36"/>
      <c r="AH19" s="37"/>
      <c r="AI19" s="22"/>
    </row>
    <row r="20" spans="1:35" s="114" customFormat="1" ht="12.75" x14ac:dyDescent="0.2">
      <c r="A20" s="99"/>
      <c r="B20" s="121">
        <v>7</v>
      </c>
      <c r="C20" s="121" t="s">
        <v>117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25"/>
      <c r="S20" s="125"/>
      <c r="T20" s="125"/>
      <c r="U20" s="125"/>
      <c r="V20" s="125"/>
      <c r="W20" s="125"/>
      <c r="X20" s="125"/>
      <c r="Y20" s="125"/>
      <c r="Z20" s="126">
        <v>0</v>
      </c>
      <c r="AA20" s="126">
        <v>0</v>
      </c>
      <c r="AB20" s="126">
        <v>0</v>
      </c>
      <c r="AC20" s="63"/>
      <c r="AD20" s="22"/>
      <c r="AE20" s="35"/>
      <c r="AF20" s="36"/>
      <c r="AG20" s="36"/>
      <c r="AH20" s="37"/>
      <c r="AI20" s="22"/>
    </row>
    <row r="21" spans="1:35" ht="12.75" x14ac:dyDescent="0.2">
      <c r="B21" s="121">
        <v>8</v>
      </c>
      <c r="C21" s="127" t="s">
        <v>118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25"/>
      <c r="S21" s="125"/>
      <c r="T21" s="125"/>
      <c r="U21" s="125"/>
      <c r="V21" s="125"/>
      <c r="W21" s="125"/>
      <c r="X21" s="125"/>
      <c r="Y21" s="125"/>
      <c r="Z21" s="126">
        <v>0</v>
      </c>
      <c r="AA21" s="126">
        <v>0</v>
      </c>
      <c r="AB21" s="126">
        <v>0</v>
      </c>
      <c r="AE21" s="39"/>
      <c r="AF21" s="40"/>
      <c r="AG21" s="40"/>
      <c r="AH21" s="41"/>
    </row>
    <row r="22" spans="1:35" ht="12.75" x14ac:dyDescent="0.2">
      <c r="B22" s="121">
        <v>9</v>
      </c>
      <c r="C22" s="121" t="s">
        <v>119</v>
      </c>
      <c r="D22" s="132">
        <v>1</v>
      </c>
      <c r="E22" s="132"/>
      <c r="F22" s="132">
        <v>1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25"/>
      <c r="S22" s="125"/>
      <c r="T22" s="125"/>
      <c r="U22" s="125"/>
      <c r="V22" s="125"/>
      <c r="W22" s="125"/>
      <c r="X22" s="125"/>
      <c r="Y22" s="125"/>
      <c r="Z22" s="126">
        <v>0</v>
      </c>
      <c r="AA22" s="126">
        <v>0</v>
      </c>
      <c r="AB22" s="126">
        <v>0</v>
      </c>
    </row>
    <row r="23" spans="1:35" ht="12.75" x14ac:dyDescent="0.2">
      <c r="B23" s="121">
        <v>10</v>
      </c>
      <c r="C23" s="121" t="s">
        <v>120</v>
      </c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25"/>
      <c r="S23" s="125"/>
      <c r="T23" s="125"/>
      <c r="U23" s="125"/>
      <c r="V23" s="125"/>
      <c r="W23" s="125"/>
      <c r="X23" s="125"/>
      <c r="Y23" s="125"/>
      <c r="Z23" s="126">
        <v>0</v>
      </c>
      <c r="AA23" s="126">
        <v>0</v>
      </c>
      <c r="AB23" s="126">
        <v>0</v>
      </c>
    </row>
    <row r="24" spans="1:35" ht="12.75" x14ac:dyDescent="0.2">
      <c r="B24" s="121">
        <v>11</v>
      </c>
      <c r="C24" s="121" t="s">
        <v>121</v>
      </c>
      <c r="D24" s="132"/>
      <c r="E24" s="132">
        <v>1</v>
      </c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25"/>
      <c r="S24" s="125"/>
      <c r="T24" s="125"/>
      <c r="U24" s="125"/>
      <c r="V24" s="125"/>
      <c r="W24" s="125"/>
      <c r="X24" s="125"/>
      <c r="Y24" s="125"/>
      <c r="Z24" s="126">
        <v>0</v>
      </c>
      <c r="AA24" s="126">
        <v>0</v>
      </c>
      <c r="AB24" s="126">
        <v>0</v>
      </c>
    </row>
    <row r="25" spans="1:35" ht="12.75" x14ac:dyDescent="0.2">
      <c r="B25" s="121">
        <v>12</v>
      </c>
      <c r="C25" s="127" t="s">
        <v>122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25"/>
      <c r="S25" s="125"/>
      <c r="T25" s="125"/>
      <c r="U25" s="125"/>
      <c r="V25" s="125"/>
      <c r="W25" s="125"/>
      <c r="X25" s="125"/>
      <c r="Y25" s="125"/>
      <c r="Z25" s="126">
        <v>0</v>
      </c>
      <c r="AA25" s="126">
        <v>0</v>
      </c>
      <c r="AB25" s="126">
        <v>0</v>
      </c>
    </row>
    <row r="26" spans="1:35" ht="12.75" x14ac:dyDescent="0.2">
      <c r="B26" s="121">
        <v>13</v>
      </c>
      <c r="C26" s="121" t="s">
        <v>123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25"/>
      <c r="S26" s="125"/>
      <c r="T26" s="125"/>
      <c r="U26" s="125"/>
      <c r="V26" s="125"/>
      <c r="W26" s="125"/>
      <c r="X26" s="125"/>
      <c r="Y26" s="125"/>
      <c r="Z26" s="126">
        <v>0</v>
      </c>
      <c r="AA26" s="126">
        <v>0</v>
      </c>
      <c r="AB26" s="126">
        <v>0</v>
      </c>
    </row>
    <row r="27" spans="1:35" ht="12.75" x14ac:dyDescent="0.2">
      <c r="B27" s="128" t="s">
        <v>124</v>
      </c>
      <c r="C27" s="128"/>
      <c r="D27" s="133">
        <f>SUM(D14:D26)</f>
        <v>4</v>
      </c>
      <c r="E27" s="133">
        <f t="shared" ref="E27:W27" si="0">SUM(E14:E26)</f>
        <v>7</v>
      </c>
      <c r="F27" s="133">
        <f t="shared" si="0"/>
        <v>2</v>
      </c>
      <c r="G27" s="133">
        <f t="shared" si="0"/>
        <v>0</v>
      </c>
      <c r="H27" s="133">
        <f t="shared" si="0"/>
        <v>1</v>
      </c>
      <c r="I27" s="133">
        <f t="shared" si="0"/>
        <v>1</v>
      </c>
      <c r="J27" s="133">
        <f t="shared" si="0"/>
        <v>0</v>
      </c>
      <c r="K27" s="133">
        <f t="shared" si="0"/>
        <v>1</v>
      </c>
      <c r="L27" s="133">
        <f t="shared" si="0"/>
        <v>0</v>
      </c>
      <c r="M27" s="133">
        <f t="shared" si="0"/>
        <v>0</v>
      </c>
      <c r="N27" s="133">
        <f t="shared" si="0"/>
        <v>1</v>
      </c>
      <c r="O27" s="133">
        <f t="shared" si="0"/>
        <v>0</v>
      </c>
      <c r="P27" s="133">
        <f t="shared" si="0"/>
        <v>0</v>
      </c>
      <c r="Q27" s="133">
        <f t="shared" si="0"/>
        <v>0</v>
      </c>
      <c r="R27" s="124">
        <f t="shared" si="0"/>
        <v>0</v>
      </c>
      <c r="S27" s="124">
        <f t="shared" si="0"/>
        <v>0</v>
      </c>
      <c r="T27" s="124">
        <f t="shared" si="0"/>
        <v>0</v>
      </c>
      <c r="U27" s="124">
        <f t="shared" si="0"/>
        <v>0</v>
      </c>
      <c r="V27" s="124">
        <f t="shared" si="0"/>
        <v>0</v>
      </c>
      <c r="W27" s="124">
        <f t="shared" si="0"/>
        <v>0</v>
      </c>
      <c r="X27" s="124">
        <f t="shared" ref="X27:Y27" si="1">SUM(X14:X26)</f>
        <v>0</v>
      </c>
      <c r="Y27" s="124">
        <f t="shared" si="1"/>
        <v>0</v>
      </c>
      <c r="Z27" s="124">
        <v>0</v>
      </c>
      <c r="AA27" s="124">
        <v>0</v>
      </c>
      <c r="AB27" s="129">
        <v>0</v>
      </c>
    </row>
    <row r="28" spans="1:35" ht="12.75" x14ac:dyDescent="0.2">
      <c r="B28" s="131"/>
      <c r="C28" s="121" t="s">
        <v>125</v>
      </c>
      <c r="D28" s="134">
        <v>36</v>
      </c>
      <c r="E28" s="132">
        <v>36</v>
      </c>
      <c r="F28" s="132">
        <v>80</v>
      </c>
      <c r="G28" s="132">
        <v>74</v>
      </c>
      <c r="H28" s="132">
        <v>130</v>
      </c>
      <c r="I28" s="132">
        <v>130</v>
      </c>
      <c r="J28" s="132">
        <v>130</v>
      </c>
      <c r="K28" s="132">
        <v>130</v>
      </c>
      <c r="L28" s="132">
        <v>142</v>
      </c>
      <c r="M28" s="132">
        <v>150</v>
      </c>
      <c r="N28" s="132">
        <v>144</v>
      </c>
      <c r="O28" s="132">
        <v>124</v>
      </c>
      <c r="P28" s="132"/>
      <c r="Q28" s="132"/>
      <c r="R28" s="130"/>
      <c r="S28" s="130"/>
      <c r="T28" s="130"/>
      <c r="U28" s="130"/>
      <c r="V28" s="130"/>
      <c r="W28" s="130"/>
      <c r="X28" s="130"/>
      <c r="Y28" s="130"/>
      <c r="Z28" s="126">
        <v>0</v>
      </c>
      <c r="AA28" s="126">
        <v>0</v>
      </c>
      <c r="AB28" s="130">
        <v>0</v>
      </c>
    </row>
    <row r="29" spans="1:35" ht="12.75" x14ac:dyDescent="0.2"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</row>
    <row r="30" spans="1:35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9" spans="2:17" x14ac:dyDescent="0.2">
      <c r="B39" s="69"/>
      <c r="C39" s="69"/>
      <c r="D39" s="69"/>
    </row>
    <row r="40" spans="2:17" x14ac:dyDescent="0.2">
      <c r="B40" s="69"/>
      <c r="C40" s="69"/>
      <c r="D40" s="69"/>
      <c r="F40" s="69"/>
      <c r="G40" s="69"/>
      <c r="K40" s="69"/>
      <c r="L40" s="69"/>
      <c r="M40" s="69"/>
      <c r="N40" s="69"/>
    </row>
    <row r="41" spans="2:17" x14ac:dyDescent="0.2">
      <c r="B41" s="69"/>
      <c r="C41" s="69"/>
      <c r="D41" s="69"/>
      <c r="E41" s="69"/>
      <c r="F41" s="69"/>
      <c r="G41" s="69"/>
      <c r="K41" s="69"/>
      <c r="L41" s="69"/>
      <c r="M41" s="69"/>
      <c r="N41" s="69"/>
    </row>
    <row r="42" spans="2:17" x14ac:dyDescent="0.2">
      <c r="B42" s="69"/>
      <c r="C42" s="69"/>
      <c r="D42" s="69"/>
      <c r="E42" s="69"/>
      <c r="F42" s="69"/>
      <c r="G42" s="69"/>
      <c r="K42" s="69"/>
      <c r="L42" s="69"/>
      <c r="M42" s="69"/>
      <c r="N42" s="69"/>
    </row>
    <row r="43" spans="2:17" x14ac:dyDescent="0.2">
      <c r="B43" s="69"/>
      <c r="C43" s="69"/>
      <c r="D43" s="69"/>
      <c r="E43" s="69"/>
      <c r="F43" s="69"/>
      <c r="G43" s="69"/>
      <c r="K43" s="69"/>
      <c r="L43" s="69"/>
      <c r="M43" s="69"/>
      <c r="N43" s="69"/>
    </row>
    <row r="44" spans="2:17" x14ac:dyDescent="0.2">
      <c r="B44" s="69"/>
      <c r="C44" s="69"/>
      <c r="D44" s="69"/>
      <c r="E44" s="69"/>
      <c r="F44" s="69"/>
      <c r="G44" s="69"/>
      <c r="K44" s="69"/>
      <c r="L44" s="69"/>
      <c r="M44" s="69"/>
      <c r="N44" s="69"/>
    </row>
    <row r="45" spans="2:17" x14ac:dyDescent="0.2">
      <c r="B45" s="69"/>
      <c r="C45" s="69"/>
      <c r="D45" s="69"/>
      <c r="E45" s="69"/>
      <c r="F45" s="69"/>
      <c r="G45" s="69"/>
      <c r="K45" s="69"/>
      <c r="L45" s="69"/>
      <c r="M45" s="69"/>
      <c r="N45" s="69"/>
      <c r="O45" s="69"/>
      <c r="P45" s="69"/>
      <c r="Q45" s="69"/>
    </row>
    <row r="46" spans="2:17" x14ac:dyDescent="0.2">
      <c r="B46" s="69"/>
      <c r="C46" s="69"/>
      <c r="D46" s="69"/>
      <c r="E46" s="69"/>
      <c r="F46" s="69"/>
      <c r="G46" s="69"/>
      <c r="K46" s="69"/>
      <c r="L46" s="69"/>
      <c r="M46" s="69"/>
      <c r="N46" s="69"/>
      <c r="O46" s="69"/>
      <c r="P46" s="69"/>
      <c r="Q46" s="69"/>
    </row>
    <row r="47" spans="2:17" x14ac:dyDescent="0.2">
      <c r="B47" s="69"/>
      <c r="C47" s="69"/>
      <c r="D47" s="69"/>
      <c r="E47" s="69"/>
      <c r="F47" s="69"/>
      <c r="G47" s="69"/>
      <c r="K47" s="69"/>
      <c r="L47" s="69"/>
      <c r="M47" s="69"/>
      <c r="N47" s="69"/>
      <c r="O47" s="69"/>
      <c r="P47" s="69"/>
      <c r="Q47" s="69"/>
    </row>
    <row r="48" spans="2:17" x14ac:dyDescent="0.2">
      <c r="B48" s="69"/>
      <c r="C48" s="69"/>
      <c r="D48" s="69"/>
      <c r="E48" s="69"/>
      <c r="F48" s="69"/>
      <c r="G48" s="69"/>
      <c r="K48" s="69"/>
      <c r="L48" s="69"/>
      <c r="M48" s="69"/>
      <c r="N48" s="69"/>
      <c r="O48" s="69"/>
      <c r="P48" s="69"/>
      <c r="Q48" s="69"/>
    </row>
    <row r="49" spans="2:17" x14ac:dyDescent="0.2">
      <c r="B49" s="69"/>
      <c r="C49" s="69"/>
      <c r="D49" s="69"/>
      <c r="E49" s="69"/>
      <c r="F49" s="69"/>
      <c r="G49" s="69"/>
      <c r="K49" s="69"/>
      <c r="L49" s="69"/>
      <c r="M49" s="69"/>
      <c r="N49" s="69"/>
      <c r="O49" s="69"/>
      <c r="P49" s="69"/>
      <c r="Q49" s="69"/>
    </row>
    <row r="50" spans="2:17" x14ac:dyDescent="0.2">
      <c r="B50" s="69"/>
      <c r="C50" s="69"/>
      <c r="D50" s="69"/>
      <c r="E50" s="69"/>
      <c r="F50" s="69"/>
      <c r="G50" s="69"/>
      <c r="K50" s="69"/>
      <c r="L50" s="69"/>
      <c r="M50" s="69"/>
      <c r="N50" s="69"/>
      <c r="O50" s="69"/>
      <c r="P50" s="69"/>
      <c r="Q50" s="69"/>
    </row>
    <row r="51" spans="2:17" x14ac:dyDescent="0.2">
      <c r="B51" s="69"/>
      <c r="C51" s="69"/>
      <c r="D51" s="69"/>
      <c r="E51" s="69"/>
      <c r="F51" s="69"/>
      <c r="G51" s="69"/>
      <c r="K51" s="69"/>
      <c r="L51" s="69"/>
      <c r="M51" s="69"/>
      <c r="N51" s="69"/>
      <c r="O51" s="69"/>
      <c r="P51" s="69"/>
      <c r="Q51" s="69"/>
    </row>
    <row r="52" spans="2:17" x14ac:dyDescent="0.2">
      <c r="B52" s="69"/>
      <c r="C52" s="69"/>
      <c r="D52" s="69"/>
      <c r="E52" s="69"/>
      <c r="F52" s="69"/>
      <c r="G52" s="69"/>
      <c r="H52" s="69"/>
      <c r="J52" s="69"/>
      <c r="K52" s="69"/>
      <c r="L52" s="69"/>
      <c r="M52" s="69"/>
      <c r="N52" s="69"/>
      <c r="O52" s="69"/>
      <c r="P52" s="69"/>
      <c r="Q52" s="69"/>
    </row>
    <row r="53" spans="2:17" x14ac:dyDescent="0.2"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 spans="2:17" x14ac:dyDescent="0.2">
      <c r="E54" s="69"/>
      <c r="I54" s="69"/>
      <c r="O54" s="69"/>
      <c r="P54" s="69"/>
      <c r="Q54" s="69"/>
    </row>
    <row r="55" spans="2:17" x14ac:dyDescent="0.2">
      <c r="O55" s="69"/>
      <c r="P55" s="69"/>
      <c r="Q55" s="69"/>
    </row>
    <row r="56" spans="2:17" x14ac:dyDescent="0.2">
      <c r="O56" s="69"/>
      <c r="P56" s="69"/>
      <c r="Q56" s="69"/>
    </row>
    <row r="57" spans="2:17" x14ac:dyDescent="0.2">
      <c r="O57" s="69"/>
      <c r="P57" s="69"/>
      <c r="Q57" s="69"/>
    </row>
  </sheetData>
  <mergeCells count="13">
    <mergeCell ref="Z12:AB12"/>
    <mergeCell ref="D6:E6"/>
    <mergeCell ref="X12:Y12"/>
    <mergeCell ref="L12:M12"/>
    <mergeCell ref="N12:O12"/>
    <mergeCell ref="P12:Q12"/>
    <mergeCell ref="R12:S12"/>
    <mergeCell ref="T12:U12"/>
    <mergeCell ref="V12:W12"/>
    <mergeCell ref="D12:E12"/>
    <mergeCell ref="F12:G12"/>
    <mergeCell ref="H12:I12"/>
    <mergeCell ref="J12:K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Y143"/>
  <sheetViews>
    <sheetView tabSelected="1" workbookViewId="0">
      <selection activeCell="M22" sqref="M22"/>
    </sheetView>
  </sheetViews>
  <sheetFormatPr defaultRowHeight="15" x14ac:dyDescent="0.25"/>
  <cols>
    <col min="1" max="1" width="13.85546875" style="143" bestFit="1" customWidth="1"/>
    <col min="2" max="4" width="9.140625" style="99"/>
    <col min="5" max="5" width="14.28515625" style="99" customWidth="1"/>
    <col min="6" max="6" width="4.5703125" style="99" customWidth="1"/>
    <col min="7" max="7" width="32.42578125" style="99" bestFit="1" customWidth="1"/>
    <col min="8" max="8" width="14.42578125" style="99" customWidth="1"/>
    <col min="9" max="9" width="4.140625" style="99" customWidth="1"/>
    <col min="10" max="10" width="27" style="99" bestFit="1" customWidth="1"/>
    <col min="11" max="11" width="4.42578125" style="99" customWidth="1"/>
    <col min="12" max="12" width="3.85546875" style="99" customWidth="1"/>
    <col min="13" max="13" width="21" style="99" bestFit="1" customWidth="1"/>
    <col min="14" max="14" width="2" style="99" customWidth="1"/>
    <col min="15" max="15" width="9.140625" style="99"/>
    <col min="16" max="16" width="27.85546875" style="149" bestFit="1" customWidth="1"/>
    <col min="17" max="17" width="20.42578125" style="149" customWidth="1"/>
    <col min="18" max="18" width="6.85546875" style="149" customWidth="1"/>
    <col min="19" max="19" width="19.85546875" style="149" customWidth="1"/>
    <col min="20" max="20" width="8.42578125" style="149" customWidth="1"/>
    <col min="21" max="21" width="11.85546875" style="149" bestFit="1" customWidth="1"/>
    <col min="22" max="22" width="11.140625" style="138" customWidth="1"/>
    <col min="23" max="23" width="6.42578125" style="138" customWidth="1"/>
    <col min="24" max="24" width="11" style="144" bestFit="1" customWidth="1"/>
    <col min="25" max="27" width="9.140625" style="99"/>
    <col min="28" max="28" width="9.140625" style="1"/>
    <col min="29" max="29" width="9.140625" style="99"/>
    <col min="30" max="30" width="9.140625" style="144"/>
    <col min="31" max="31" width="9.140625" style="99"/>
    <col min="32" max="32" width="27.5703125" style="99" bestFit="1" customWidth="1"/>
    <col min="33" max="34" width="10.42578125" style="138" bestFit="1" customWidth="1"/>
    <col min="35" max="35" width="10.5703125" style="138" bestFit="1" customWidth="1"/>
    <col min="36" max="36" width="4.42578125" style="138" bestFit="1" customWidth="1"/>
    <col min="37" max="37" width="8.7109375" style="138" bestFit="1" customWidth="1"/>
    <col min="38" max="38" width="20.5703125" style="99" customWidth="1"/>
    <col min="39" max="16384" width="9.140625" style="99"/>
  </cols>
  <sheetData>
    <row r="3" spans="1:51" x14ac:dyDescent="0.25">
      <c r="B3" s="99" t="s">
        <v>184</v>
      </c>
      <c r="E3" s="99" t="s">
        <v>184</v>
      </c>
      <c r="AM3" s="99" t="s">
        <v>299</v>
      </c>
      <c r="AX3" s="99" t="s">
        <v>332</v>
      </c>
    </row>
    <row r="4" spans="1:51" x14ac:dyDescent="0.25">
      <c r="B4" s="136" t="s">
        <v>137</v>
      </c>
      <c r="C4" s="137"/>
      <c r="E4" s="136" t="s">
        <v>139</v>
      </c>
      <c r="F4" s="137"/>
      <c r="G4" s="109"/>
      <c r="H4" s="109" t="s">
        <v>3</v>
      </c>
      <c r="J4" s="136" t="s">
        <v>129</v>
      </c>
      <c r="K4" s="137"/>
      <c r="P4" s="151" t="s">
        <v>214</v>
      </c>
      <c r="Q4" s="151" t="s">
        <v>215</v>
      </c>
      <c r="R4" s="151"/>
      <c r="S4" s="151" t="s">
        <v>216</v>
      </c>
      <c r="T4" s="151"/>
      <c r="U4" s="151" t="s">
        <v>91</v>
      </c>
      <c r="V4" s="152" t="s">
        <v>217</v>
      </c>
      <c r="W4" s="152"/>
      <c r="X4" s="153" t="s">
        <v>218</v>
      </c>
      <c r="Z4" s="99">
        <f>COUNTA($P4:$X4)</f>
        <v>6</v>
      </c>
      <c r="AF4" s="99" t="s">
        <v>214</v>
      </c>
      <c r="AG4" s="138" t="s">
        <v>215</v>
      </c>
      <c r="AH4" s="138" t="s">
        <v>216</v>
      </c>
      <c r="AI4" s="138" t="s">
        <v>91</v>
      </c>
      <c r="AJ4" s="138" t="s">
        <v>217</v>
      </c>
      <c r="AK4" s="138" t="s">
        <v>218</v>
      </c>
      <c r="AV4" s="99">
        <v>1</v>
      </c>
      <c r="AW4" s="99">
        <v>1</v>
      </c>
      <c r="AX4" s="99">
        <v>1</v>
      </c>
      <c r="AY4" s="99" t="str">
        <f>$AX$3&amp;AV4&amp;", 5, "&amp;AW4&amp;", "&amp;AX4&amp;") "</f>
        <v xml:space="preserve">insert into af_lot values(1, 5, 1, 1) </v>
      </c>
    </row>
    <row r="5" spans="1:51" x14ac:dyDescent="0.25">
      <c r="B5" s="108" t="s">
        <v>136</v>
      </c>
      <c r="C5" s="110"/>
      <c r="E5" s="108" t="s">
        <v>140</v>
      </c>
      <c r="F5" s="110"/>
      <c r="G5" s="109"/>
      <c r="H5" s="109" t="s">
        <v>4</v>
      </c>
      <c r="J5" s="105" t="s">
        <v>130</v>
      </c>
      <c r="K5" s="107"/>
      <c r="P5" s="150" t="s">
        <v>257</v>
      </c>
      <c r="Q5" s="150" t="s">
        <v>6</v>
      </c>
      <c r="R5" s="150">
        <f>VLOOKUP($Q5,$AC$5:$AD$12,2,FALSE)</f>
        <v>1</v>
      </c>
      <c r="S5" s="150" t="str">
        <f>IF(Q5="Casting",Q5,"Refining")</f>
        <v>Casting</v>
      </c>
      <c r="T5" s="150">
        <f>VLOOKUP($S5,$AC$15:$AD$17,2,FALSE)</f>
        <v>1</v>
      </c>
      <c r="U5" s="150" t="s">
        <v>219</v>
      </c>
      <c r="V5" s="138">
        <v>3</v>
      </c>
      <c r="W5" s="150">
        <f>VLOOKUP($X5,$AC$20:$AD$24,2,FALSE)</f>
        <v>1</v>
      </c>
      <c r="X5" s="143" t="s">
        <v>209</v>
      </c>
      <c r="Z5" s="99">
        <f t="shared" ref="Z5:Z68" si="0">COUNTA($P5:$X5)</f>
        <v>9</v>
      </c>
      <c r="AC5" s="99" t="s">
        <v>6</v>
      </c>
      <c r="AD5" s="98">
        <v>1</v>
      </c>
      <c r="AF5" s="154" t="s">
        <v>257</v>
      </c>
      <c r="AG5" s="155">
        <v>1</v>
      </c>
      <c r="AH5" s="155">
        <v>1</v>
      </c>
      <c r="AI5" s="155" t="s">
        <v>219</v>
      </c>
      <c r="AJ5" s="155">
        <v>3</v>
      </c>
      <c r="AK5" s="155">
        <v>1</v>
      </c>
      <c r="AL5" s="154" t="str">
        <f>$AM$3&amp;AG5&amp;", "&amp;AH5&amp;", "&amp;AJ5&amp;", '"&amp;AF5&amp;"', '"&amp;AI5&amp;"', "&amp;AK5&amp;", 1) "</f>
        <v xml:space="preserve">INSERT INTO AF_PARAM VALUES (1, 1, 3, 'Top West Tuyere Measurement', 'cm', 1, 1) </v>
      </c>
      <c r="AP5" s="99" t="b">
        <f>AQ5=AF5</f>
        <v>1</v>
      </c>
      <c r="AQ5" s="99" t="s">
        <v>257</v>
      </c>
      <c r="AV5" s="99">
        <v>2</v>
      </c>
      <c r="AW5" s="99">
        <v>2</v>
      </c>
      <c r="AX5" s="99">
        <v>1</v>
      </c>
      <c r="AY5" s="99" t="str">
        <f t="shared" ref="AY5:AY10" si="1">$AX$3&amp;AV5&amp;", 5, "&amp;AW5&amp;", "&amp;AX5&amp;") "</f>
        <v xml:space="preserve">insert into af_lot values(2, 5, 2, 1) </v>
      </c>
    </row>
    <row r="6" spans="1:51" x14ac:dyDescent="0.25">
      <c r="B6" s="108" t="s">
        <v>128</v>
      </c>
      <c r="C6" s="110"/>
      <c r="E6" s="108" t="s">
        <v>141</v>
      </c>
      <c r="F6" s="110"/>
      <c r="G6" s="109"/>
      <c r="H6" s="109" t="s">
        <v>5</v>
      </c>
      <c r="J6" s="108" t="s">
        <v>136</v>
      </c>
      <c r="K6" s="110"/>
      <c r="P6" s="150" t="s">
        <v>258</v>
      </c>
      <c r="Q6" s="150" t="s">
        <v>6</v>
      </c>
      <c r="R6" s="150">
        <f t="shared" ref="R6:R69" si="2">VLOOKUP($Q6,$AC$5:$AD$12,2,FALSE)</f>
        <v>1</v>
      </c>
      <c r="S6" s="150" t="str">
        <f t="shared" ref="S6:S60" si="3">IF(Q6="Casting",Q6,"Refining")</f>
        <v>Casting</v>
      </c>
      <c r="T6" s="150">
        <f t="shared" ref="T6:T69" si="4">VLOOKUP($S6,$AC$15:$AD$17,2,FALSE)</f>
        <v>1</v>
      </c>
      <c r="U6" s="150" t="s">
        <v>219</v>
      </c>
      <c r="V6" s="138">
        <v>3</v>
      </c>
      <c r="W6" s="150">
        <f t="shared" ref="W6:W69" si="5">VLOOKUP($X6,$AC$20:$AD$24,2,FALSE)</f>
        <v>1</v>
      </c>
      <c r="X6" s="143" t="s">
        <v>209</v>
      </c>
      <c r="Z6" s="99">
        <f t="shared" si="0"/>
        <v>9</v>
      </c>
      <c r="AC6" s="99" t="s">
        <v>13</v>
      </c>
      <c r="AD6" s="98">
        <v>2</v>
      </c>
      <c r="AF6" s="154" t="s">
        <v>258</v>
      </c>
      <c r="AG6" s="155">
        <v>1</v>
      </c>
      <c r="AH6" s="155">
        <v>1</v>
      </c>
      <c r="AI6" s="155" t="s">
        <v>219</v>
      </c>
      <c r="AJ6" s="155">
        <v>4</v>
      </c>
      <c r="AK6" s="155">
        <v>1</v>
      </c>
      <c r="AL6" s="154" t="str">
        <f t="shared" ref="AL6:AL69" si="6">$AM$3&amp;AG6&amp;", "&amp;AH6&amp;", "&amp;AJ6&amp;", '"&amp;AF6&amp;"', '"&amp;AI6&amp;"', "&amp;AK6&amp;", 1) "</f>
        <v xml:space="preserve">INSERT INTO AF_PARAM VALUES (1, 1, 4, 'Top East Tuyere Measurement', 'cm', 1, 1) </v>
      </c>
      <c r="AP6" s="99" t="b">
        <f t="shared" ref="AP6:AP69" si="7">AQ6=AF6</f>
        <v>1</v>
      </c>
      <c r="AQ6" s="99" t="s">
        <v>258</v>
      </c>
      <c r="AV6" s="99">
        <v>1</v>
      </c>
      <c r="AW6" s="99">
        <v>3</v>
      </c>
      <c r="AX6" s="99">
        <v>1</v>
      </c>
      <c r="AY6" s="99" t="str">
        <f t="shared" si="1"/>
        <v xml:space="preserve">insert into af_lot values(1, 5, 3, 1) </v>
      </c>
    </row>
    <row r="7" spans="1:51" x14ac:dyDescent="0.25">
      <c r="B7" s="111" t="s">
        <v>132</v>
      </c>
      <c r="C7" s="113"/>
      <c r="E7" s="111"/>
      <c r="F7" s="113"/>
      <c r="G7" s="109"/>
      <c r="H7" s="109" t="s">
        <v>6</v>
      </c>
      <c r="J7" s="108" t="s">
        <v>132</v>
      </c>
      <c r="K7" s="110"/>
      <c r="P7" s="150" t="s">
        <v>259</v>
      </c>
      <c r="Q7" s="150" t="s">
        <v>6</v>
      </c>
      <c r="R7" s="150">
        <f t="shared" si="2"/>
        <v>1</v>
      </c>
      <c r="S7" s="150" t="str">
        <f t="shared" si="3"/>
        <v>Casting</v>
      </c>
      <c r="T7" s="150">
        <f t="shared" si="4"/>
        <v>1</v>
      </c>
      <c r="U7" s="150" t="s">
        <v>219</v>
      </c>
      <c r="V7" s="138">
        <v>3</v>
      </c>
      <c r="W7" s="150">
        <f t="shared" si="5"/>
        <v>1</v>
      </c>
      <c r="X7" s="143" t="s">
        <v>209</v>
      </c>
      <c r="Z7" s="99">
        <f t="shared" si="0"/>
        <v>9</v>
      </c>
      <c r="AC7" s="99" t="s">
        <v>14</v>
      </c>
      <c r="AD7" s="98">
        <v>3</v>
      </c>
      <c r="AF7" s="154" t="s">
        <v>259</v>
      </c>
      <c r="AG7" s="155">
        <v>1</v>
      </c>
      <c r="AH7" s="155">
        <v>1</v>
      </c>
      <c r="AI7" s="155" t="s">
        <v>219</v>
      </c>
      <c r="AJ7" s="155">
        <v>5</v>
      </c>
      <c r="AK7" s="155">
        <v>1</v>
      </c>
      <c r="AL7" s="154" t="str">
        <f t="shared" si="6"/>
        <v xml:space="preserve">INSERT INTO AF_PARAM VALUES (1, 1, 5, 'Bottom West Tuyere Measurement', 'cm', 1, 1) </v>
      </c>
      <c r="AP7" s="99" t="b">
        <f t="shared" si="7"/>
        <v>1</v>
      </c>
      <c r="AQ7" s="99" t="s">
        <v>259</v>
      </c>
      <c r="AV7" s="99">
        <v>2</v>
      </c>
      <c r="AW7" s="99">
        <v>4</v>
      </c>
      <c r="AX7" s="99">
        <v>1</v>
      </c>
      <c r="AY7" s="99" t="str">
        <f t="shared" si="1"/>
        <v xml:space="preserve">insert into af_lot values(2, 5, 4, 1) </v>
      </c>
    </row>
    <row r="8" spans="1:51" x14ac:dyDescent="0.25">
      <c r="H8" s="99" t="s">
        <v>7</v>
      </c>
      <c r="J8" s="108" t="s">
        <v>131</v>
      </c>
      <c r="K8" s="110"/>
      <c r="P8" s="150" t="s">
        <v>260</v>
      </c>
      <c r="Q8" s="150" t="s">
        <v>6</v>
      </c>
      <c r="R8" s="150">
        <f t="shared" si="2"/>
        <v>1</v>
      </c>
      <c r="S8" s="150" t="str">
        <f t="shared" si="3"/>
        <v>Casting</v>
      </c>
      <c r="T8" s="150">
        <f t="shared" si="4"/>
        <v>1</v>
      </c>
      <c r="U8" s="150" t="s">
        <v>219</v>
      </c>
      <c r="V8" s="138">
        <v>3</v>
      </c>
      <c r="W8" s="150">
        <f t="shared" si="5"/>
        <v>1</v>
      </c>
      <c r="X8" s="143" t="s">
        <v>209</v>
      </c>
      <c r="Z8" s="99">
        <f t="shared" si="0"/>
        <v>9</v>
      </c>
      <c r="AC8" s="99" t="s">
        <v>228</v>
      </c>
      <c r="AD8" s="144">
        <v>4</v>
      </c>
      <c r="AF8" s="154" t="s">
        <v>260</v>
      </c>
      <c r="AG8" s="155">
        <v>1</v>
      </c>
      <c r="AH8" s="155">
        <v>1</v>
      </c>
      <c r="AI8" s="155" t="s">
        <v>219</v>
      </c>
      <c r="AJ8" s="155">
        <v>6</v>
      </c>
      <c r="AK8" s="155">
        <v>1</v>
      </c>
      <c r="AL8" s="154" t="str">
        <f t="shared" si="6"/>
        <v xml:space="preserve">INSERT INTO AF_PARAM VALUES (1, 1, 6, 'Bottom East Tuyere Measurement', 'cm', 1, 1) </v>
      </c>
      <c r="AP8" s="99" t="b">
        <f t="shared" si="7"/>
        <v>1</v>
      </c>
      <c r="AQ8" s="99" t="s">
        <v>260</v>
      </c>
      <c r="AV8" s="99">
        <v>1</v>
      </c>
      <c r="AW8" s="99">
        <v>5</v>
      </c>
      <c r="AX8" s="99">
        <v>1</v>
      </c>
      <c r="AY8" s="99" t="str">
        <f t="shared" si="1"/>
        <v xml:space="preserve">insert into af_lot values(1, 5, 5, 1) </v>
      </c>
    </row>
    <row r="9" spans="1:51" x14ac:dyDescent="0.25">
      <c r="B9" s="99" t="s">
        <v>184</v>
      </c>
      <c r="E9" s="99" t="s">
        <v>184</v>
      </c>
      <c r="H9" s="99" t="s">
        <v>87</v>
      </c>
      <c r="J9" s="108" t="s">
        <v>134</v>
      </c>
      <c r="K9" s="110"/>
      <c r="P9" s="150" t="s">
        <v>220</v>
      </c>
      <c r="Q9" s="150" t="s">
        <v>6</v>
      </c>
      <c r="R9" s="150">
        <f t="shared" si="2"/>
        <v>1</v>
      </c>
      <c r="S9" s="150" t="str">
        <f t="shared" si="3"/>
        <v>Casting</v>
      </c>
      <c r="T9" s="150">
        <f t="shared" si="4"/>
        <v>1</v>
      </c>
      <c r="U9" s="150" t="s">
        <v>71</v>
      </c>
      <c r="V9" s="138">
        <v>3</v>
      </c>
      <c r="W9" s="150">
        <f t="shared" si="5"/>
        <v>1</v>
      </c>
      <c r="X9" s="143" t="s">
        <v>209</v>
      </c>
      <c r="Z9" s="99">
        <f t="shared" si="0"/>
        <v>9</v>
      </c>
      <c r="AC9" s="99" t="s">
        <v>5</v>
      </c>
      <c r="AD9" s="144">
        <v>5</v>
      </c>
      <c r="AF9" s="154" t="s">
        <v>220</v>
      </c>
      <c r="AG9" s="155">
        <v>1</v>
      </c>
      <c r="AH9" s="155">
        <v>1</v>
      </c>
      <c r="AI9" s="155" t="s">
        <v>71</v>
      </c>
      <c r="AJ9" s="155">
        <v>3</v>
      </c>
      <c r="AK9" s="155">
        <v>1</v>
      </c>
      <c r="AL9" s="154" t="str">
        <f t="shared" si="6"/>
        <v xml:space="preserve">INSERT INTO AF_PARAM VALUES (1, 1, 3, 'Lead Bars', 'pcs', 1, 1) </v>
      </c>
      <c r="AP9" s="99" t="b">
        <f t="shared" si="7"/>
        <v>1</v>
      </c>
      <c r="AQ9" s="99" t="s">
        <v>220</v>
      </c>
      <c r="AV9" s="99">
        <v>2</v>
      </c>
      <c r="AW9" s="99">
        <v>6</v>
      </c>
      <c r="AX9" s="99">
        <v>1</v>
      </c>
      <c r="AY9" s="99" t="str">
        <f t="shared" si="1"/>
        <v xml:space="preserve">insert into af_lot values(2, 5, 6, 1) </v>
      </c>
    </row>
    <row r="10" spans="1:51" x14ac:dyDescent="0.25">
      <c r="B10" s="136" t="s">
        <v>133</v>
      </c>
      <c r="C10" s="137"/>
      <c r="E10" s="136" t="s">
        <v>187</v>
      </c>
      <c r="F10" s="137"/>
      <c r="G10" s="109"/>
      <c r="H10" s="109"/>
      <c r="J10" s="111"/>
      <c r="K10" s="113"/>
      <c r="P10" s="150" t="s">
        <v>221</v>
      </c>
      <c r="Q10" s="150" t="s">
        <v>6</v>
      </c>
      <c r="R10" s="150">
        <f t="shared" si="2"/>
        <v>1</v>
      </c>
      <c r="S10" s="150" t="str">
        <f t="shared" si="3"/>
        <v>Casting</v>
      </c>
      <c r="T10" s="150">
        <f t="shared" si="4"/>
        <v>1</v>
      </c>
      <c r="U10" s="150" t="s">
        <v>72</v>
      </c>
      <c r="V10" s="138">
        <v>3</v>
      </c>
      <c r="W10" s="150">
        <f t="shared" si="5"/>
        <v>1</v>
      </c>
      <c r="X10" s="143" t="s">
        <v>209</v>
      </c>
      <c r="Z10" s="99">
        <f t="shared" si="0"/>
        <v>9</v>
      </c>
      <c r="AC10" s="99" t="s">
        <v>85</v>
      </c>
      <c r="AD10" s="98">
        <v>6</v>
      </c>
      <c r="AF10" s="154" t="s">
        <v>221</v>
      </c>
      <c r="AG10" s="155">
        <v>1</v>
      </c>
      <c r="AH10" s="155">
        <v>1</v>
      </c>
      <c r="AI10" s="155" t="s">
        <v>72</v>
      </c>
      <c r="AJ10" s="155">
        <v>3</v>
      </c>
      <c r="AK10" s="155">
        <v>1</v>
      </c>
      <c r="AL10" s="154" t="str">
        <f t="shared" si="6"/>
        <v xml:space="preserve">INSERT INTO AF_PARAM VALUES (1, 1, 3, 'Scrap Anode', 'MT', 1, 1) </v>
      </c>
      <c r="AP10" s="99" t="b">
        <f t="shared" si="7"/>
        <v>1</v>
      </c>
      <c r="AQ10" s="99" t="s">
        <v>221</v>
      </c>
      <c r="AV10" s="99">
        <v>1</v>
      </c>
      <c r="AW10" s="99">
        <v>7</v>
      </c>
      <c r="AX10" s="99">
        <v>1</v>
      </c>
      <c r="AY10" s="99" t="str">
        <f t="shared" si="1"/>
        <v xml:space="preserve">insert into af_lot values(1, 5, 7, 1) </v>
      </c>
    </row>
    <row r="11" spans="1:51" x14ac:dyDescent="0.25">
      <c r="A11" s="143" t="s">
        <v>12</v>
      </c>
      <c r="B11" s="108" t="s">
        <v>134</v>
      </c>
      <c r="C11" s="110"/>
      <c r="E11" s="108" t="s">
        <v>185</v>
      </c>
      <c r="F11" s="110"/>
      <c r="G11" s="109">
        <v>1</v>
      </c>
      <c r="H11" s="99" t="s">
        <v>6</v>
      </c>
      <c r="P11" s="150" t="s">
        <v>222</v>
      </c>
      <c r="Q11" s="150" t="s">
        <v>6</v>
      </c>
      <c r="R11" s="150">
        <f t="shared" si="2"/>
        <v>1</v>
      </c>
      <c r="S11" s="150" t="str">
        <f t="shared" si="3"/>
        <v>Casting</v>
      </c>
      <c r="T11" s="150">
        <f t="shared" si="4"/>
        <v>1</v>
      </c>
      <c r="U11" s="150" t="s">
        <v>71</v>
      </c>
      <c r="V11" s="138">
        <v>3</v>
      </c>
      <c r="W11" s="150">
        <f t="shared" si="5"/>
        <v>1</v>
      </c>
      <c r="X11" s="143" t="s">
        <v>209</v>
      </c>
      <c r="Z11" s="99">
        <f t="shared" si="0"/>
        <v>9</v>
      </c>
      <c r="AC11" s="99" t="s">
        <v>86</v>
      </c>
      <c r="AD11" s="98">
        <v>7</v>
      </c>
      <c r="AF11" s="154" t="s">
        <v>222</v>
      </c>
      <c r="AG11" s="155">
        <v>1</v>
      </c>
      <c r="AH11" s="155">
        <v>1</v>
      </c>
      <c r="AI11" s="155" t="s">
        <v>71</v>
      </c>
      <c r="AJ11" s="155">
        <v>3</v>
      </c>
      <c r="AK11" s="155">
        <v>1</v>
      </c>
      <c r="AL11" s="154" t="str">
        <f t="shared" si="6"/>
        <v xml:space="preserve">INSERT INTO AF_PARAM VALUES (1, 1, 3, 'Short Tuyere', 'pcs', 1, 1) </v>
      </c>
      <c r="AP11" s="99" t="b">
        <f t="shared" si="7"/>
        <v>1</v>
      </c>
      <c r="AQ11" s="99" t="s">
        <v>222</v>
      </c>
      <c r="AV11" s="99">
        <v>2</v>
      </c>
      <c r="AW11" s="99">
        <v>8</v>
      </c>
      <c r="AX11" s="99">
        <v>1</v>
      </c>
      <c r="AY11" s="99" t="str">
        <f>$AX$3&amp;AV11&amp;", 3, "&amp;AW11&amp;", "&amp;AX11&amp;") "</f>
        <v xml:space="preserve">insert into af_lot values(2, 3, 8, 1) </v>
      </c>
    </row>
    <row r="12" spans="1:51" x14ac:dyDescent="0.25">
      <c r="A12" s="143" t="s">
        <v>4</v>
      </c>
      <c r="B12" s="108" t="s">
        <v>135</v>
      </c>
      <c r="C12" s="110"/>
      <c r="E12" s="108" t="s">
        <v>188</v>
      </c>
      <c r="F12" s="110"/>
      <c r="G12" s="109">
        <v>2</v>
      </c>
      <c r="H12" s="99" t="s">
        <v>13</v>
      </c>
      <c r="P12" s="150" t="s">
        <v>233</v>
      </c>
      <c r="Q12" s="150" t="s">
        <v>13</v>
      </c>
      <c r="R12" s="150">
        <f t="shared" si="2"/>
        <v>2</v>
      </c>
      <c r="S12" s="150" t="str">
        <f t="shared" si="3"/>
        <v>Refining</v>
      </c>
      <c r="T12" s="150">
        <f t="shared" si="4"/>
        <v>2</v>
      </c>
      <c r="U12" s="150" t="s">
        <v>227</v>
      </c>
      <c r="V12" s="138">
        <v>3</v>
      </c>
      <c r="W12" s="150">
        <f t="shared" si="5"/>
        <v>5</v>
      </c>
      <c r="X12" s="99" t="s">
        <v>301</v>
      </c>
      <c r="Z12" s="99">
        <f t="shared" si="0"/>
        <v>9</v>
      </c>
      <c r="AC12" s="99" t="s">
        <v>7</v>
      </c>
      <c r="AD12" s="98">
        <v>8</v>
      </c>
      <c r="AF12" s="154" t="s">
        <v>233</v>
      </c>
      <c r="AG12" s="155">
        <v>2</v>
      </c>
      <c r="AH12" s="155">
        <v>2</v>
      </c>
      <c r="AI12" s="155" t="s">
        <v>227</v>
      </c>
      <c r="AJ12" s="155">
        <v>3</v>
      </c>
      <c r="AK12" s="155">
        <v>1</v>
      </c>
      <c r="AL12" s="154" t="str">
        <f t="shared" si="6"/>
        <v xml:space="preserve">INSERT INTO AF_PARAM VALUES (2, 2, 3, 'Skimming Temperature', 'degC', 1, 1) </v>
      </c>
      <c r="AP12" s="99" t="b">
        <f t="shared" si="7"/>
        <v>1</v>
      </c>
      <c r="AQ12" s="99" t="s">
        <v>233</v>
      </c>
      <c r="AV12" s="99">
        <v>1</v>
      </c>
      <c r="AW12" s="99">
        <v>9</v>
      </c>
      <c r="AX12" s="99">
        <v>1</v>
      </c>
      <c r="AY12" s="99" t="str">
        <f t="shared" ref="AY12:AY20" si="8">$AX$3&amp;AV12&amp;", 3, "&amp;AW12&amp;", "&amp;AX12&amp;") "</f>
        <v xml:space="preserve">insert into af_lot values(1, 3, 9, 1) </v>
      </c>
    </row>
    <row r="13" spans="1:51" x14ac:dyDescent="0.25">
      <c r="A13" s="143" t="s">
        <v>13</v>
      </c>
      <c r="B13" s="111"/>
      <c r="C13" s="113"/>
      <c r="E13" s="111"/>
      <c r="F13" s="113"/>
      <c r="G13" s="109">
        <v>3</v>
      </c>
      <c r="H13" s="99" t="s">
        <v>14</v>
      </c>
      <c r="J13" s="136" t="s">
        <v>174</v>
      </c>
      <c r="K13" s="137"/>
      <c r="M13" s="136" t="s">
        <v>206</v>
      </c>
      <c r="N13" s="137"/>
      <c r="P13" s="150" t="s">
        <v>234</v>
      </c>
      <c r="Q13" s="150" t="s">
        <v>14</v>
      </c>
      <c r="R13" s="150">
        <f t="shared" si="2"/>
        <v>3</v>
      </c>
      <c r="S13" s="150" t="str">
        <f t="shared" si="3"/>
        <v>Refining</v>
      </c>
      <c r="T13" s="150">
        <f t="shared" si="4"/>
        <v>2</v>
      </c>
      <c r="U13" s="150" t="s">
        <v>227</v>
      </c>
      <c r="V13" s="138">
        <v>3</v>
      </c>
      <c r="W13" s="150">
        <f t="shared" si="5"/>
        <v>5</v>
      </c>
      <c r="X13" s="99" t="s">
        <v>301</v>
      </c>
      <c r="Z13" s="99">
        <f t="shared" si="0"/>
        <v>9</v>
      </c>
      <c r="AF13" s="154" t="s">
        <v>234</v>
      </c>
      <c r="AG13" s="155">
        <v>3</v>
      </c>
      <c r="AH13" s="155">
        <v>2</v>
      </c>
      <c r="AI13" s="155" t="s">
        <v>227</v>
      </c>
      <c r="AJ13" s="155">
        <v>3</v>
      </c>
      <c r="AK13" s="155">
        <v>1</v>
      </c>
      <c r="AL13" s="154" t="str">
        <f t="shared" si="6"/>
        <v xml:space="preserve">INSERT INTO AF_PARAM VALUES (3, 2, 3, 'Oxidation Temperature', 'degC', 1, 1) </v>
      </c>
      <c r="AP13" s="99" t="b">
        <f t="shared" si="7"/>
        <v>1</v>
      </c>
      <c r="AQ13" s="99" t="s">
        <v>234</v>
      </c>
      <c r="AV13" s="99">
        <v>2</v>
      </c>
      <c r="AW13" s="99">
        <v>10</v>
      </c>
      <c r="AX13" s="99">
        <v>1</v>
      </c>
      <c r="AY13" s="99" t="str">
        <f t="shared" si="8"/>
        <v xml:space="preserve">insert into af_lot values(2, 3, 10, 1) </v>
      </c>
    </row>
    <row r="14" spans="1:51" x14ac:dyDescent="0.25">
      <c r="A14" s="143" t="s">
        <v>14</v>
      </c>
      <c r="G14" s="99">
        <v>4</v>
      </c>
      <c r="H14" s="99" t="s">
        <v>228</v>
      </c>
      <c r="J14" s="105" t="s">
        <v>175</v>
      </c>
      <c r="K14" s="107"/>
      <c r="M14" s="105" t="s">
        <v>208</v>
      </c>
      <c r="N14" s="107"/>
      <c r="P14" s="150" t="s">
        <v>235</v>
      </c>
      <c r="Q14" s="150" t="s">
        <v>228</v>
      </c>
      <c r="R14" s="150">
        <f t="shared" si="2"/>
        <v>4</v>
      </c>
      <c r="S14" s="150" t="str">
        <f t="shared" si="3"/>
        <v>Refining</v>
      </c>
      <c r="T14" s="150">
        <f t="shared" si="4"/>
        <v>2</v>
      </c>
      <c r="U14" s="150" t="s">
        <v>227</v>
      </c>
      <c r="V14" s="138">
        <v>3</v>
      </c>
      <c r="W14" s="150">
        <f t="shared" si="5"/>
        <v>5</v>
      </c>
      <c r="X14" s="99" t="s">
        <v>301</v>
      </c>
      <c r="Z14" s="99">
        <f t="shared" si="0"/>
        <v>9</v>
      </c>
      <c r="AF14" s="154" t="s">
        <v>235</v>
      </c>
      <c r="AG14" s="155">
        <v>4</v>
      </c>
      <c r="AH14" s="155">
        <v>2</v>
      </c>
      <c r="AI14" s="155" t="s">
        <v>227</v>
      </c>
      <c r="AJ14" s="155">
        <v>3</v>
      </c>
      <c r="AK14" s="155">
        <v>1</v>
      </c>
      <c r="AL14" s="154" t="str">
        <f t="shared" si="6"/>
        <v xml:space="preserve">INSERT INTO AF_PARAM VALUES (4, 2, 3, 'Poling Temperature', 'degC', 1, 1) </v>
      </c>
      <c r="AP14" s="99" t="b">
        <f t="shared" si="7"/>
        <v>1</v>
      </c>
      <c r="AQ14" s="99" t="s">
        <v>235</v>
      </c>
      <c r="AV14" s="99">
        <v>1</v>
      </c>
      <c r="AW14" s="99">
        <v>11</v>
      </c>
      <c r="AX14" s="99">
        <v>1</v>
      </c>
      <c r="AY14" s="99" t="str">
        <f t="shared" si="8"/>
        <v xml:space="preserve">insert into af_lot values(1, 3, 11, 1) </v>
      </c>
    </row>
    <row r="15" spans="1:51" x14ac:dyDescent="0.25">
      <c r="A15" s="143" t="s">
        <v>15</v>
      </c>
      <c r="B15" s="99" t="s">
        <v>184</v>
      </c>
      <c r="E15" s="99" t="s">
        <v>184</v>
      </c>
      <c r="G15" s="99">
        <v>5</v>
      </c>
      <c r="H15" s="99" t="s">
        <v>5</v>
      </c>
      <c r="J15" s="108" t="s">
        <v>173</v>
      </c>
      <c r="K15" s="110"/>
      <c r="M15" s="108" t="s">
        <v>173</v>
      </c>
      <c r="N15" s="110"/>
      <c r="P15" s="150" t="s">
        <v>236</v>
      </c>
      <c r="Q15" s="150" t="s">
        <v>13</v>
      </c>
      <c r="R15" s="150">
        <f t="shared" si="2"/>
        <v>2</v>
      </c>
      <c r="S15" s="150" t="str">
        <f t="shared" si="3"/>
        <v>Refining</v>
      </c>
      <c r="T15" s="150">
        <f t="shared" si="4"/>
        <v>2</v>
      </c>
      <c r="U15" s="150" t="s">
        <v>229</v>
      </c>
      <c r="V15" s="138">
        <v>3</v>
      </c>
      <c r="W15" s="150">
        <f t="shared" si="5"/>
        <v>2</v>
      </c>
      <c r="X15" s="143" t="s">
        <v>181</v>
      </c>
      <c r="Z15" s="99">
        <f t="shared" si="0"/>
        <v>9</v>
      </c>
      <c r="AC15" s="99" t="s">
        <v>6</v>
      </c>
      <c r="AD15" s="144">
        <v>1</v>
      </c>
      <c r="AF15" s="154" t="s">
        <v>236</v>
      </c>
      <c r="AG15" s="155">
        <v>2</v>
      </c>
      <c r="AH15" s="155">
        <v>2</v>
      </c>
      <c r="AI15" s="155" t="s">
        <v>229</v>
      </c>
      <c r="AJ15" s="155">
        <v>3</v>
      </c>
      <c r="AK15" s="155">
        <v>2</v>
      </c>
      <c r="AL15" s="154" t="str">
        <f t="shared" si="6"/>
        <v xml:space="preserve">INSERT INTO AF_PARAM VALUES (2, 2, 3, '1st Skimming Time', 'date', 2, 1) </v>
      </c>
      <c r="AP15" s="99" t="b">
        <f t="shared" si="7"/>
        <v>1</v>
      </c>
      <c r="AQ15" s="99" t="s">
        <v>236</v>
      </c>
      <c r="AV15" s="99">
        <v>2</v>
      </c>
      <c r="AW15" s="99">
        <v>12</v>
      </c>
      <c r="AX15" s="99">
        <v>1</v>
      </c>
      <c r="AY15" s="99" t="str">
        <f t="shared" si="8"/>
        <v xml:space="preserve">insert into af_lot values(2, 3, 12, 1) </v>
      </c>
    </row>
    <row r="16" spans="1:51" x14ac:dyDescent="0.25">
      <c r="A16" s="143" t="s">
        <v>6</v>
      </c>
      <c r="B16" s="136" t="s">
        <v>176</v>
      </c>
      <c r="C16" s="137"/>
      <c r="E16" s="136" t="s">
        <v>189</v>
      </c>
      <c r="F16" s="137"/>
      <c r="G16" s="109">
        <v>6</v>
      </c>
      <c r="H16" s="99" t="s">
        <v>85</v>
      </c>
      <c r="J16" s="108" t="s">
        <v>130</v>
      </c>
      <c r="K16" s="110"/>
      <c r="M16" s="108" t="s">
        <v>130</v>
      </c>
      <c r="N16" s="110"/>
      <c r="P16" s="150" t="s">
        <v>237</v>
      </c>
      <c r="Q16" s="150" t="s">
        <v>13</v>
      </c>
      <c r="R16" s="150">
        <f t="shared" si="2"/>
        <v>2</v>
      </c>
      <c r="S16" s="150" t="str">
        <f t="shared" si="3"/>
        <v>Refining</v>
      </c>
      <c r="T16" s="150">
        <f t="shared" si="4"/>
        <v>2</v>
      </c>
      <c r="U16" s="150" t="s">
        <v>229</v>
      </c>
      <c r="V16" s="138">
        <v>3</v>
      </c>
      <c r="W16" s="150">
        <f t="shared" si="5"/>
        <v>2</v>
      </c>
      <c r="X16" s="143" t="s">
        <v>181</v>
      </c>
      <c r="Z16" s="99">
        <f t="shared" si="0"/>
        <v>9</v>
      </c>
      <c r="AC16" s="109" t="s">
        <v>5</v>
      </c>
      <c r="AD16" s="98">
        <v>2</v>
      </c>
      <c r="AF16" s="154" t="s">
        <v>237</v>
      </c>
      <c r="AG16" s="155">
        <v>2</v>
      </c>
      <c r="AH16" s="155">
        <v>2</v>
      </c>
      <c r="AI16" s="155" t="s">
        <v>229</v>
      </c>
      <c r="AJ16" s="155">
        <v>3</v>
      </c>
      <c r="AK16" s="155">
        <v>2</v>
      </c>
      <c r="AL16" s="154" t="str">
        <f t="shared" si="6"/>
        <v xml:space="preserve">INSERT INTO AF_PARAM VALUES (2, 2, 3, '2nd Skimming Time', 'date', 2, 1) </v>
      </c>
      <c r="AP16" s="99" t="b">
        <f t="shared" si="7"/>
        <v>1</v>
      </c>
      <c r="AQ16" s="99" t="s">
        <v>237</v>
      </c>
      <c r="AV16" s="99">
        <v>1</v>
      </c>
      <c r="AW16" s="99">
        <v>13</v>
      </c>
      <c r="AX16" s="99">
        <v>1</v>
      </c>
      <c r="AY16" s="99" t="str">
        <f t="shared" si="8"/>
        <v xml:space="preserve">insert into af_lot values(1, 3, 13, 1) </v>
      </c>
    </row>
    <row r="17" spans="1:51" x14ac:dyDescent="0.25">
      <c r="A17" s="143" t="s">
        <v>88</v>
      </c>
      <c r="B17" s="108" t="s">
        <v>177</v>
      </c>
      <c r="C17" s="110"/>
      <c r="E17" s="108" t="s">
        <v>186</v>
      </c>
      <c r="F17" s="110"/>
      <c r="G17" s="109">
        <v>7</v>
      </c>
      <c r="H17" s="99" t="s">
        <v>86</v>
      </c>
      <c r="J17" s="108" t="s">
        <v>178</v>
      </c>
      <c r="K17" s="110"/>
      <c r="M17" s="108" t="s">
        <v>207</v>
      </c>
      <c r="N17" s="110"/>
      <c r="P17" s="150" t="s">
        <v>238</v>
      </c>
      <c r="Q17" s="150" t="s">
        <v>13</v>
      </c>
      <c r="R17" s="150">
        <f t="shared" si="2"/>
        <v>2</v>
      </c>
      <c r="S17" s="150" t="str">
        <f t="shared" si="3"/>
        <v>Refining</v>
      </c>
      <c r="T17" s="150">
        <f t="shared" si="4"/>
        <v>2</v>
      </c>
      <c r="U17" s="150" t="s">
        <v>229</v>
      </c>
      <c r="V17" s="138">
        <v>3</v>
      </c>
      <c r="W17" s="150">
        <f t="shared" si="5"/>
        <v>2</v>
      </c>
      <c r="X17" s="143" t="s">
        <v>181</v>
      </c>
      <c r="Z17" s="99">
        <f t="shared" si="0"/>
        <v>9</v>
      </c>
      <c r="AC17" s="109" t="s">
        <v>7</v>
      </c>
      <c r="AD17" s="98">
        <v>3</v>
      </c>
      <c r="AF17" s="154" t="s">
        <v>238</v>
      </c>
      <c r="AG17" s="155">
        <v>2</v>
      </c>
      <c r="AH17" s="155">
        <v>2</v>
      </c>
      <c r="AI17" s="155" t="s">
        <v>229</v>
      </c>
      <c r="AJ17" s="155">
        <v>3</v>
      </c>
      <c r="AK17" s="155">
        <v>2</v>
      </c>
      <c r="AL17" s="154" t="str">
        <f t="shared" si="6"/>
        <v xml:space="preserve">INSERT INTO AF_PARAM VALUES (2, 2, 3, 'Heat-up Skimming Time', 'date', 2, 1) </v>
      </c>
      <c r="AP17" s="99" t="b">
        <f t="shared" si="7"/>
        <v>1</v>
      </c>
      <c r="AQ17" s="99" t="s">
        <v>238</v>
      </c>
      <c r="AV17" s="99">
        <v>2</v>
      </c>
      <c r="AW17" s="99">
        <v>14</v>
      </c>
      <c r="AX17" s="99">
        <v>1</v>
      </c>
      <c r="AY17" s="99" t="str">
        <f t="shared" si="8"/>
        <v xml:space="preserve">insert into af_lot values(2, 3, 14, 1) </v>
      </c>
    </row>
    <row r="18" spans="1:51" x14ac:dyDescent="0.25">
      <c r="B18" s="108" t="s">
        <v>192</v>
      </c>
      <c r="C18" s="110"/>
      <c r="E18" s="108" t="s">
        <v>190</v>
      </c>
      <c r="F18" s="110"/>
      <c r="G18" s="109">
        <v>8</v>
      </c>
      <c r="H18" s="99" t="s">
        <v>7</v>
      </c>
      <c r="J18" s="111"/>
      <c r="K18" s="113"/>
      <c r="M18" s="111"/>
      <c r="N18" s="113"/>
      <c r="P18" s="150" t="s">
        <v>239</v>
      </c>
      <c r="Q18" s="150" t="s">
        <v>13</v>
      </c>
      <c r="R18" s="150">
        <f t="shared" si="2"/>
        <v>2</v>
      </c>
      <c r="S18" s="150" t="str">
        <f t="shared" si="3"/>
        <v>Refining</v>
      </c>
      <c r="T18" s="150">
        <f t="shared" si="4"/>
        <v>2</v>
      </c>
      <c r="U18" s="150" t="s">
        <v>230</v>
      </c>
      <c r="V18" s="138">
        <v>3</v>
      </c>
      <c r="W18" s="150">
        <f t="shared" si="5"/>
        <v>3</v>
      </c>
      <c r="X18" s="143" t="s">
        <v>182</v>
      </c>
      <c r="Z18" s="99">
        <f t="shared" si="0"/>
        <v>9</v>
      </c>
      <c r="AF18" s="154" t="s">
        <v>239</v>
      </c>
      <c r="AG18" s="155">
        <v>2</v>
      </c>
      <c r="AH18" s="155">
        <v>2</v>
      </c>
      <c r="AI18" s="155" t="s">
        <v>230</v>
      </c>
      <c r="AJ18" s="155">
        <v>3</v>
      </c>
      <c r="AK18" s="155">
        <v>3</v>
      </c>
      <c r="AL18" s="154" t="str">
        <f t="shared" si="6"/>
        <v xml:space="preserve">INSERT INTO AF_PARAM VALUES (2, 2, 3, 'Skimming Delays', 'word', 3, 1) </v>
      </c>
      <c r="AP18" s="99" t="b">
        <f t="shared" si="7"/>
        <v>1</v>
      </c>
      <c r="AQ18" s="99" t="s">
        <v>239</v>
      </c>
      <c r="AV18" s="99">
        <v>1</v>
      </c>
      <c r="AW18" s="99">
        <v>15</v>
      </c>
      <c r="AX18" s="99">
        <v>1</v>
      </c>
      <c r="AY18" s="99" t="str">
        <f t="shared" si="8"/>
        <v xml:space="preserve">insert into af_lot values(1, 3, 15, 1) </v>
      </c>
    </row>
    <row r="19" spans="1:51" x14ac:dyDescent="0.25">
      <c r="B19" s="111"/>
      <c r="C19" s="113"/>
      <c r="E19" s="111"/>
      <c r="F19" s="113"/>
      <c r="G19" s="109"/>
      <c r="H19" s="109"/>
      <c r="P19" s="150" t="s">
        <v>244</v>
      </c>
      <c r="Q19" s="150" t="s">
        <v>14</v>
      </c>
      <c r="R19" s="150">
        <f t="shared" si="2"/>
        <v>3</v>
      </c>
      <c r="S19" s="150" t="str">
        <f t="shared" si="3"/>
        <v>Refining</v>
      </c>
      <c r="T19" s="150">
        <f t="shared" si="4"/>
        <v>2</v>
      </c>
      <c r="U19" s="150" t="s">
        <v>229</v>
      </c>
      <c r="V19" s="138">
        <v>3</v>
      </c>
      <c r="W19" s="150">
        <f t="shared" si="5"/>
        <v>2</v>
      </c>
      <c r="X19" s="143" t="s">
        <v>181</v>
      </c>
      <c r="Z19" s="99">
        <f t="shared" si="0"/>
        <v>9</v>
      </c>
      <c r="AF19" s="154" t="s">
        <v>244</v>
      </c>
      <c r="AG19" s="155">
        <v>3</v>
      </c>
      <c r="AH19" s="155">
        <v>2</v>
      </c>
      <c r="AI19" s="155" t="s">
        <v>229</v>
      </c>
      <c r="AJ19" s="155">
        <v>3</v>
      </c>
      <c r="AK19" s="155">
        <v>2</v>
      </c>
      <c r="AL19" s="154" t="str">
        <f t="shared" si="6"/>
        <v xml:space="preserve">INSERT INTO AF_PARAM VALUES (3, 2, 3, 'Partial Oxidation Time', 'date', 2, 1) </v>
      </c>
      <c r="AP19" s="99" t="b">
        <f t="shared" si="7"/>
        <v>1</v>
      </c>
      <c r="AQ19" s="99" t="s">
        <v>244</v>
      </c>
      <c r="AV19" s="99">
        <v>2</v>
      </c>
      <c r="AW19" s="99">
        <v>16</v>
      </c>
      <c r="AX19" s="99">
        <v>1</v>
      </c>
      <c r="AY19" s="99" t="str">
        <f t="shared" si="8"/>
        <v xml:space="preserve">insert into af_lot values(2, 3, 16, 1) </v>
      </c>
    </row>
    <row r="20" spans="1:51" x14ac:dyDescent="0.25">
      <c r="B20" s="109"/>
      <c r="C20" s="109"/>
      <c r="E20" s="109"/>
      <c r="F20" s="109"/>
      <c r="G20" s="109"/>
      <c r="H20" s="109"/>
      <c r="P20" s="150" t="s">
        <v>240</v>
      </c>
      <c r="Q20" s="150" t="s">
        <v>14</v>
      </c>
      <c r="R20" s="150">
        <f t="shared" si="2"/>
        <v>3</v>
      </c>
      <c r="S20" s="150" t="str">
        <f t="shared" si="3"/>
        <v>Refining</v>
      </c>
      <c r="T20" s="150">
        <f t="shared" si="4"/>
        <v>2</v>
      </c>
      <c r="U20" s="150" t="s">
        <v>229</v>
      </c>
      <c r="V20" s="138">
        <v>3</v>
      </c>
      <c r="W20" s="150">
        <f t="shared" si="5"/>
        <v>2</v>
      </c>
      <c r="X20" s="143" t="s">
        <v>181</v>
      </c>
      <c r="Z20" s="99">
        <f t="shared" si="0"/>
        <v>9</v>
      </c>
      <c r="AC20" s="99" t="s">
        <v>209</v>
      </c>
      <c r="AD20" s="144">
        <v>1</v>
      </c>
      <c r="AF20" s="154" t="s">
        <v>240</v>
      </c>
      <c r="AG20" s="155">
        <v>3</v>
      </c>
      <c r="AH20" s="155">
        <v>2</v>
      </c>
      <c r="AI20" s="155" t="s">
        <v>229</v>
      </c>
      <c r="AJ20" s="155">
        <v>3</v>
      </c>
      <c r="AK20" s="155">
        <v>2</v>
      </c>
      <c r="AL20" s="154" t="str">
        <f t="shared" si="6"/>
        <v xml:space="preserve">INSERT INTO AF_PARAM VALUES (3, 2, 3, '1st Oxidation Time', 'date', 2, 1) </v>
      </c>
      <c r="AP20" s="99" t="b">
        <f t="shared" si="7"/>
        <v>1</v>
      </c>
      <c r="AQ20" s="99" t="s">
        <v>240</v>
      </c>
      <c r="AV20" s="99">
        <v>1</v>
      </c>
      <c r="AW20" s="99">
        <v>17</v>
      </c>
      <c r="AX20" s="99">
        <v>1</v>
      </c>
      <c r="AY20" s="99" t="str">
        <f t="shared" si="8"/>
        <v xml:space="preserve">insert into af_lot values(1, 3, 17, 1) </v>
      </c>
    </row>
    <row r="21" spans="1:51" x14ac:dyDescent="0.25">
      <c r="B21" s="99" t="s">
        <v>209</v>
      </c>
      <c r="E21" s="99" t="s">
        <v>184</v>
      </c>
      <c r="G21" s="99">
        <v>1</v>
      </c>
      <c r="H21" s="99" t="s">
        <v>6</v>
      </c>
      <c r="P21" s="150" t="s">
        <v>241</v>
      </c>
      <c r="Q21" s="150" t="s">
        <v>14</v>
      </c>
      <c r="R21" s="150">
        <f t="shared" si="2"/>
        <v>3</v>
      </c>
      <c r="S21" s="150" t="str">
        <f t="shared" si="3"/>
        <v>Refining</v>
      </c>
      <c r="T21" s="150">
        <f t="shared" si="4"/>
        <v>2</v>
      </c>
      <c r="U21" s="150" t="s">
        <v>229</v>
      </c>
      <c r="V21" s="138">
        <v>3</v>
      </c>
      <c r="W21" s="150">
        <f t="shared" si="5"/>
        <v>2</v>
      </c>
      <c r="X21" s="143" t="s">
        <v>181</v>
      </c>
      <c r="Z21" s="99">
        <f t="shared" si="0"/>
        <v>9</v>
      </c>
      <c r="AC21" s="99" t="s">
        <v>181</v>
      </c>
      <c r="AD21" s="144">
        <v>2</v>
      </c>
      <c r="AF21" s="154" t="s">
        <v>241</v>
      </c>
      <c r="AG21" s="155">
        <v>3</v>
      </c>
      <c r="AH21" s="155">
        <v>2</v>
      </c>
      <c r="AI21" s="155" t="s">
        <v>229</v>
      </c>
      <c r="AJ21" s="155">
        <v>3</v>
      </c>
      <c r="AK21" s="155">
        <v>2</v>
      </c>
      <c r="AL21" s="154" t="str">
        <f t="shared" si="6"/>
        <v xml:space="preserve">INSERT INTO AF_PARAM VALUES (3, 2, 3, '2nd Oxidation Time', 'date', 2, 1) </v>
      </c>
      <c r="AP21" s="99" t="b">
        <f t="shared" si="7"/>
        <v>1</v>
      </c>
      <c r="AQ21" s="99" t="s">
        <v>241</v>
      </c>
    </row>
    <row r="22" spans="1:51" x14ac:dyDescent="0.25">
      <c r="B22" s="99" t="s">
        <v>181</v>
      </c>
      <c r="E22" s="136" t="s">
        <v>172</v>
      </c>
      <c r="F22" s="137"/>
      <c r="G22" s="109">
        <v>2</v>
      </c>
      <c r="H22" s="109" t="s">
        <v>5</v>
      </c>
      <c r="J22" s="136" t="s">
        <v>204</v>
      </c>
      <c r="K22" s="137"/>
      <c r="M22" s="136" t="s">
        <v>179</v>
      </c>
      <c r="N22" s="137"/>
      <c r="P22" s="150" t="s">
        <v>242</v>
      </c>
      <c r="Q22" s="150" t="s">
        <v>14</v>
      </c>
      <c r="R22" s="150">
        <f t="shared" si="2"/>
        <v>3</v>
      </c>
      <c r="S22" s="150" t="str">
        <f t="shared" si="3"/>
        <v>Refining</v>
      </c>
      <c r="T22" s="150">
        <f t="shared" si="4"/>
        <v>2</v>
      </c>
      <c r="U22" s="150" t="s">
        <v>229</v>
      </c>
      <c r="V22" s="138">
        <v>3</v>
      </c>
      <c r="W22" s="150">
        <f t="shared" si="5"/>
        <v>2</v>
      </c>
      <c r="X22" s="143" t="s">
        <v>181</v>
      </c>
      <c r="Z22" s="99">
        <f t="shared" si="0"/>
        <v>9</v>
      </c>
      <c r="AC22" s="99" t="s">
        <v>182</v>
      </c>
      <c r="AD22" s="144">
        <v>3</v>
      </c>
      <c r="AF22" s="154" t="s">
        <v>242</v>
      </c>
      <c r="AG22" s="155">
        <v>3</v>
      </c>
      <c r="AH22" s="155">
        <v>2</v>
      </c>
      <c r="AI22" s="155" t="s">
        <v>229</v>
      </c>
      <c r="AJ22" s="155">
        <v>3</v>
      </c>
      <c r="AK22" s="155">
        <v>2</v>
      </c>
      <c r="AL22" s="154" t="str">
        <f t="shared" si="6"/>
        <v xml:space="preserve">INSERT INTO AF_PARAM VALUES (3, 2, 3, 'Heat-up Oxidation Time', 'date', 2, 1) </v>
      </c>
      <c r="AP22" s="99" t="b">
        <f t="shared" si="7"/>
        <v>1</v>
      </c>
      <c r="AQ22" s="99" t="s">
        <v>242</v>
      </c>
    </row>
    <row r="23" spans="1:51" x14ac:dyDescent="0.25">
      <c r="B23" s="99" t="s">
        <v>182</v>
      </c>
      <c r="E23" s="105" t="s">
        <v>173</v>
      </c>
      <c r="F23" s="107"/>
      <c r="G23" s="109">
        <v>3</v>
      </c>
      <c r="H23" s="109" t="s">
        <v>7</v>
      </c>
      <c r="J23" s="105" t="s">
        <v>205</v>
      </c>
      <c r="K23" s="107"/>
      <c r="M23" s="105" t="s">
        <v>180</v>
      </c>
      <c r="N23" s="107"/>
      <c r="P23" s="150" t="s">
        <v>243</v>
      </c>
      <c r="Q23" s="150" t="s">
        <v>14</v>
      </c>
      <c r="R23" s="150">
        <f t="shared" si="2"/>
        <v>3</v>
      </c>
      <c r="S23" s="150" t="str">
        <f t="shared" si="3"/>
        <v>Refining</v>
      </c>
      <c r="T23" s="150">
        <f t="shared" si="4"/>
        <v>2</v>
      </c>
      <c r="U23" s="150" t="s">
        <v>230</v>
      </c>
      <c r="V23" s="138">
        <v>3</v>
      </c>
      <c r="W23" s="150">
        <f t="shared" si="5"/>
        <v>3</v>
      </c>
      <c r="X23" s="143" t="s">
        <v>182</v>
      </c>
      <c r="Z23" s="99">
        <f t="shared" si="0"/>
        <v>9</v>
      </c>
      <c r="AC23" s="99" t="s">
        <v>252</v>
      </c>
      <c r="AD23" s="144">
        <v>4</v>
      </c>
      <c r="AF23" s="154" t="s">
        <v>243</v>
      </c>
      <c r="AG23" s="155">
        <v>3</v>
      </c>
      <c r="AH23" s="155">
        <v>2</v>
      </c>
      <c r="AI23" s="155" t="s">
        <v>230</v>
      </c>
      <c r="AJ23" s="155">
        <v>3</v>
      </c>
      <c r="AK23" s="155">
        <v>3</v>
      </c>
      <c r="AL23" s="154" t="str">
        <f t="shared" si="6"/>
        <v xml:space="preserve">INSERT INTO AF_PARAM VALUES (3, 2, 3, 'Oxidation Delays', 'word', 3, 1) </v>
      </c>
      <c r="AP23" s="99" t="b">
        <f t="shared" si="7"/>
        <v>1</v>
      </c>
      <c r="AQ23" s="99" t="s">
        <v>243</v>
      </c>
    </row>
    <row r="24" spans="1:51" x14ac:dyDescent="0.25">
      <c r="B24" s="99" t="s">
        <v>183</v>
      </c>
      <c r="E24" s="108" t="s">
        <v>185</v>
      </c>
      <c r="F24" s="110"/>
      <c r="G24" s="109"/>
      <c r="H24" s="109"/>
      <c r="J24" s="108" t="s">
        <v>173</v>
      </c>
      <c r="K24" s="110"/>
      <c r="M24" s="108" t="s">
        <v>173</v>
      </c>
      <c r="N24" s="110"/>
      <c r="P24" s="150" t="s">
        <v>245</v>
      </c>
      <c r="Q24" s="150" t="s">
        <v>228</v>
      </c>
      <c r="R24" s="150">
        <f t="shared" si="2"/>
        <v>4</v>
      </c>
      <c r="S24" s="150" t="str">
        <f t="shared" si="3"/>
        <v>Refining</v>
      </c>
      <c r="T24" s="150">
        <f t="shared" si="4"/>
        <v>2</v>
      </c>
      <c r="U24" s="150" t="s">
        <v>229</v>
      </c>
      <c r="V24" s="138">
        <v>3</v>
      </c>
      <c r="W24" s="150">
        <f t="shared" si="5"/>
        <v>2</v>
      </c>
      <c r="X24" s="143" t="s">
        <v>181</v>
      </c>
      <c r="Z24" s="99">
        <f t="shared" si="0"/>
        <v>9</v>
      </c>
      <c r="AC24" s="99" t="s">
        <v>301</v>
      </c>
      <c r="AD24" s="144">
        <v>5</v>
      </c>
      <c r="AF24" s="154" t="s">
        <v>245</v>
      </c>
      <c r="AG24" s="155">
        <v>4</v>
      </c>
      <c r="AH24" s="155">
        <v>2</v>
      </c>
      <c r="AI24" s="155" t="s">
        <v>229</v>
      </c>
      <c r="AJ24" s="155">
        <v>3</v>
      </c>
      <c r="AK24" s="155">
        <v>2</v>
      </c>
      <c r="AL24" s="154" t="str">
        <f t="shared" si="6"/>
        <v xml:space="preserve">INSERT INTO AF_PARAM VALUES (4, 2, 3, '1st Poling Time', 'date', 2, 1) </v>
      </c>
      <c r="AP24" s="99" t="b">
        <f t="shared" si="7"/>
        <v>1</v>
      </c>
      <c r="AQ24" s="99" t="s">
        <v>245</v>
      </c>
    </row>
    <row r="25" spans="1:51" x14ac:dyDescent="0.25">
      <c r="B25" s="99" t="s">
        <v>301</v>
      </c>
      <c r="E25" s="108" t="s">
        <v>186</v>
      </c>
      <c r="F25" s="110"/>
      <c r="G25" s="109"/>
      <c r="H25" s="109"/>
      <c r="J25" s="108" t="s">
        <v>130</v>
      </c>
      <c r="K25" s="110"/>
      <c r="M25" s="108" t="s">
        <v>130</v>
      </c>
      <c r="N25" s="110"/>
      <c r="P25" s="150" t="s">
        <v>246</v>
      </c>
      <c r="Q25" s="150" t="s">
        <v>228</v>
      </c>
      <c r="R25" s="150">
        <f t="shared" si="2"/>
        <v>4</v>
      </c>
      <c r="S25" s="150" t="str">
        <f t="shared" si="3"/>
        <v>Refining</v>
      </c>
      <c r="T25" s="150">
        <f t="shared" si="4"/>
        <v>2</v>
      </c>
      <c r="U25" s="150" t="s">
        <v>229</v>
      </c>
      <c r="V25" s="138">
        <v>3</v>
      </c>
      <c r="W25" s="150">
        <f t="shared" si="5"/>
        <v>2</v>
      </c>
      <c r="X25" s="143" t="s">
        <v>181</v>
      </c>
      <c r="Z25" s="99">
        <f t="shared" si="0"/>
        <v>9</v>
      </c>
      <c r="AF25" s="154" t="s">
        <v>246</v>
      </c>
      <c r="AG25" s="155">
        <v>4</v>
      </c>
      <c r="AH25" s="155">
        <v>2</v>
      </c>
      <c r="AI25" s="155" t="s">
        <v>229</v>
      </c>
      <c r="AJ25" s="155">
        <v>3</v>
      </c>
      <c r="AK25" s="155">
        <v>2</v>
      </c>
      <c r="AL25" s="154" t="str">
        <f t="shared" si="6"/>
        <v xml:space="preserve">INSERT INTO AF_PARAM VALUES (4, 2, 3, '2nd Poling Time', 'date', 2, 1) </v>
      </c>
      <c r="AP25" s="99" t="b">
        <f t="shared" si="7"/>
        <v>1</v>
      </c>
      <c r="AQ25" s="99" t="s">
        <v>246</v>
      </c>
    </row>
    <row r="26" spans="1:51" x14ac:dyDescent="0.25">
      <c r="E26" s="108" t="s">
        <v>140</v>
      </c>
      <c r="F26" s="110"/>
      <c r="G26" s="109"/>
      <c r="H26" s="109"/>
      <c r="J26" s="108" t="s">
        <v>231</v>
      </c>
      <c r="K26" s="110"/>
      <c r="M26" s="108" t="s">
        <v>279</v>
      </c>
      <c r="N26" s="110"/>
      <c r="P26" s="150" t="s">
        <v>247</v>
      </c>
      <c r="Q26" s="150" t="s">
        <v>228</v>
      </c>
      <c r="R26" s="150">
        <f t="shared" si="2"/>
        <v>4</v>
      </c>
      <c r="S26" s="150" t="str">
        <f t="shared" si="3"/>
        <v>Refining</v>
      </c>
      <c r="T26" s="150">
        <f t="shared" si="4"/>
        <v>2</v>
      </c>
      <c r="U26" s="150" t="s">
        <v>229</v>
      </c>
      <c r="V26" s="138">
        <v>3</v>
      </c>
      <c r="W26" s="150">
        <f t="shared" si="5"/>
        <v>2</v>
      </c>
      <c r="X26" s="143" t="s">
        <v>181</v>
      </c>
      <c r="Z26" s="99">
        <f t="shared" si="0"/>
        <v>9</v>
      </c>
      <c r="AF26" s="154" t="s">
        <v>247</v>
      </c>
      <c r="AG26" s="155">
        <v>4</v>
      </c>
      <c r="AH26" s="155">
        <v>2</v>
      </c>
      <c r="AI26" s="155" t="s">
        <v>229</v>
      </c>
      <c r="AJ26" s="155">
        <v>3</v>
      </c>
      <c r="AK26" s="155">
        <v>2</v>
      </c>
      <c r="AL26" s="154" t="str">
        <f t="shared" si="6"/>
        <v xml:space="preserve">INSERT INTO AF_PARAM VALUES (4, 2, 3, 'Heat-up Poling Time', 'date', 2, 1) </v>
      </c>
      <c r="AP26" s="99" t="b">
        <f t="shared" si="7"/>
        <v>1</v>
      </c>
      <c r="AQ26" s="99" t="s">
        <v>247</v>
      </c>
    </row>
    <row r="27" spans="1:51" x14ac:dyDescent="0.25">
      <c r="E27" s="108" t="s">
        <v>191</v>
      </c>
      <c r="F27" s="110"/>
      <c r="G27" s="109"/>
      <c r="H27" s="109"/>
      <c r="J27" s="108" t="s">
        <v>232</v>
      </c>
      <c r="K27" s="110"/>
      <c r="M27" s="108" t="s">
        <v>280</v>
      </c>
      <c r="N27" s="110"/>
      <c r="P27" s="150" t="s">
        <v>248</v>
      </c>
      <c r="Q27" s="150" t="s">
        <v>228</v>
      </c>
      <c r="R27" s="150">
        <f t="shared" si="2"/>
        <v>4</v>
      </c>
      <c r="S27" s="150" t="str">
        <f t="shared" si="3"/>
        <v>Refining</v>
      </c>
      <c r="T27" s="150">
        <f t="shared" si="4"/>
        <v>2</v>
      </c>
      <c r="U27" s="150" t="s">
        <v>230</v>
      </c>
      <c r="V27" s="138">
        <v>3</v>
      </c>
      <c r="W27" s="150">
        <f t="shared" si="5"/>
        <v>3</v>
      </c>
      <c r="X27" s="143" t="s">
        <v>182</v>
      </c>
      <c r="Z27" s="99">
        <f t="shared" si="0"/>
        <v>9</v>
      </c>
      <c r="AF27" s="154" t="s">
        <v>248</v>
      </c>
      <c r="AG27" s="155">
        <v>4</v>
      </c>
      <c r="AH27" s="155">
        <v>2</v>
      </c>
      <c r="AI27" s="155" t="s">
        <v>230</v>
      </c>
      <c r="AJ27" s="155">
        <v>3</v>
      </c>
      <c r="AK27" s="155">
        <v>3</v>
      </c>
      <c r="AL27" s="154" t="str">
        <f t="shared" si="6"/>
        <v xml:space="preserve">INSERT INTO AF_PARAM VALUES (4, 2, 3, 'Poling Delays', 'word', 3, 1) </v>
      </c>
      <c r="AP27" s="99" t="b">
        <f t="shared" si="7"/>
        <v>1</v>
      </c>
      <c r="AQ27" s="99" t="s">
        <v>248</v>
      </c>
    </row>
    <row r="28" spans="1:51" x14ac:dyDescent="0.25">
      <c r="E28" s="108" t="s">
        <v>193</v>
      </c>
      <c r="F28" s="110"/>
      <c r="G28" s="109"/>
      <c r="H28" s="109"/>
      <c r="J28" s="111"/>
      <c r="K28" s="113"/>
      <c r="M28" s="111"/>
      <c r="N28" s="113"/>
      <c r="P28" s="150" t="s">
        <v>249</v>
      </c>
      <c r="Q28" s="150" t="s">
        <v>6</v>
      </c>
      <c r="R28" s="150">
        <f t="shared" si="2"/>
        <v>1</v>
      </c>
      <c r="S28" s="150" t="str">
        <f t="shared" si="3"/>
        <v>Casting</v>
      </c>
      <c r="T28" s="150">
        <f t="shared" si="4"/>
        <v>1</v>
      </c>
      <c r="U28" s="150" t="s">
        <v>229</v>
      </c>
      <c r="V28" s="138">
        <v>3</v>
      </c>
      <c r="W28" s="150">
        <f t="shared" si="5"/>
        <v>2</v>
      </c>
      <c r="X28" s="143" t="s">
        <v>181</v>
      </c>
      <c r="Z28" s="99">
        <f t="shared" si="0"/>
        <v>9</v>
      </c>
      <c r="AF28" s="154" t="s">
        <v>249</v>
      </c>
      <c r="AG28" s="155">
        <v>1</v>
      </c>
      <c r="AH28" s="155">
        <v>1</v>
      </c>
      <c r="AI28" s="155" t="s">
        <v>229</v>
      </c>
      <c r="AJ28" s="155">
        <v>3</v>
      </c>
      <c r="AK28" s="155">
        <v>2</v>
      </c>
      <c r="AL28" s="154" t="str">
        <f t="shared" si="6"/>
        <v xml:space="preserve">INSERT INTO AF_PARAM VALUES (1, 1, 3, 'Casting Time', 'date', 2, 1) </v>
      </c>
      <c r="AP28" s="99" t="b">
        <f t="shared" si="7"/>
        <v>1</v>
      </c>
      <c r="AQ28" s="99" t="s">
        <v>249</v>
      </c>
    </row>
    <row r="29" spans="1:51" x14ac:dyDescent="0.25">
      <c r="E29" s="108" t="s">
        <v>177</v>
      </c>
      <c r="F29" s="110"/>
      <c r="G29" s="109"/>
      <c r="H29" s="109"/>
      <c r="P29" s="150" t="s">
        <v>277</v>
      </c>
      <c r="Q29" s="150" t="s">
        <v>5</v>
      </c>
      <c r="R29" s="150">
        <f t="shared" si="2"/>
        <v>5</v>
      </c>
      <c r="S29" s="150" t="str">
        <f t="shared" si="3"/>
        <v>Refining</v>
      </c>
      <c r="T29" s="150">
        <f t="shared" si="4"/>
        <v>2</v>
      </c>
      <c r="U29" s="150" t="s">
        <v>251</v>
      </c>
      <c r="V29" s="138">
        <v>3</v>
      </c>
      <c r="W29" s="150">
        <f t="shared" si="5"/>
        <v>4</v>
      </c>
      <c r="X29" s="143" t="s">
        <v>252</v>
      </c>
      <c r="Z29" s="99">
        <f t="shared" si="0"/>
        <v>9</v>
      </c>
      <c r="AF29" s="154" t="s">
        <v>277</v>
      </c>
      <c r="AG29" s="155">
        <v>5</v>
      </c>
      <c r="AH29" s="155">
        <v>2</v>
      </c>
      <c r="AI29" s="155" t="s">
        <v>251</v>
      </c>
      <c r="AJ29" s="155">
        <v>3</v>
      </c>
      <c r="AK29" s="155">
        <v>4</v>
      </c>
      <c r="AL29" s="154" t="str">
        <f t="shared" si="6"/>
        <v xml:space="preserve">INSERT INTO AF_PARAM VALUES (5, 2, 3, 'Refining Supervisor', 'Employee', 4, 1) </v>
      </c>
      <c r="AP29" s="99" t="b">
        <f t="shared" si="7"/>
        <v>1</v>
      </c>
      <c r="AQ29" s="99" t="s">
        <v>277</v>
      </c>
    </row>
    <row r="30" spans="1:51" x14ac:dyDescent="0.25">
      <c r="E30" s="111"/>
      <c r="F30" s="113"/>
      <c r="G30" s="109"/>
      <c r="H30" s="109"/>
      <c r="P30" s="150" t="s">
        <v>278</v>
      </c>
      <c r="Q30" s="150" t="s">
        <v>6</v>
      </c>
      <c r="R30" s="150">
        <f t="shared" si="2"/>
        <v>1</v>
      </c>
      <c r="S30" s="150" t="str">
        <f t="shared" si="3"/>
        <v>Casting</v>
      </c>
      <c r="T30" s="150">
        <f t="shared" si="4"/>
        <v>1</v>
      </c>
      <c r="U30" s="150" t="s">
        <v>251</v>
      </c>
      <c r="V30" s="138">
        <v>3</v>
      </c>
      <c r="W30" s="150">
        <f t="shared" si="5"/>
        <v>4</v>
      </c>
      <c r="X30" s="143" t="s">
        <v>252</v>
      </c>
      <c r="Z30" s="99">
        <f t="shared" si="0"/>
        <v>9</v>
      </c>
      <c r="AF30" s="154" t="s">
        <v>278</v>
      </c>
      <c r="AG30" s="155">
        <v>1</v>
      </c>
      <c r="AH30" s="155">
        <v>1</v>
      </c>
      <c r="AI30" s="155" t="s">
        <v>251</v>
      </c>
      <c r="AJ30" s="155">
        <v>3</v>
      </c>
      <c r="AK30" s="155">
        <v>4</v>
      </c>
      <c r="AL30" s="154" t="str">
        <f t="shared" si="6"/>
        <v xml:space="preserve">INSERT INTO AF_PARAM VALUES (1, 1, 3, 'Casting Supervisor', 'Employee', 4, 1) </v>
      </c>
      <c r="AP30" s="99" t="b">
        <f t="shared" si="7"/>
        <v>1</v>
      </c>
      <c r="AQ30" s="99" t="s">
        <v>278</v>
      </c>
    </row>
    <row r="31" spans="1:51" x14ac:dyDescent="0.25">
      <c r="J31" s="136" t="s">
        <v>194</v>
      </c>
      <c r="K31" s="137"/>
      <c r="M31" s="136" t="s">
        <v>223</v>
      </c>
      <c r="N31" s="137"/>
      <c r="P31" s="150" t="s">
        <v>250</v>
      </c>
      <c r="Q31" s="150" t="s">
        <v>5</v>
      </c>
      <c r="R31" s="150">
        <f t="shared" si="2"/>
        <v>5</v>
      </c>
      <c r="S31" s="150" t="str">
        <f t="shared" si="3"/>
        <v>Refining</v>
      </c>
      <c r="T31" s="150">
        <f t="shared" si="4"/>
        <v>2</v>
      </c>
      <c r="U31" s="150" t="s">
        <v>230</v>
      </c>
      <c r="V31" s="138">
        <v>3</v>
      </c>
      <c r="W31" s="150">
        <f t="shared" si="5"/>
        <v>3</v>
      </c>
      <c r="X31" s="143" t="s">
        <v>182</v>
      </c>
      <c r="Z31" s="99">
        <f t="shared" si="0"/>
        <v>9</v>
      </c>
      <c r="AF31" s="154" t="s">
        <v>250</v>
      </c>
      <c r="AG31" s="155">
        <v>5</v>
      </c>
      <c r="AH31" s="155">
        <v>2</v>
      </c>
      <c r="AI31" s="155" t="s">
        <v>230</v>
      </c>
      <c r="AJ31" s="155">
        <v>3</v>
      </c>
      <c r="AK31" s="155">
        <v>3</v>
      </c>
      <c r="AL31" s="154" t="str">
        <f t="shared" si="6"/>
        <v xml:space="preserve">INSERT INTO AF_PARAM VALUES (5, 2, 3, 'Refining Comment', 'word', 3, 1) </v>
      </c>
      <c r="AP31" s="99" t="b">
        <f t="shared" si="7"/>
        <v>1</v>
      </c>
      <c r="AQ31" s="99" t="s">
        <v>250</v>
      </c>
    </row>
    <row r="32" spans="1:51" x14ac:dyDescent="0.25">
      <c r="J32" s="105" t="s">
        <v>195</v>
      </c>
      <c r="K32" s="107"/>
      <c r="M32" s="105" t="s">
        <v>224</v>
      </c>
      <c r="N32" s="107"/>
      <c r="P32" s="150" t="s">
        <v>253</v>
      </c>
      <c r="Q32" s="150" t="s">
        <v>6</v>
      </c>
      <c r="R32" s="150">
        <f t="shared" si="2"/>
        <v>1</v>
      </c>
      <c r="S32" s="150" t="str">
        <f t="shared" si="3"/>
        <v>Casting</v>
      </c>
      <c r="T32" s="150">
        <f t="shared" si="4"/>
        <v>1</v>
      </c>
      <c r="U32" s="150" t="s">
        <v>227</v>
      </c>
      <c r="V32" s="138">
        <v>4</v>
      </c>
      <c r="W32" s="150">
        <f t="shared" si="5"/>
        <v>1</v>
      </c>
      <c r="X32" s="143" t="s">
        <v>209</v>
      </c>
      <c r="Z32" s="99">
        <f t="shared" si="0"/>
        <v>9</v>
      </c>
      <c r="AF32" s="154" t="s">
        <v>253</v>
      </c>
      <c r="AG32" s="155">
        <v>1</v>
      </c>
      <c r="AH32" s="155">
        <v>1</v>
      </c>
      <c r="AI32" s="155" t="s">
        <v>227</v>
      </c>
      <c r="AJ32" s="155">
        <v>4</v>
      </c>
      <c r="AK32" s="155">
        <v>1</v>
      </c>
      <c r="AL32" s="154" t="str">
        <f t="shared" si="6"/>
        <v xml:space="preserve">INSERT INTO AF_PARAM VALUES (1, 1, 4, 'Molten Metal Start Temp', 'degC', 1, 1) </v>
      </c>
      <c r="AP32" s="99" t="b">
        <f t="shared" si="7"/>
        <v>1</v>
      </c>
      <c r="AQ32" s="99" t="s">
        <v>253</v>
      </c>
    </row>
    <row r="33" spans="5:43" x14ac:dyDescent="0.25">
      <c r="G33" s="99" t="str">
        <f>E16</f>
        <v>AF_ParamGroup2</v>
      </c>
      <c r="J33" s="108" t="s">
        <v>196</v>
      </c>
      <c r="K33" s="110"/>
      <c r="M33" s="108" t="s">
        <v>173</v>
      </c>
      <c r="N33" s="110"/>
      <c r="P33" s="150" t="s">
        <v>255</v>
      </c>
      <c r="Q33" s="150" t="s">
        <v>6</v>
      </c>
      <c r="R33" s="150">
        <f t="shared" si="2"/>
        <v>1</v>
      </c>
      <c r="S33" s="150" t="str">
        <f t="shared" si="3"/>
        <v>Casting</v>
      </c>
      <c r="T33" s="150">
        <f t="shared" si="4"/>
        <v>1</v>
      </c>
      <c r="U33" s="150" t="s">
        <v>227</v>
      </c>
      <c r="V33" s="138">
        <v>4</v>
      </c>
      <c r="W33" s="150">
        <f t="shared" si="5"/>
        <v>1</v>
      </c>
      <c r="X33" s="143" t="s">
        <v>209</v>
      </c>
      <c r="Z33" s="99">
        <f t="shared" si="0"/>
        <v>9</v>
      </c>
      <c r="AF33" s="154" t="s">
        <v>255</v>
      </c>
      <c r="AG33" s="155">
        <v>1</v>
      </c>
      <c r="AH33" s="155">
        <v>1</v>
      </c>
      <c r="AI33" s="155" t="s">
        <v>227</v>
      </c>
      <c r="AJ33" s="155">
        <v>4</v>
      </c>
      <c r="AK33" s="155">
        <v>1</v>
      </c>
      <c r="AL33" s="154" t="str">
        <f t="shared" si="6"/>
        <v xml:space="preserve">INSERT INTO AF_PARAM VALUES (1, 1, 4, 'Molten Metal Middle Temp', 'degC', 1, 1) </v>
      </c>
      <c r="AP33" s="99" t="b">
        <f t="shared" si="7"/>
        <v>1</v>
      </c>
      <c r="AQ33" s="99" t="s">
        <v>255</v>
      </c>
    </row>
    <row r="34" spans="5:43" x14ac:dyDescent="0.25">
      <c r="J34" s="108" t="s">
        <v>197</v>
      </c>
      <c r="K34" s="110"/>
      <c r="M34" s="108" t="s">
        <v>130</v>
      </c>
      <c r="N34" s="110"/>
      <c r="P34" s="150" t="s">
        <v>254</v>
      </c>
      <c r="Q34" s="150" t="s">
        <v>6</v>
      </c>
      <c r="R34" s="150">
        <f t="shared" si="2"/>
        <v>1</v>
      </c>
      <c r="S34" s="150" t="str">
        <f t="shared" si="3"/>
        <v>Casting</v>
      </c>
      <c r="T34" s="150">
        <f t="shared" si="4"/>
        <v>1</v>
      </c>
      <c r="U34" s="150" t="s">
        <v>227</v>
      </c>
      <c r="V34" s="138">
        <v>4</v>
      </c>
      <c r="W34" s="150">
        <f t="shared" si="5"/>
        <v>1</v>
      </c>
      <c r="X34" s="143" t="s">
        <v>209</v>
      </c>
      <c r="Z34" s="99">
        <f t="shared" si="0"/>
        <v>9</v>
      </c>
      <c r="AF34" s="154" t="s">
        <v>254</v>
      </c>
      <c r="AG34" s="155">
        <v>1</v>
      </c>
      <c r="AH34" s="155">
        <v>1</v>
      </c>
      <c r="AI34" s="155" t="s">
        <v>227</v>
      </c>
      <c r="AJ34" s="155">
        <v>4</v>
      </c>
      <c r="AK34" s="155">
        <v>1</v>
      </c>
      <c r="AL34" s="154" t="str">
        <f t="shared" si="6"/>
        <v xml:space="preserve">INSERT INTO AF_PARAM VALUES (1, 1, 4, 'Molten Metal End Temp', 'degC', 1, 1) </v>
      </c>
      <c r="AP34" s="99" t="b">
        <f t="shared" si="7"/>
        <v>1</v>
      </c>
      <c r="AQ34" s="99" t="s">
        <v>254</v>
      </c>
    </row>
    <row r="35" spans="5:43" x14ac:dyDescent="0.25">
      <c r="E35" s="99" t="s">
        <v>6</v>
      </c>
      <c r="G35" s="99" t="str">
        <f>IF(E35="","","INSERT INTO "&amp; $G$33 &amp;" VALUES ('"&amp;E35&amp;"')")</f>
        <v>INSERT INTO AF_ParamGroup2 VALUES ('Casting')</v>
      </c>
      <c r="J35" s="108" t="s">
        <v>130</v>
      </c>
      <c r="K35" s="110"/>
      <c r="M35" s="108" t="s">
        <v>225</v>
      </c>
      <c r="N35" s="110"/>
      <c r="P35" s="150" t="s">
        <v>261</v>
      </c>
      <c r="Q35" s="150" t="s">
        <v>6</v>
      </c>
      <c r="R35" s="150">
        <f t="shared" si="2"/>
        <v>1</v>
      </c>
      <c r="S35" s="150" t="str">
        <f t="shared" si="3"/>
        <v>Casting</v>
      </c>
      <c r="T35" s="150">
        <f t="shared" si="4"/>
        <v>1</v>
      </c>
      <c r="U35" s="150" t="s">
        <v>256</v>
      </c>
      <c r="V35" s="138">
        <v>4</v>
      </c>
      <c r="W35" s="150">
        <f t="shared" si="5"/>
        <v>1</v>
      </c>
      <c r="X35" s="143" t="s">
        <v>209</v>
      </c>
      <c r="Z35" s="99">
        <f t="shared" si="0"/>
        <v>9</v>
      </c>
      <c r="AF35" s="154" t="s">
        <v>261</v>
      </c>
      <c r="AG35" s="155">
        <v>1</v>
      </c>
      <c r="AH35" s="155">
        <v>1</v>
      </c>
      <c r="AI35" s="155" t="s">
        <v>256</v>
      </c>
      <c r="AJ35" s="155">
        <v>4</v>
      </c>
      <c r="AK35" s="155">
        <v>1</v>
      </c>
      <c r="AL35" s="154" t="str">
        <f t="shared" si="6"/>
        <v xml:space="preserve">INSERT INTO AF_PARAM VALUES (1, 1, 4, 'Mould Dressing Density 1st', 'G/L', 1, 1) </v>
      </c>
      <c r="AP35" s="99" t="b">
        <f t="shared" si="7"/>
        <v>1</v>
      </c>
      <c r="AQ35" s="99" t="s">
        <v>261</v>
      </c>
    </row>
    <row r="36" spans="5:43" x14ac:dyDescent="0.25">
      <c r="E36" s="109" t="s">
        <v>5</v>
      </c>
      <c r="G36" s="99" t="str">
        <f t="shared" ref="G36:G42" si="9">IF(E36="","","INSERT INTO "&amp; $G$33 &amp;" VALUES ('"&amp;E36&amp;"')")</f>
        <v>INSERT INTO AF_ParamGroup2 VALUES ('Refining')</v>
      </c>
      <c r="J36" s="108" t="s">
        <v>198</v>
      </c>
      <c r="K36" s="110"/>
      <c r="M36" s="108" t="s">
        <v>226</v>
      </c>
      <c r="N36" s="110"/>
      <c r="P36" s="150" t="s">
        <v>262</v>
      </c>
      <c r="Q36" s="150" t="s">
        <v>6</v>
      </c>
      <c r="R36" s="150">
        <f t="shared" si="2"/>
        <v>1</v>
      </c>
      <c r="S36" s="150" t="str">
        <f t="shared" si="3"/>
        <v>Casting</v>
      </c>
      <c r="T36" s="150">
        <f t="shared" si="4"/>
        <v>1</v>
      </c>
      <c r="U36" s="150" t="s">
        <v>256</v>
      </c>
      <c r="V36" s="138">
        <v>4</v>
      </c>
      <c r="W36" s="150">
        <f t="shared" si="5"/>
        <v>1</v>
      </c>
      <c r="X36" s="143" t="s">
        <v>209</v>
      </c>
      <c r="Z36" s="99">
        <f t="shared" si="0"/>
        <v>9</v>
      </c>
      <c r="AF36" s="154" t="s">
        <v>262</v>
      </c>
      <c r="AG36" s="155">
        <v>1</v>
      </c>
      <c r="AH36" s="155">
        <v>1</v>
      </c>
      <c r="AI36" s="155" t="s">
        <v>256</v>
      </c>
      <c r="AJ36" s="155">
        <v>4</v>
      </c>
      <c r="AK36" s="155">
        <v>1</v>
      </c>
      <c r="AL36" s="154" t="str">
        <f t="shared" si="6"/>
        <v xml:space="preserve">INSERT INTO AF_PARAM VALUES (1, 1, 4, 'Mould Dressing Density 2nd', 'G/L', 1, 1) </v>
      </c>
      <c r="AP36" s="99" t="b">
        <f t="shared" si="7"/>
        <v>1</v>
      </c>
      <c r="AQ36" s="99" t="s">
        <v>262</v>
      </c>
    </row>
    <row r="37" spans="5:43" x14ac:dyDescent="0.25">
      <c r="E37" s="109" t="s">
        <v>7</v>
      </c>
      <c r="G37" s="99" t="str">
        <f t="shared" si="9"/>
        <v>INSERT INTO AF_ParamGroup2 VALUES ('QIG')</v>
      </c>
      <c r="J37" s="108" t="s">
        <v>199</v>
      </c>
      <c r="K37" s="110"/>
      <c r="M37" s="108" t="s">
        <v>317</v>
      </c>
      <c r="N37" s="110"/>
      <c r="P37" s="150" t="s">
        <v>263</v>
      </c>
      <c r="Q37" s="150" t="s">
        <v>6</v>
      </c>
      <c r="R37" s="150">
        <f t="shared" si="2"/>
        <v>1</v>
      </c>
      <c r="S37" s="150" t="str">
        <f t="shared" si="3"/>
        <v>Casting</v>
      </c>
      <c r="T37" s="150">
        <f t="shared" si="4"/>
        <v>1</v>
      </c>
      <c r="U37" s="150" t="s">
        <v>256</v>
      </c>
      <c r="V37" s="138">
        <v>4</v>
      </c>
      <c r="W37" s="150">
        <f t="shared" si="5"/>
        <v>1</v>
      </c>
      <c r="X37" s="143" t="s">
        <v>209</v>
      </c>
      <c r="Z37" s="99">
        <f t="shared" si="0"/>
        <v>9</v>
      </c>
      <c r="AF37" s="154" t="s">
        <v>263</v>
      </c>
      <c r="AG37" s="155">
        <v>1</v>
      </c>
      <c r="AH37" s="155">
        <v>1</v>
      </c>
      <c r="AI37" s="155" t="s">
        <v>256</v>
      </c>
      <c r="AJ37" s="155">
        <v>4</v>
      </c>
      <c r="AK37" s="155">
        <v>1</v>
      </c>
      <c r="AL37" s="154" t="str">
        <f t="shared" si="6"/>
        <v xml:space="preserve">INSERT INTO AF_PARAM VALUES (1, 1, 4, 'Mould Dressing Density 3rd', 'G/L', 1, 1) </v>
      </c>
      <c r="AP37" s="99" t="b">
        <f t="shared" si="7"/>
        <v>1</v>
      </c>
      <c r="AQ37" s="99" t="s">
        <v>263</v>
      </c>
    </row>
    <row r="38" spans="5:43" x14ac:dyDescent="0.25">
      <c r="G38" s="99" t="str">
        <f t="shared" si="9"/>
        <v/>
      </c>
      <c r="J38" s="108" t="s">
        <v>331</v>
      </c>
      <c r="K38" s="110"/>
      <c r="M38" s="111"/>
      <c r="N38" s="113"/>
      <c r="P38" s="150" t="s">
        <v>264</v>
      </c>
      <c r="Q38" s="150" t="s">
        <v>6</v>
      </c>
      <c r="R38" s="150">
        <f t="shared" si="2"/>
        <v>1</v>
      </c>
      <c r="S38" s="150" t="str">
        <f t="shared" si="3"/>
        <v>Casting</v>
      </c>
      <c r="T38" s="150">
        <f t="shared" si="4"/>
        <v>1</v>
      </c>
      <c r="U38" s="150" t="s">
        <v>266</v>
      </c>
      <c r="V38" s="138">
        <v>4</v>
      </c>
      <c r="W38" s="150">
        <f t="shared" si="5"/>
        <v>1</v>
      </c>
      <c r="X38" s="143" t="s">
        <v>209</v>
      </c>
      <c r="Z38" s="99">
        <f t="shared" si="0"/>
        <v>9</v>
      </c>
      <c r="AF38" s="154" t="s">
        <v>264</v>
      </c>
      <c r="AG38" s="155">
        <v>1</v>
      </c>
      <c r="AH38" s="155">
        <v>1</v>
      </c>
      <c r="AI38" s="155" t="s">
        <v>266</v>
      </c>
      <c r="AJ38" s="155">
        <v>4</v>
      </c>
      <c r="AK38" s="155">
        <v>1</v>
      </c>
      <c r="AL38" s="154" t="str">
        <f t="shared" si="6"/>
        <v xml:space="preserve">INSERT INTO AF_PARAM VALUES (1, 1, 4, 'Mould Replacement Wheel1', 'mould number', 1, 1) </v>
      </c>
      <c r="AP38" s="99" t="b">
        <f t="shared" si="7"/>
        <v>0</v>
      </c>
      <c r="AQ38" s="99" t="s">
        <v>267</v>
      </c>
    </row>
    <row r="39" spans="5:43" x14ac:dyDescent="0.25">
      <c r="G39" s="99" t="str">
        <f t="shared" si="9"/>
        <v/>
      </c>
      <c r="J39" s="111"/>
      <c r="K39" s="113"/>
      <c r="P39" s="150" t="s">
        <v>265</v>
      </c>
      <c r="Q39" s="150" t="s">
        <v>6</v>
      </c>
      <c r="R39" s="150">
        <f t="shared" si="2"/>
        <v>1</v>
      </c>
      <c r="S39" s="150" t="str">
        <f t="shared" si="3"/>
        <v>Casting</v>
      </c>
      <c r="T39" s="150">
        <f t="shared" si="4"/>
        <v>1</v>
      </c>
      <c r="U39" s="150" t="s">
        <v>266</v>
      </c>
      <c r="V39" s="138">
        <v>4</v>
      </c>
      <c r="W39" s="150">
        <f t="shared" si="5"/>
        <v>1</v>
      </c>
      <c r="X39" s="143" t="s">
        <v>209</v>
      </c>
      <c r="Z39" s="99">
        <f t="shared" si="0"/>
        <v>9</v>
      </c>
      <c r="AF39" s="154" t="s">
        <v>265</v>
      </c>
      <c r="AG39" s="155">
        <v>1</v>
      </c>
      <c r="AH39" s="155">
        <v>1</v>
      </c>
      <c r="AI39" s="155" t="s">
        <v>266</v>
      </c>
      <c r="AJ39" s="155">
        <v>4</v>
      </c>
      <c r="AK39" s="155">
        <v>1</v>
      </c>
      <c r="AL39" s="154" t="str">
        <f t="shared" si="6"/>
        <v xml:space="preserve">INSERT INTO AF_PARAM VALUES (1, 1, 4, 'Mould Replacement Wheel2', 'mould number', 1, 1) </v>
      </c>
      <c r="AP39" s="99" t="b">
        <f t="shared" si="7"/>
        <v>0</v>
      </c>
      <c r="AQ39" s="99" t="s">
        <v>274</v>
      </c>
    </row>
    <row r="40" spans="5:43" x14ac:dyDescent="0.25">
      <c r="G40" s="99" t="str">
        <f t="shared" si="9"/>
        <v/>
      </c>
      <c r="M40" s="136" t="s">
        <v>292</v>
      </c>
      <c r="N40" s="137"/>
      <c r="P40" s="150" t="s">
        <v>267</v>
      </c>
      <c r="Q40" s="150" t="s">
        <v>6</v>
      </c>
      <c r="R40" s="150">
        <f t="shared" si="2"/>
        <v>1</v>
      </c>
      <c r="S40" s="150" t="str">
        <f t="shared" si="3"/>
        <v>Casting</v>
      </c>
      <c r="T40" s="150">
        <f t="shared" si="4"/>
        <v>1</v>
      </c>
      <c r="U40" s="150" t="s">
        <v>71</v>
      </c>
      <c r="V40" s="138">
        <v>4</v>
      </c>
      <c r="W40" s="150">
        <f t="shared" si="5"/>
        <v>1</v>
      </c>
      <c r="X40" s="143" t="s">
        <v>209</v>
      </c>
      <c r="Z40" s="99">
        <f t="shared" si="0"/>
        <v>9</v>
      </c>
      <c r="AF40" s="154" t="s">
        <v>267</v>
      </c>
      <c r="AG40" s="155">
        <v>1</v>
      </c>
      <c r="AH40" s="155">
        <v>1</v>
      </c>
      <c r="AI40" s="155" t="s">
        <v>71</v>
      </c>
      <c r="AJ40" s="155">
        <v>4</v>
      </c>
      <c r="AK40" s="155">
        <v>1</v>
      </c>
      <c r="AL40" s="154" t="str">
        <f t="shared" si="6"/>
        <v xml:space="preserve">INSERT INTO AF_PARAM VALUES (1, 1, 4, 'Spare Moulds Inventory pasar', 'pcs', 1, 1) </v>
      </c>
      <c r="AP40" s="99" t="b">
        <f t="shared" si="7"/>
        <v>0</v>
      </c>
      <c r="AQ40" s="99" t="s">
        <v>268</v>
      </c>
    </row>
    <row r="41" spans="5:43" x14ac:dyDescent="0.25">
      <c r="G41" s="99" t="str">
        <f t="shared" si="9"/>
        <v/>
      </c>
      <c r="J41" s="136" t="s">
        <v>294</v>
      </c>
      <c r="K41" s="137"/>
      <c r="M41" s="105" t="s">
        <v>293</v>
      </c>
      <c r="N41" s="107"/>
      <c r="P41" s="150" t="s">
        <v>274</v>
      </c>
      <c r="Q41" s="150" t="s">
        <v>6</v>
      </c>
      <c r="R41" s="150">
        <f t="shared" si="2"/>
        <v>1</v>
      </c>
      <c r="S41" s="150" t="str">
        <f t="shared" si="3"/>
        <v>Casting</v>
      </c>
      <c r="T41" s="150">
        <f t="shared" si="4"/>
        <v>1</v>
      </c>
      <c r="U41" s="150" t="s">
        <v>71</v>
      </c>
      <c r="V41" s="138">
        <v>4</v>
      </c>
      <c r="W41" s="150">
        <f t="shared" si="5"/>
        <v>1</v>
      </c>
      <c r="X41" s="143" t="s">
        <v>209</v>
      </c>
      <c r="Z41" s="99">
        <f t="shared" si="0"/>
        <v>9</v>
      </c>
      <c r="AF41" s="154" t="s">
        <v>274</v>
      </c>
      <c r="AG41" s="155">
        <v>1</v>
      </c>
      <c r="AH41" s="155">
        <v>1</v>
      </c>
      <c r="AI41" s="155" t="s">
        <v>71</v>
      </c>
      <c r="AJ41" s="155">
        <v>4</v>
      </c>
      <c r="AK41" s="155">
        <v>1</v>
      </c>
      <c r="AL41" s="154" t="str">
        <f t="shared" si="6"/>
        <v xml:space="preserve">INSERT INTO AF_PARAM VALUES (1, 1, 4, 'Spare Moulds Inventory pasar casted', 'pcs', 1, 1) </v>
      </c>
      <c r="AP41" s="99" t="b">
        <f t="shared" si="7"/>
        <v>0</v>
      </c>
      <c r="AQ41" s="99" t="s">
        <v>275</v>
      </c>
    </row>
    <row r="42" spans="5:43" x14ac:dyDescent="0.25">
      <c r="G42" s="99" t="str">
        <f t="shared" si="9"/>
        <v/>
      </c>
      <c r="J42" s="105" t="s">
        <v>295</v>
      </c>
      <c r="K42" s="107"/>
      <c r="M42" s="108" t="s">
        <v>173</v>
      </c>
      <c r="N42" s="110"/>
      <c r="P42" s="150" t="s">
        <v>268</v>
      </c>
      <c r="Q42" s="150" t="s">
        <v>6</v>
      </c>
      <c r="R42" s="150">
        <f t="shared" si="2"/>
        <v>1</v>
      </c>
      <c r="S42" s="150" t="str">
        <f t="shared" si="3"/>
        <v>Casting</v>
      </c>
      <c r="T42" s="150">
        <f t="shared" si="4"/>
        <v>1</v>
      </c>
      <c r="U42" s="150" t="s">
        <v>71</v>
      </c>
      <c r="V42" s="138">
        <v>4</v>
      </c>
      <c r="W42" s="150">
        <f t="shared" si="5"/>
        <v>1</v>
      </c>
      <c r="X42" s="143" t="s">
        <v>209</v>
      </c>
      <c r="Z42" s="99">
        <f t="shared" si="0"/>
        <v>9</v>
      </c>
      <c r="AF42" s="154" t="s">
        <v>268</v>
      </c>
      <c r="AG42" s="155">
        <v>1</v>
      </c>
      <c r="AH42" s="155">
        <v>1</v>
      </c>
      <c r="AI42" s="155" t="s">
        <v>71</v>
      </c>
      <c r="AJ42" s="155">
        <v>4</v>
      </c>
      <c r="AK42" s="155">
        <v>1</v>
      </c>
      <c r="AL42" s="154" t="str">
        <f t="shared" si="6"/>
        <v xml:space="preserve">INSERT INTO AF_PARAM VALUES (1, 1, 4, 'Spare Moulds Inventory CRL', 'pcs', 1, 1) </v>
      </c>
      <c r="AP42" s="99" t="b">
        <f t="shared" si="7"/>
        <v>0</v>
      </c>
      <c r="AQ42" s="99" t="s">
        <v>269</v>
      </c>
    </row>
    <row r="43" spans="5:43" x14ac:dyDescent="0.25">
      <c r="J43" s="108" t="s">
        <v>173</v>
      </c>
      <c r="K43" s="110"/>
      <c r="M43" s="108" t="s">
        <v>130</v>
      </c>
      <c r="N43" s="110"/>
      <c r="P43" s="150" t="s">
        <v>275</v>
      </c>
      <c r="Q43" s="150" t="s">
        <v>6</v>
      </c>
      <c r="R43" s="150">
        <f t="shared" si="2"/>
        <v>1</v>
      </c>
      <c r="S43" s="150" t="str">
        <f t="shared" si="3"/>
        <v>Casting</v>
      </c>
      <c r="T43" s="150">
        <f t="shared" si="4"/>
        <v>1</v>
      </c>
      <c r="U43" s="150" t="s">
        <v>71</v>
      </c>
      <c r="V43" s="138">
        <v>4</v>
      </c>
      <c r="W43" s="150">
        <f t="shared" si="5"/>
        <v>1</v>
      </c>
      <c r="X43" s="143" t="s">
        <v>209</v>
      </c>
      <c r="Z43" s="99">
        <f t="shared" si="0"/>
        <v>9</v>
      </c>
      <c r="AF43" s="154" t="s">
        <v>275</v>
      </c>
      <c r="AG43" s="155">
        <v>1</v>
      </c>
      <c r="AH43" s="155">
        <v>1</v>
      </c>
      <c r="AI43" s="155" t="s">
        <v>71</v>
      </c>
      <c r="AJ43" s="155">
        <v>4</v>
      </c>
      <c r="AK43" s="155">
        <v>1</v>
      </c>
      <c r="AL43" s="154" t="str">
        <f t="shared" si="6"/>
        <v xml:space="preserve">INSERT INTO AF_PARAM VALUES (1, 1, 4, 'Spare Moulds Inventory CRL casted', 'pcs', 1, 1) </v>
      </c>
      <c r="AP43" s="99" t="b">
        <f t="shared" si="7"/>
        <v>0</v>
      </c>
      <c r="AQ43" s="99" t="s">
        <v>270</v>
      </c>
    </row>
    <row r="44" spans="5:43" x14ac:dyDescent="0.25">
      <c r="J44" s="108" t="s">
        <v>130</v>
      </c>
      <c r="K44" s="110"/>
      <c r="M44" s="108" t="s">
        <v>291</v>
      </c>
      <c r="N44" s="110"/>
      <c r="P44" s="150" t="s">
        <v>269</v>
      </c>
      <c r="Q44" s="150" t="s">
        <v>6</v>
      </c>
      <c r="R44" s="150">
        <f t="shared" si="2"/>
        <v>1</v>
      </c>
      <c r="S44" s="150" t="str">
        <f t="shared" si="3"/>
        <v>Casting</v>
      </c>
      <c r="T44" s="150">
        <f t="shared" si="4"/>
        <v>1</v>
      </c>
      <c r="U44" s="150" t="s">
        <v>71</v>
      </c>
      <c r="V44" s="138">
        <v>4</v>
      </c>
      <c r="W44" s="150">
        <f t="shared" si="5"/>
        <v>1</v>
      </c>
      <c r="X44" s="143" t="s">
        <v>209</v>
      </c>
      <c r="Z44" s="99">
        <f t="shared" si="0"/>
        <v>9</v>
      </c>
      <c r="AF44" s="154" t="s">
        <v>269</v>
      </c>
      <c r="AG44" s="155">
        <v>1</v>
      </c>
      <c r="AH44" s="155">
        <v>1</v>
      </c>
      <c r="AI44" s="155" t="s">
        <v>71</v>
      </c>
      <c r="AJ44" s="155">
        <v>4</v>
      </c>
      <c r="AK44" s="155">
        <v>1</v>
      </c>
      <c r="AL44" s="154" t="str">
        <f t="shared" si="6"/>
        <v xml:space="preserve">INSERT INTO AF_PARAM VALUES (1, 1, 4, 'Turnover Anode Casted pcs', 'pcs', 1, 1) </v>
      </c>
      <c r="AP44" s="99" t="b">
        <f t="shared" si="7"/>
        <v>0</v>
      </c>
      <c r="AQ44" s="99" t="s">
        <v>271</v>
      </c>
    </row>
    <row r="45" spans="5:43" x14ac:dyDescent="0.25">
      <c r="G45" s="99" t="str">
        <f>"Select * from "&amp;G33</f>
        <v>Select * from AF_ParamGroup2</v>
      </c>
      <c r="J45" s="108" t="s">
        <v>288</v>
      </c>
      <c r="K45" s="110"/>
      <c r="M45" s="111"/>
      <c r="N45" s="113"/>
      <c r="P45" s="150" t="s">
        <v>270</v>
      </c>
      <c r="Q45" s="150" t="s">
        <v>6</v>
      </c>
      <c r="R45" s="150">
        <f t="shared" si="2"/>
        <v>1</v>
      </c>
      <c r="S45" s="150" t="str">
        <f t="shared" si="3"/>
        <v>Casting</v>
      </c>
      <c r="T45" s="150">
        <f t="shared" si="4"/>
        <v>1</v>
      </c>
      <c r="U45" s="150" t="s">
        <v>72</v>
      </c>
      <c r="V45" s="138">
        <v>4</v>
      </c>
      <c r="W45" s="150">
        <f t="shared" si="5"/>
        <v>1</v>
      </c>
      <c r="X45" s="143" t="s">
        <v>209</v>
      </c>
      <c r="Z45" s="99">
        <f t="shared" si="0"/>
        <v>9</v>
      </c>
      <c r="AF45" s="154" t="s">
        <v>270</v>
      </c>
      <c r="AG45" s="155">
        <v>1</v>
      </c>
      <c r="AH45" s="155">
        <v>1</v>
      </c>
      <c r="AI45" s="155" t="s">
        <v>72</v>
      </c>
      <c r="AJ45" s="155">
        <v>4</v>
      </c>
      <c r="AK45" s="155">
        <v>1</v>
      </c>
      <c r="AL45" s="154" t="str">
        <f t="shared" si="6"/>
        <v xml:space="preserve">INSERT INTO AF_PARAM VALUES (1, 1, 4, 'Turnover Anode Casted mt', 'MT', 1, 1) </v>
      </c>
      <c r="AP45" s="99" t="b">
        <f t="shared" si="7"/>
        <v>0</v>
      </c>
      <c r="AQ45" s="99" t="s">
        <v>272</v>
      </c>
    </row>
    <row r="46" spans="5:43" x14ac:dyDescent="0.25">
      <c r="J46" s="111"/>
      <c r="K46" s="113"/>
      <c r="P46" s="150" t="s">
        <v>271</v>
      </c>
      <c r="Q46" s="150" t="s">
        <v>6</v>
      </c>
      <c r="R46" s="150">
        <f t="shared" si="2"/>
        <v>1</v>
      </c>
      <c r="S46" s="150" t="str">
        <f t="shared" si="3"/>
        <v>Casting</v>
      </c>
      <c r="T46" s="150">
        <f t="shared" si="4"/>
        <v>1</v>
      </c>
      <c r="U46" s="150" t="s">
        <v>71</v>
      </c>
      <c r="V46" s="138">
        <v>4</v>
      </c>
      <c r="W46" s="150">
        <f t="shared" si="5"/>
        <v>1</v>
      </c>
      <c r="X46" s="143" t="s">
        <v>209</v>
      </c>
      <c r="Z46" s="99">
        <f t="shared" si="0"/>
        <v>9</v>
      </c>
      <c r="AF46" s="154" t="s">
        <v>271</v>
      </c>
      <c r="AG46" s="155">
        <v>1</v>
      </c>
      <c r="AH46" s="155">
        <v>1</v>
      </c>
      <c r="AI46" s="155" t="s">
        <v>71</v>
      </c>
      <c r="AJ46" s="155">
        <v>4</v>
      </c>
      <c r="AK46" s="155">
        <v>1</v>
      </c>
      <c r="AL46" s="154" t="str">
        <f t="shared" si="6"/>
        <v xml:space="preserve">INSERT INTO AF_PARAM VALUES (1, 1, 4, 'Turnover Anode Reworked pcs', 'pcs', 1, 1) </v>
      </c>
      <c r="AP46" s="99" t="b">
        <f t="shared" si="7"/>
        <v>0</v>
      </c>
      <c r="AQ46" s="99" t="s">
        <v>273</v>
      </c>
    </row>
    <row r="47" spans="5:43" x14ac:dyDescent="0.25">
      <c r="J47" s="109"/>
      <c r="K47" s="109"/>
      <c r="P47" s="150" t="s">
        <v>272</v>
      </c>
      <c r="Q47" s="150" t="s">
        <v>6</v>
      </c>
      <c r="R47" s="150">
        <f t="shared" si="2"/>
        <v>1</v>
      </c>
      <c r="S47" s="150" t="str">
        <f t="shared" si="3"/>
        <v>Casting</v>
      </c>
      <c r="T47" s="150">
        <f t="shared" si="4"/>
        <v>1</v>
      </c>
      <c r="U47" s="150" t="s">
        <v>70</v>
      </c>
      <c r="V47" s="138">
        <v>4</v>
      </c>
      <c r="W47" s="150">
        <f t="shared" si="5"/>
        <v>1</v>
      </c>
      <c r="X47" s="143" t="s">
        <v>209</v>
      </c>
      <c r="Z47" s="99">
        <f t="shared" si="0"/>
        <v>9</v>
      </c>
      <c r="AF47" s="154" t="s">
        <v>272</v>
      </c>
      <c r="AG47" s="155">
        <v>1</v>
      </c>
      <c r="AH47" s="155">
        <v>1</v>
      </c>
      <c r="AI47" s="155" t="s">
        <v>70</v>
      </c>
      <c r="AJ47" s="155">
        <v>4</v>
      </c>
      <c r="AK47" s="155">
        <v>1</v>
      </c>
      <c r="AL47" s="154" t="str">
        <f t="shared" si="6"/>
        <v xml:space="preserve">INSERT INTO AF_PARAM VALUES (1, 1, 4, 'Turnover Anode bundle weighing kg', 'kg', 1, 1) </v>
      </c>
      <c r="AP47" s="99" t="b">
        <f t="shared" si="7"/>
        <v>0</v>
      </c>
      <c r="AQ47" s="99" t="s">
        <v>276</v>
      </c>
    </row>
    <row r="48" spans="5:43" x14ac:dyDescent="0.25">
      <c r="P48" s="150" t="s">
        <v>273</v>
      </c>
      <c r="Q48" s="150" t="s">
        <v>6</v>
      </c>
      <c r="R48" s="150">
        <f t="shared" si="2"/>
        <v>1</v>
      </c>
      <c r="S48" s="150" t="str">
        <f t="shared" si="3"/>
        <v>Casting</v>
      </c>
      <c r="T48" s="150">
        <f t="shared" si="4"/>
        <v>1</v>
      </c>
      <c r="U48" s="150" t="s">
        <v>71</v>
      </c>
      <c r="V48" s="138">
        <v>4</v>
      </c>
      <c r="W48" s="150">
        <f t="shared" si="5"/>
        <v>1</v>
      </c>
      <c r="X48" s="143" t="s">
        <v>209</v>
      </c>
      <c r="Z48" s="99">
        <f t="shared" si="0"/>
        <v>9</v>
      </c>
      <c r="AF48" s="154" t="s">
        <v>273</v>
      </c>
      <c r="AG48" s="155">
        <v>1</v>
      </c>
      <c r="AH48" s="155">
        <v>1</v>
      </c>
      <c r="AI48" s="155" t="s">
        <v>71</v>
      </c>
      <c r="AJ48" s="155">
        <v>4</v>
      </c>
      <c r="AK48" s="155">
        <v>1</v>
      </c>
      <c r="AL48" s="154" t="str">
        <f t="shared" si="6"/>
        <v xml:space="preserve">INSERT INTO AF_PARAM VALUES (1, 1, 4, 'Turnover Anode bundle weighing pcs', 'pcs', 1, 1) </v>
      </c>
      <c r="AP48" s="99" t="b">
        <f t="shared" si="7"/>
        <v>0</v>
      </c>
      <c r="AQ48" s="99" t="s">
        <v>281</v>
      </c>
    </row>
    <row r="49" spans="10:43" x14ac:dyDescent="0.25">
      <c r="J49" s="136" t="s">
        <v>300</v>
      </c>
      <c r="K49" s="137"/>
      <c r="P49" s="150" t="s">
        <v>276</v>
      </c>
      <c r="Q49" s="150" t="s">
        <v>6</v>
      </c>
      <c r="R49" s="150">
        <f t="shared" si="2"/>
        <v>1</v>
      </c>
      <c r="S49" s="150" t="str">
        <f t="shared" si="3"/>
        <v>Casting</v>
      </c>
      <c r="T49" s="150">
        <f t="shared" si="4"/>
        <v>1</v>
      </c>
      <c r="U49" s="150" t="s">
        <v>230</v>
      </c>
      <c r="V49" s="138">
        <v>4</v>
      </c>
      <c r="W49" s="150">
        <f t="shared" si="5"/>
        <v>3</v>
      </c>
      <c r="X49" s="143" t="s">
        <v>182</v>
      </c>
      <c r="Z49" s="99">
        <f t="shared" si="0"/>
        <v>9</v>
      </c>
      <c r="AF49" s="154" t="s">
        <v>276</v>
      </c>
      <c r="AG49" s="155">
        <v>1</v>
      </c>
      <c r="AH49" s="155">
        <v>1</v>
      </c>
      <c r="AI49" s="155" t="s">
        <v>230</v>
      </c>
      <c r="AJ49" s="155">
        <v>4</v>
      </c>
      <c r="AK49" s="155">
        <v>3</v>
      </c>
      <c r="AL49" s="154" t="str">
        <f t="shared" si="6"/>
        <v xml:space="preserve">INSERT INTO AF_PARAM VALUES (1, 1, 4, 'Casting Comment', 'word', 3, 1) </v>
      </c>
      <c r="AP49" s="99" t="b">
        <f t="shared" si="7"/>
        <v>0</v>
      </c>
      <c r="AQ49" s="99" t="s">
        <v>282</v>
      </c>
    </row>
    <row r="50" spans="10:43" x14ac:dyDescent="0.25">
      <c r="J50" s="105" t="s">
        <v>318</v>
      </c>
      <c r="K50" s="107"/>
      <c r="P50" s="150" t="s">
        <v>281</v>
      </c>
      <c r="Q50" s="150" t="s">
        <v>85</v>
      </c>
      <c r="R50" s="150">
        <f t="shared" si="2"/>
        <v>6</v>
      </c>
      <c r="S50" s="150" t="s">
        <v>6</v>
      </c>
      <c r="T50" s="150">
        <f t="shared" si="4"/>
        <v>1</v>
      </c>
      <c r="U50" s="150" t="s">
        <v>251</v>
      </c>
      <c r="V50" s="138">
        <v>4</v>
      </c>
      <c r="W50" s="150">
        <f t="shared" si="5"/>
        <v>4</v>
      </c>
      <c r="X50" s="143" t="s">
        <v>252</v>
      </c>
      <c r="Z50" s="99">
        <f t="shared" si="0"/>
        <v>9</v>
      </c>
      <c r="AF50" s="154" t="s">
        <v>281</v>
      </c>
      <c r="AG50" s="155">
        <v>6</v>
      </c>
      <c r="AH50" s="155">
        <v>1</v>
      </c>
      <c r="AI50" s="155" t="s">
        <v>251</v>
      </c>
      <c r="AJ50" s="155">
        <v>4</v>
      </c>
      <c r="AK50" s="155">
        <v>4</v>
      </c>
      <c r="AL50" s="154" t="str">
        <f t="shared" si="6"/>
        <v xml:space="preserve">INSERT INTO AF_PARAM VALUES (6, 1, 4, 'Control Rm Operator', 'Employee', 4, 1) </v>
      </c>
      <c r="AP50" s="99" t="b">
        <f t="shared" si="7"/>
        <v>0</v>
      </c>
      <c r="AQ50" s="99" t="s">
        <v>283</v>
      </c>
    </row>
    <row r="51" spans="10:43" x14ac:dyDescent="0.25">
      <c r="J51" s="108" t="s">
        <v>173</v>
      </c>
      <c r="K51" s="110"/>
      <c r="P51" s="150" t="s">
        <v>282</v>
      </c>
      <c r="Q51" s="150" t="s">
        <v>85</v>
      </c>
      <c r="R51" s="150">
        <f t="shared" si="2"/>
        <v>6</v>
      </c>
      <c r="S51" s="150" t="s">
        <v>6</v>
      </c>
      <c r="T51" s="150">
        <f t="shared" si="4"/>
        <v>1</v>
      </c>
      <c r="U51" s="150" t="s">
        <v>251</v>
      </c>
      <c r="V51" s="138">
        <v>4</v>
      </c>
      <c r="W51" s="150">
        <f t="shared" si="5"/>
        <v>4</v>
      </c>
      <c r="X51" s="143" t="s">
        <v>252</v>
      </c>
      <c r="Z51" s="99">
        <f t="shared" si="0"/>
        <v>9</v>
      </c>
      <c r="AF51" s="154" t="s">
        <v>282</v>
      </c>
      <c r="AG51" s="155">
        <v>6</v>
      </c>
      <c r="AH51" s="155">
        <v>1</v>
      </c>
      <c r="AI51" s="155" t="s">
        <v>251</v>
      </c>
      <c r="AJ51" s="155">
        <v>4</v>
      </c>
      <c r="AK51" s="155">
        <v>4</v>
      </c>
      <c r="AL51" s="154" t="str">
        <f t="shared" si="6"/>
        <v xml:space="preserve">INSERT INTO AF_PARAM VALUES (6, 1, 4, 'Ladle Operator', 'Employee', 4, 1) </v>
      </c>
      <c r="AP51" s="99" t="b">
        <f t="shared" si="7"/>
        <v>0</v>
      </c>
      <c r="AQ51" s="99" t="s">
        <v>284</v>
      </c>
    </row>
    <row r="52" spans="10:43" x14ac:dyDescent="0.25">
      <c r="J52" s="108" t="s">
        <v>225</v>
      </c>
      <c r="K52" s="110"/>
      <c r="P52" s="150" t="s">
        <v>283</v>
      </c>
      <c r="Q52" s="150" t="s">
        <v>85</v>
      </c>
      <c r="R52" s="150">
        <f t="shared" si="2"/>
        <v>6</v>
      </c>
      <c r="S52" s="150" t="s">
        <v>6</v>
      </c>
      <c r="T52" s="150">
        <f t="shared" si="4"/>
        <v>1</v>
      </c>
      <c r="U52" s="150" t="s">
        <v>251</v>
      </c>
      <c r="V52" s="138">
        <v>4</v>
      </c>
      <c r="W52" s="150">
        <f t="shared" si="5"/>
        <v>4</v>
      </c>
      <c r="X52" s="143" t="s">
        <v>252</v>
      </c>
      <c r="Z52" s="99">
        <f t="shared" si="0"/>
        <v>9</v>
      </c>
      <c r="AF52" s="154" t="s">
        <v>283</v>
      </c>
      <c r="AG52" s="155">
        <v>6</v>
      </c>
      <c r="AH52" s="155">
        <v>1</v>
      </c>
      <c r="AI52" s="155" t="s">
        <v>251</v>
      </c>
      <c r="AJ52" s="155">
        <v>4</v>
      </c>
      <c r="AK52" s="155">
        <v>4</v>
      </c>
      <c r="AL52" s="154" t="str">
        <f t="shared" si="6"/>
        <v xml:space="preserve">INSERT INTO AF_PARAM VALUES (6, 1, 4, 'Barite Operator', 'Employee', 4, 1) </v>
      </c>
      <c r="AP52" s="99" t="b">
        <f t="shared" si="7"/>
        <v>0</v>
      </c>
      <c r="AQ52" s="99" t="s">
        <v>285</v>
      </c>
    </row>
    <row r="53" spans="10:43" x14ac:dyDescent="0.25">
      <c r="J53" s="108" t="s">
        <v>226</v>
      </c>
      <c r="K53" s="110"/>
      <c r="P53" s="150" t="s">
        <v>284</v>
      </c>
      <c r="Q53" s="150" t="s">
        <v>85</v>
      </c>
      <c r="R53" s="150">
        <f t="shared" si="2"/>
        <v>6</v>
      </c>
      <c r="S53" s="150" t="s">
        <v>6</v>
      </c>
      <c r="T53" s="150">
        <f t="shared" si="4"/>
        <v>1</v>
      </c>
      <c r="U53" s="150" t="s">
        <v>251</v>
      </c>
      <c r="V53" s="138">
        <v>4</v>
      </c>
      <c r="W53" s="150">
        <f t="shared" si="5"/>
        <v>4</v>
      </c>
      <c r="X53" s="143" t="s">
        <v>252</v>
      </c>
      <c r="Z53" s="99">
        <f t="shared" si="0"/>
        <v>9</v>
      </c>
      <c r="AF53" s="154" t="s">
        <v>284</v>
      </c>
      <c r="AG53" s="155">
        <v>6</v>
      </c>
      <c r="AH53" s="155">
        <v>1</v>
      </c>
      <c r="AI53" s="155" t="s">
        <v>251</v>
      </c>
      <c r="AJ53" s="155">
        <v>4</v>
      </c>
      <c r="AK53" s="155">
        <v>4</v>
      </c>
      <c r="AL53" s="154" t="str">
        <f t="shared" si="6"/>
        <v xml:space="preserve">INSERT INTO AF_PARAM VALUES (6, 1, 4, 'Crane Operator', 'Employee', 4, 1) </v>
      </c>
      <c r="AP53" s="99" t="b">
        <f t="shared" si="7"/>
        <v>0</v>
      </c>
      <c r="AQ53" s="99" t="s">
        <v>281</v>
      </c>
    </row>
    <row r="54" spans="10:43" x14ac:dyDescent="0.25">
      <c r="J54" s="108" t="s">
        <v>317</v>
      </c>
      <c r="K54" s="110"/>
      <c r="P54" s="150" t="s">
        <v>285</v>
      </c>
      <c r="Q54" s="150" t="s">
        <v>85</v>
      </c>
      <c r="R54" s="150">
        <f t="shared" si="2"/>
        <v>6</v>
      </c>
      <c r="S54" s="150" t="s">
        <v>6</v>
      </c>
      <c r="T54" s="150">
        <f t="shared" si="4"/>
        <v>1</v>
      </c>
      <c r="U54" s="150" t="s">
        <v>251</v>
      </c>
      <c r="V54" s="138">
        <v>4</v>
      </c>
      <c r="W54" s="150">
        <f t="shared" si="5"/>
        <v>4</v>
      </c>
      <c r="X54" s="143" t="s">
        <v>252</v>
      </c>
      <c r="Z54" s="99">
        <f t="shared" si="0"/>
        <v>9</v>
      </c>
      <c r="AF54" s="154" t="s">
        <v>285</v>
      </c>
      <c r="AG54" s="155">
        <v>6</v>
      </c>
      <c r="AH54" s="155">
        <v>1</v>
      </c>
      <c r="AI54" s="155" t="s">
        <v>251</v>
      </c>
      <c r="AJ54" s="155">
        <v>4</v>
      </c>
      <c r="AK54" s="155">
        <v>4</v>
      </c>
      <c r="AL54" s="154" t="str">
        <f t="shared" si="6"/>
        <v xml:space="preserve">INSERT INTO AF_PARAM VALUES (6, 1, 4, 'Forklift Operator', 'Employee', 4, 1) </v>
      </c>
      <c r="AP54" s="99" t="b">
        <f t="shared" si="7"/>
        <v>0</v>
      </c>
      <c r="AQ54" s="99" t="s">
        <v>282</v>
      </c>
    </row>
    <row r="55" spans="10:43" x14ac:dyDescent="0.25">
      <c r="J55" s="111"/>
      <c r="K55" s="113"/>
      <c r="P55" s="150" t="s">
        <v>281</v>
      </c>
      <c r="Q55" s="150" t="s">
        <v>86</v>
      </c>
      <c r="R55" s="150">
        <f t="shared" si="2"/>
        <v>7</v>
      </c>
      <c r="S55" s="150" t="s">
        <v>6</v>
      </c>
      <c r="T55" s="150">
        <f t="shared" si="4"/>
        <v>1</v>
      </c>
      <c r="U55" s="150" t="s">
        <v>251</v>
      </c>
      <c r="V55" s="138">
        <v>4</v>
      </c>
      <c r="W55" s="150">
        <f t="shared" si="5"/>
        <v>4</v>
      </c>
      <c r="X55" s="143" t="s">
        <v>252</v>
      </c>
      <c r="Z55" s="99">
        <f t="shared" si="0"/>
        <v>9</v>
      </c>
      <c r="AF55" s="154" t="s">
        <v>281</v>
      </c>
      <c r="AG55" s="155">
        <v>7</v>
      </c>
      <c r="AH55" s="155">
        <v>1</v>
      </c>
      <c r="AI55" s="155" t="s">
        <v>251</v>
      </c>
      <c r="AJ55" s="155">
        <v>4</v>
      </c>
      <c r="AK55" s="155">
        <v>4</v>
      </c>
      <c r="AL55" s="154" t="str">
        <f t="shared" si="6"/>
        <v xml:space="preserve">INSERT INTO AF_PARAM VALUES (7, 1, 4, 'Control Rm Operator', 'Employee', 4, 1) </v>
      </c>
      <c r="AP55" s="99" t="b">
        <f t="shared" si="7"/>
        <v>0</v>
      </c>
      <c r="AQ55" s="99" t="s">
        <v>283</v>
      </c>
    </row>
    <row r="56" spans="10:43" x14ac:dyDescent="0.25">
      <c r="P56" s="150" t="s">
        <v>282</v>
      </c>
      <c r="Q56" s="150" t="s">
        <v>86</v>
      </c>
      <c r="R56" s="150">
        <f t="shared" si="2"/>
        <v>7</v>
      </c>
      <c r="S56" s="150" t="s">
        <v>6</v>
      </c>
      <c r="T56" s="150">
        <f t="shared" si="4"/>
        <v>1</v>
      </c>
      <c r="U56" s="150" t="s">
        <v>251</v>
      </c>
      <c r="V56" s="138">
        <v>4</v>
      </c>
      <c r="W56" s="150">
        <f t="shared" si="5"/>
        <v>4</v>
      </c>
      <c r="X56" s="143" t="s">
        <v>252</v>
      </c>
      <c r="Z56" s="99">
        <f t="shared" si="0"/>
        <v>9</v>
      </c>
      <c r="AF56" s="154" t="s">
        <v>282</v>
      </c>
      <c r="AG56" s="155">
        <v>7</v>
      </c>
      <c r="AH56" s="155">
        <v>1</v>
      </c>
      <c r="AI56" s="155" t="s">
        <v>251</v>
      </c>
      <c r="AJ56" s="155">
        <v>4</v>
      </c>
      <c r="AK56" s="155">
        <v>4</v>
      </c>
      <c r="AL56" s="154" t="str">
        <f t="shared" si="6"/>
        <v xml:space="preserve">INSERT INTO AF_PARAM VALUES (7, 1, 4, 'Ladle Operator', 'Employee', 4, 1) </v>
      </c>
      <c r="AP56" s="99" t="b">
        <f t="shared" si="7"/>
        <v>0</v>
      </c>
      <c r="AQ56" s="99" t="s">
        <v>284</v>
      </c>
    </row>
    <row r="57" spans="10:43" x14ac:dyDescent="0.25">
      <c r="J57" s="1"/>
      <c r="P57" s="150" t="s">
        <v>283</v>
      </c>
      <c r="Q57" s="150" t="s">
        <v>86</v>
      </c>
      <c r="R57" s="150">
        <f t="shared" si="2"/>
        <v>7</v>
      </c>
      <c r="S57" s="150" t="s">
        <v>6</v>
      </c>
      <c r="T57" s="150">
        <f t="shared" si="4"/>
        <v>1</v>
      </c>
      <c r="U57" s="150" t="s">
        <v>251</v>
      </c>
      <c r="V57" s="138">
        <v>4</v>
      </c>
      <c r="W57" s="150">
        <f t="shared" si="5"/>
        <v>4</v>
      </c>
      <c r="X57" s="143" t="s">
        <v>252</v>
      </c>
      <c r="Z57" s="99">
        <f t="shared" si="0"/>
        <v>9</v>
      </c>
      <c r="AF57" s="154" t="s">
        <v>283</v>
      </c>
      <c r="AG57" s="155">
        <v>7</v>
      </c>
      <c r="AH57" s="155">
        <v>1</v>
      </c>
      <c r="AI57" s="155" t="s">
        <v>251</v>
      </c>
      <c r="AJ57" s="155">
        <v>4</v>
      </c>
      <c r="AK57" s="155">
        <v>4</v>
      </c>
      <c r="AL57" s="154" t="str">
        <f t="shared" si="6"/>
        <v xml:space="preserve">INSERT INTO AF_PARAM VALUES (7, 1, 4, 'Barite Operator', 'Employee', 4, 1) </v>
      </c>
      <c r="AP57" s="99" t="b">
        <f t="shared" si="7"/>
        <v>0</v>
      </c>
      <c r="AQ57" s="99" t="s">
        <v>285</v>
      </c>
    </row>
    <row r="58" spans="10:43" x14ac:dyDescent="0.25">
      <c r="J58" s="1"/>
      <c r="P58" s="150" t="s">
        <v>284</v>
      </c>
      <c r="Q58" s="150" t="s">
        <v>86</v>
      </c>
      <c r="R58" s="150">
        <f t="shared" si="2"/>
        <v>7</v>
      </c>
      <c r="S58" s="150" t="s">
        <v>6</v>
      </c>
      <c r="T58" s="150">
        <f t="shared" si="4"/>
        <v>1</v>
      </c>
      <c r="U58" s="150" t="s">
        <v>251</v>
      </c>
      <c r="V58" s="138">
        <v>4</v>
      </c>
      <c r="W58" s="150">
        <f t="shared" si="5"/>
        <v>4</v>
      </c>
      <c r="X58" s="143" t="s">
        <v>252</v>
      </c>
      <c r="Z58" s="99">
        <f t="shared" si="0"/>
        <v>9</v>
      </c>
      <c r="AF58" s="154" t="s">
        <v>284</v>
      </c>
      <c r="AG58" s="155">
        <v>7</v>
      </c>
      <c r="AH58" s="155">
        <v>1</v>
      </c>
      <c r="AI58" s="155" t="s">
        <v>251</v>
      </c>
      <c r="AJ58" s="155">
        <v>4</v>
      </c>
      <c r="AK58" s="155">
        <v>4</v>
      </c>
      <c r="AL58" s="154" t="str">
        <f t="shared" si="6"/>
        <v xml:space="preserve">INSERT INTO AF_PARAM VALUES (7, 1, 4, 'Crane Operator', 'Employee', 4, 1) </v>
      </c>
      <c r="AP58" s="99" t="b">
        <f t="shared" si="7"/>
        <v>0</v>
      </c>
      <c r="AQ58" s="99" t="s">
        <v>286</v>
      </c>
    </row>
    <row r="59" spans="10:43" x14ac:dyDescent="0.25">
      <c r="J59" s="1"/>
      <c r="P59" s="150" t="s">
        <v>285</v>
      </c>
      <c r="Q59" s="150" t="s">
        <v>86</v>
      </c>
      <c r="R59" s="150">
        <f t="shared" si="2"/>
        <v>7</v>
      </c>
      <c r="S59" s="150" t="s">
        <v>6</v>
      </c>
      <c r="T59" s="150">
        <f t="shared" si="4"/>
        <v>1</v>
      </c>
      <c r="U59" s="150" t="s">
        <v>251</v>
      </c>
      <c r="V59" s="138">
        <v>4</v>
      </c>
      <c r="W59" s="150">
        <f t="shared" si="5"/>
        <v>4</v>
      </c>
      <c r="X59" s="143" t="s">
        <v>252</v>
      </c>
      <c r="Z59" s="99">
        <f t="shared" si="0"/>
        <v>9</v>
      </c>
      <c r="AF59" s="154" t="s">
        <v>285</v>
      </c>
      <c r="AG59" s="155">
        <v>7</v>
      </c>
      <c r="AH59" s="155">
        <v>1</v>
      </c>
      <c r="AI59" s="155" t="s">
        <v>251</v>
      </c>
      <c r="AJ59" s="155">
        <v>4</v>
      </c>
      <c r="AK59" s="155">
        <v>4</v>
      </c>
      <c r="AL59" s="154" t="str">
        <f t="shared" si="6"/>
        <v xml:space="preserve">INSERT INTO AF_PARAM VALUES (7, 1, 4, 'Forklift Operator', 'Employee', 4, 1) </v>
      </c>
      <c r="AP59" s="99" t="b">
        <f t="shared" si="7"/>
        <v>0</v>
      </c>
      <c r="AQ59" s="99" t="s">
        <v>111</v>
      </c>
    </row>
    <row r="60" spans="10:43" x14ac:dyDescent="0.25">
      <c r="J60" s="1"/>
      <c r="P60" s="150" t="s">
        <v>286</v>
      </c>
      <c r="Q60" s="150" t="s">
        <v>6</v>
      </c>
      <c r="R60" s="150">
        <f t="shared" si="2"/>
        <v>1</v>
      </c>
      <c r="S60" s="150" t="str">
        <f t="shared" si="3"/>
        <v>Casting</v>
      </c>
      <c r="T60" s="150">
        <f t="shared" si="4"/>
        <v>1</v>
      </c>
      <c r="U60" s="150" t="s">
        <v>287</v>
      </c>
      <c r="V60" s="138">
        <v>4</v>
      </c>
      <c r="W60" s="150">
        <f t="shared" si="5"/>
        <v>1</v>
      </c>
      <c r="X60" s="143" t="s">
        <v>209</v>
      </c>
      <c r="Z60" s="99">
        <f t="shared" si="0"/>
        <v>9</v>
      </c>
      <c r="AF60" s="154" t="s">
        <v>286</v>
      </c>
      <c r="AG60" s="155">
        <v>1</v>
      </c>
      <c r="AH60" s="155">
        <v>1</v>
      </c>
      <c r="AI60" s="155" t="s">
        <v>287</v>
      </c>
      <c r="AJ60" s="155">
        <v>4</v>
      </c>
      <c r="AK60" s="155">
        <v>1</v>
      </c>
      <c r="AL60" s="154" t="str">
        <f t="shared" si="6"/>
        <v xml:space="preserve">INSERT INTO AF_PARAM VALUES (1, 1, 4, 'Casting Contractor', 'pax', 1, 1) </v>
      </c>
      <c r="AP60" s="99" t="b">
        <f t="shared" si="7"/>
        <v>0</v>
      </c>
      <c r="AQ60" s="99" t="s">
        <v>112</v>
      </c>
    </row>
    <row r="61" spans="10:43" x14ac:dyDescent="0.25">
      <c r="J61" s="1"/>
      <c r="P61" s="150" t="s">
        <v>111</v>
      </c>
      <c r="Q61" s="150" t="s">
        <v>85</v>
      </c>
      <c r="R61" s="150">
        <f t="shared" si="2"/>
        <v>6</v>
      </c>
      <c r="S61" s="150" t="s">
        <v>7</v>
      </c>
      <c r="T61" s="150">
        <f t="shared" si="4"/>
        <v>3</v>
      </c>
      <c r="U61" s="150" t="s">
        <v>71</v>
      </c>
      <c r="V61" s="138">
        <v>5</v>
      </c>
      <c r="W61" s="150">
        <f t="shared" si="5"/>
        <v>1</v>
      </c>
      <c r="X61" s="143" t="s">
        <v>209</v>
      </c>
      <c r="Z61" s="99">
        <f t="shared" si="0"/>
        <v>9</v>
      </c>
      <c r="AF61" s="154" t="s">
        <v>111</v>
      </c>
      <c r="AG61" s="155">
        <v>6</v>
      </c>
      <c r="AH61" s="155">
        <v>3</v>
      </c>
      <c r="AI61" s="155" t="s">
        <v>71</v>
      </c>
      <c r="AJ61" s="155">
        <v>5</v>
      </c>
      <c r="AK61" s="155">
        <v>1</v>
      </c>
      <c r="AL61" s="154" t="str">
        <f t="shared" si="6"/>
        <v xml:space="preserve">INSERT INTO AF_PARAM VALUES (6, 3, 5, 'BULGES', 'pcs', 1, 1) </v>
      </c>
      <c r="AP61" s="99" t="b">
        <f t="shared" si="7"/>
        <v>0</v>
      </c>
      <c r="AQ61" s="99" t="s">
        <v>113</v>
      </c>
    </row>
    <row r="62" spans="10:43" x14ac:dyDescent="0.25">
      <c r="J62" s="1"/>
      <c r="P62" s="150" t="s">
        <v>112</v>
      </c>
      <c r="Q62" s="150" t="s">
        <v>85</v>
      </c>
      <c r="R62" s="150">
        <f t="shared" si="2"/>
        <v>6</v>
      </c>
      <c r="S62" s="150" t="s">
        <v>7</v>
      </c>
      <c r="T62" s="150">
        <f t="shared" si="4"/>
        <v>3</v>
      </c>
      <c r="U62" s="150" t="s">
        <v>71</v>
      </c>
      <c r="V62" s="138">
        <v>5</v>
      </c>
      <c r="W62" s="150">
        <f t="shared" si="5"/>
        <v>1</v>
      </c>
      <c r="X62" s="143" t="s">
        <v>209</v>
      </c>
      <c r="Z62" s="99">
        <f t="shared" si="0"/>
        <v>9</v>
      </c>
      <c r="AF62" s="154" t="s">
        <v>112</v>
      </c>
      <c r="AG62" s="155">
        <v>6</v>
      </c>
      <c r="AH62" s="155">
        <v>3</v>
      </c>
      <c r="AI62" s="155" t="s">
        <v>71</v>
      </c>
      <c r="AJ62" s="155">
        <v>5</v>
      </c>
      <c r="AK62" s="155">
        <v>1</v>
      </c>
      <c r="AL62" s="154" t="str">
        <f t="shared" si="6"/>
        <v xml:space="preserve">INSERT INTO AF_PARAM VALUES (6, 3, 5, 'FINS', 'pcs', 1, 1) </v>
      </c>
      <c r="AP62" s="99" t="b">
        <f t="shared" si="7"/>
        <v>0</v>
      </c>
      <c r="AQ62" s="99" t="s">
        <v>114</v>
      </c>
    </row>
    <row r="63" spans="10:43" x14ac:dyDescent="0.25">
      <c r="J63" s="1"/>
      <c r="P63" s="150" t="s">
        <v>113</v>
      </c>
      <c r="Q63" s="150" t="s">
        <v>85</v>
      </c>
      <c r="R63" s="150">
        <f t="shared" si="2"/>
        <v>6</v>
      </c>
      <c r="S63" s="150" t="s">
        <v>7</v>
      </c>
      <c r="T63" s="150">
        <f t="shared" si="4"/>
        <v>3</v>
      </c>
      <c r="U63" s="150" t="s">
        <v>71</v>
      </c>
      <c r="V63" s="138">
        <v>5</v>
      </c>
      <c r="W63" s="150">
        <f t="shared" si="5"/>
        <v>1</v>
      </c>
      <c r="X63" s="143" t="s">
        <v>209</v>
      </c>
      <c r="Z63" s="99">
        <f t="shared" si="0"/>
        <v>9</v>
      </c>
      <c r="AF63" s="154" t="s">
        <v>113</v>
      </c>
      <c r="AG63" s="155">
        <v>6</v>
      </c>
      <c r="AH63" s="155">
        <v>3</v>
      </c>
      <c r="AI63" s="155" t="s">
        <v>71</v>
      </c>
      <c r="AJ63" s="155">
        <v>5</v>
      </c>
      <c r="AK63" s="155">
        <v>1</v>
      </c>
      <c r="AL63" s="154" t="str">
        <f t="shared" si="6"/>
        <v xml:space="preserve">INSERT INTO AF_PARAM VALUES (6, 3, 5, 'NAVEL', 'pcs', 1, 1) </v>
      </c>
      <c r="AP63" s="99" t="b">
        <f t="shared" si="7"/>
        <v>0</v>
      </c>
      <c r="AQ63" s="99" t="s">
        <v>115</v>
      </c>
    </row>
    <row r="64" spans="10:43" x14ac:dyDescent="0.25">
      <c r="J64" s="1"/>
      <c r="P64" s="150" t="s">
        <v>114</v>
      </c>
      <c r="Q64" s="150" t="s">
        <v>85</v>
      </c>
      <c r="R64" s="150">
        <f t="shared" si="2"/>
        <v>6</v>
      </c>
      <c r="S64" s="150" t="s">
        <v>7</v>
      </c>
      <c r="T64" s="150">
        <f t="shared" si="4"/>
        <v>3</v>
      </c>
      <c r="U64" s="150" t="s">
        <v>71</v>
      </c>
      <c r="V64" s="138">
        <v>5</v>
      </c>
      <c r="W64" s="150">
        <f t="shared" si="5"/>
        <v>1</v>
      </c>
      <c r="X64" s="143" t="s">
        <v>209</v>
      </c>
      <c r="Z64" s="99">
        <f t="shared" si="0"/>
        <v>9</v>
      </c>
      <c r="AF64" s="154" t="s">
        <v>114</v>
      </c>
      <c r="AG64" s="155">
        <v>6</v>
      </c>
      <c r="AH64" s="155">
        <v>3</v>
      </c>
      <c r="AI64" s="155" t="s">
        <v>71</v>
      </c>
      <c r="AJ64" s="155">
        <v>5</v>
      </c>
      <c r="AK64" s="155">
        <v>1</v>
      </c>
      <c r="AL64" s="154" t="str">
        <f t="shared" si="6"/>
        <v xml:space="preserve">INSERT INTO AF_PARAM VALUES (6, 3, 5, 'OVER WEIGHT', 'pcs', 1, 1) </v>
      </c>
      <c r="AP64" s="99" t="b">
        <f t="shared" si="7"/>
        <v>0</v>
      </c>
      <c r="AQ64" s="99" t="s">
        <v>116</v>
      </c>
    </row>
    <row r="65" spans="10:43" x14ac:dyDescent="0.25">
      <c r="J65" s="1"/>
      <c r="P65" s="150" t="s">
        <v>115</v>
      </c>
      <c r="Q65" s="150" t="s">
        <v>85</v>
      </c>
      <c r="R65" s="150">
        <f t="shared" si="2"/>
        <v>6</v>
      </c>
      <c r="S65" s="150" t="s">
        <v>7</v>
      </c>
      <c r="T65" s="150">
        <f t="shared" si="4"/>
        <v>3</v>
      </c>
      <c r="U65" s="150" t="s">
        <v>71</v>
      </c>
      <c r="V65" s="138">
        <v>5</v>
      </c>
      <c r="W65" s="150">
        <f t="shared" si="5"/>
        <v>1</v>
      </c>
      <c r="X65" s="143" t="s">
        <v>209</v>
      </c>
      <c r="Z65" s="99">
        <f t="shared" si="0"/>
        <v>9</v>
      </c>
      <c r="AF65" s="154" t="s">
        <v>115</v>
      </c>
      <c r="AG65" s="155">
        <v>6</v>
      </c>
      <c r="AH65" s="155">
        <v>3</v>
      </c>
      <c r="AI65" s="155" t="s">
        <v>71</v>
      </c>
      <c r="AJ65" s="155">
        <v>5</v>
      </c>
      <c r="AK65" s="155">
        <v>1</v>
      </c>
      <c r="AL65" s="154" t="str">
        <f t="shared" si="6"/>
        <v xml:space="preserve">INSERT INTO AF_PARAM VALUES (6, 3, 5, 'SLAVER ACCRETION', 'pcs', 1, 1) </v>
      </c>
      <c r="AP65" s="99" t="b">
        <f t="shared" si="7"/>
        <v>0</v>
      </c>
      <c r="AQ65" s="99" t="s">
        <v>117</v>
      </c>
    </row>
    <row r="66" spans="10:43" x14ac:dyDescent="0.25">
      <c r="J66" s="1"/>
      <c r="P66" s="150" t="s">
        <v>116</v>
      </c>
      <c r="Q66" s="150" t="s">
        <v>85</v>
      </c>
      <c r="R66" s="150">
        <f t="shared" si="2"/>
        <v>6</v>
      </c>
      <c r="S66" s="150" t="s">
        <v>7</v>
      </c>
      <c r="T66" s="150">
        <f t="shared" si="4"/>
        <v>3</v>
      </c>
      <c r="U66" s="150" t="s">
        <v>71</v>
      </c>
      <c r="V66" s="138">
        <v>5</v>
      </c>
      <c r="W66" s="150">
        <f t="shared" si="5"/>
        <v>1</v>
      </c>
      <c r="X66" s="143" t="s">
        <v>209</v>
      </c>
      <c r="Z66" s="99">
        <f t="shared" si="0"/>
        <v>9</v>
      </c>
      <c r="AF66" s="154" t="s">
        <v>116</v>
      </c>
      <c r="AG66" s="155">
        <v>6</v>
      </c>
      <c r="AH66" s="155">
        <v>3</v>
      </c>
      <c r="AI66" s="155" t="s">
        <v>71</v>
      </c>
      <c r="AJ66" s="155">
        <v>5</v>
      </c>
      <c r="AK66" s="155">
        <v>1</v>
      </c>
      <c r="AL66" s="154" t="str">
        <f t="shared" si="6"/>
        <v xml:space="preserve">INSERT INTO AF_PARAM VALUES (6, 3, 5, 'TAPERED ANODES', 'pcs', 1, 1) </v>
      </c>
      <c r="AP66" s="99" t="b">
        <f t="shared" si="7"/>
        <v>0</v>
      </c>
      <c r="AQ66" s="99" t="s">
        <v>118</v>
      </c>
    </row>
    <row r="67" spans="10:43" x14ac:dyDescent="0.25">
      <c r="J67" s="1"/>
      <c r="P67" s="150" t="s">
        <v>117</v>
      </c>
      <c r="Q67" s="150" t="s">
        <v>85</v>
      </c>
      <c r="R67" s="150">
        <f t="shared" si="2"/>
        <v>6</v>
      </c>
      <c r="S67" s="150" t="s">
        <v>7</v>
      </c>
      <c r="T67" s="150">
        <f t="shared" si="4"/>
        <v>3</v>
      </c>
      <c r="U67" s="150" t="s">
        <v>71</v>
      </c>
      <c r="V67" s="138">
        <v>5</v>
      </c>
      <c r="W67" s="150">
        <f t="shared" si="5"/>
        <v>1</v>
      </c>
      <c r="X67" s="143" t="s">
        <v>209</v>
      </c>
      <c r="Z67" s="99">
        <f t="shared" si="0"/>
        <v>9</v>
      </c>
      <c r="AF67" s="154" t="s">
        <v>117</v>
      </c>
      <c r="AG67" s="155">
        <v>6</v>
      </c>
      <c r="AH67" s="155">
        <v>3</v>
      </c>
      <c r="AI67" s="155" t="s">
        <v>71</v>
      </c>
      <c r="AJ67" s="155">
        <v>5</v>
      </c>
      <c r="AK67" s="155">
        <v>1</v>
      </c>
      <c r="AL67" s="154" t="str">
        <f t="shared" si="6"/>
        <v xml:space="preserve">INSERT INTO AF_PARAM VALUES (6, 3, 5, 'THICK LUG(40mm)', 'pcs', 1, 1) </v>
      </c>
      <c r="AP67" s="99" t="b">
        <f t="shared" si="7"/>
        <v>0</v>
      </c>
      <c r="AQ67" s="99" t="s">
        <v>119</v>
      </c>
    </row>
    <row r="68" spans="10:43" x14ac:dyDescent="0.25">
      <c r="J68" s="1"/>
      <c r="P68" s="150" t="s">
        <v>118</v>
      </c>
      <c r="Q68" s="150" t="s">
        <v>85</v>
      </c>
      <c r="R68" s="150">
        <f t="shared" si="2"/>
        <v>6</v>
      </c>
      <c r="S68" s="150" t="s">
        <v>7</v>
      </c>
      <c r="T68" s="150">
        <f t="shared" si="4"/>
        <v>3</v>
      </c>
      <c r="U68" s="150" t="s">
        <v>71</v>
      </c>
      <c r="V68" s="138">
        <v>5</v>
      </c>
      <c r="W68" s="150">
        <f t="shared" si="5"/>
        <v>1</v>
      </c>
      <c r="X68" s="143" t="s">
        <v>209</v>
      </c>
      <c r="Z68" s="99">
        <f t="shared" si="0"/>
        <v>9</v>
      </c>
      <c r="AF68" s="154" t="s">
        <v>118</v>
      </c>
      <c r="AG68" s="155">
        <v>6</v>
      </c>
      <c r="AH68" s="155">
        <v>3</v>
      </c>
      <c r="AI68" s="155" t="s">
        <v>71</v>
      </c>
      <c r="AJ68" s="155">
        <v>5</v>
      </c>
      <c r="AK68" s="155">
        <v>1</v>
      </c>
      <c r="AL68" s="154" t="str">
        <f t="shared" si="6"/>
        <v xml:space="preserve">INSERT INTO AF_PARAM VALUES (6, 3, 5, 'THIN LUG(20mm)', 'pcs', 1, 1) </v>
      </c>
      <c r="AP68" s="99" t="b">
        <f t="shared" si="7"/>
        <v>0</v>
      </c>
      <c r="AQ68" s="99" t="s">
        <v>120</v>
      </c>
    </row>
    <row r="69" spans="10:43" x14ac:dyDescent="0.25">
      <c r="J69" s="1"/>
      <c r="P69" s="150" t="s">
        <v>119</v>
      </c>
      <c r="Q69" s="150" t="s">
        <v>85</v>
      </c>
      <c r="R69" s="150">
        <f t="shared" si="2"/>
        <v>6</v>
      </c>
      <c r="S69" s="150" t="s">
        <v>7</v>
      </c>
      <c r="T69" s="150">
        <f t="shared" si="4"/>
        <v>3</v>
      </c>
      <c r="U69" s="150" t="s">
        <v>71</v>
      </c>
      <c r="V69" s="138">
        <v>5</v>
      </c>
      <c r="W69" s="150">
        <f t="shared" si="5"/>
        <v>1</v>
      </c>
      <c r="X69" s="143" t="s">
        <v>209</v>
      </c>
      <c r="Z69" s="99">
        <f t="shared" ref="Z69:Z132" si="10">COUNTA($P69:$X69)</f>
        <v>9</v>
      </c>
      <c r="AF69" s="154" t="s">
        <v>119</v>
      </c>
      <c r="AG69" s="155">
        <v>6</v>
      </c>
      <c r="AH69" s="155">
        <v>3</v>
      </c>
      <c r="AI69" s="155" t="s">
        <v>71</v>
      </c>
      <c r="AJ69" s="155">
        <v>5</v>
      </c>
      <c r="AK69" s="155">
        <v>1</v>
      </c>
      <c r="AL69" s="154" t="str">
        <f t="shared" si="6"/>
        <v xml:space="preserve">INSERT INTO AF_PARAM VALUES (6, 3, 5, 'THRUST ROD FINS', 'pcs', 1, 1) </v>
      </c>
      <c r="AP69" s="99" t="b">
        <f t="shared" si="7"/>
        <v>0</v>
      </c>
      <c r="AQ69" s="99" t="s">
        <v>121</v>
      </c>
    </row>
    <row r="70" spans="10:43" x14ac:dyDescent="0.25">
      <c r="J70" s="1"/>
      <c r="P70" s="150" t="s">
        <v>120</v>
      </c>
      <c r="Q70" s="150" t="s">
        <v>85</v>
      </c>
      <c r="R70" s="150">
        <f t="shared" ref="R70:R112" si="11">VLOOKUP($Q70,$AC$5:$AD$12,2,FALSE)</f>
        <v>6</v>
      </c>
      <c r="S70" s="150" t="s">
        <v>7</v>
      </c>
      <c r="T70" s="150">
        <f t="shared" ref="T70:T112" si="12">VLOOKUP($S70,$AC$15:$AD$17,2,FALSE)</f>
        <v>3</v>
      </c>
      <c r="U70" s="150" t="s">
        <v>71</v>
      </c>
      <c r="V70" s="138">
        <v>5</v>
      </c>
      <c r="W70" s="150">
        <f t="shared" ref="W70:W112" si="13">VLOOKUP($X70,$AC$20:$AD$24,2,FALSE)</f>
        <v>1</v>
      </c>
      <c r="X70" s="143" t="s">
        <v>209</v>
      </c>
      <c r="Z70" s="99">
        <f t="shared" si="10"/>
        <v>9</v>
      </c>
      <c r="AF70" s="154" t="s">
        <v>120</v>
      </c>
      <c r="AG70" s="155">
        <v>6</v>
      </c>
      <c r="AH70" s="155">
        <v>3</v>
      </c>
      <c r="AI70" s="155" t="s">
        <v>71</v>
      </c>
      <c r="AJ70" s="155">
        <v>5</v>
      </c>
      <c r="AK70" s="155">
        <v>1</v>
      </c>
      <c r="AL70" s="154" t="str">
        <f t="shared" ref="AL70:AL112" si="14">$AM$3&amp;AG70&amp;", "&amp;AH70&amp;", "&amp;AJ70&amp;", '"&amp;AF70&amp;"', '"&amp;AI70&amp;"', "&amp;AK70&amp;", 1) "</f>
        <v xml:space="preserve">INSERT INTO AF_PARAM VALUES (6, 3, 5, 'UNDER WEIGHT', 'pcs', 1, 1) </v>
      </c>
      <c r="AP70" s="99" t="b">
        <f t="shared" ref="AP70:AP90" si="15">AQ70=AF70</f>
        <v>0</v>
      </c>
      <c r="AQ70" s="99" t="s">
        <v>122</v>
      </c>
    </row>
    <row r="71" spans="10:43" x14ac:dyDescent="0.25">
      <c r="J71" s="1"/>
      <c r="P71" s="150" t="s">
        <v>121</v>
      </c>
      <c r="Q71" s="150" t="s">
        <v>85</v>
      </c>
      <c r="R71" s="150">
        <f t="shared" si="11"/>
        <v>6</v>
      </c>
      <c r="S71" s="150" t="s">
        <v>7</v>
      </c>
      <c r="T71" s="150">
        <f t="shared" si="12"/>
        <v>3</v>
      </c>
      <c r="U71" s="150" t="s">
        <v>71</v>
      </c>
      <c r="V71" s="138">
        <v>5</v>
      </c>
      <c r="W71" s="150">
        <f t="shared" si="13"/>
        <v>1</v>
      </c>
      <c r="X71" s="143" t="s">
        <v>209</v>
      </c>
      <c r="Z71" s="99">
        <f t="shared" si="10"/>
        <v>9</v>
      </c>
      <c r="AF71" s="154" t="s">
        <v>121</v>
      </c>
      <c r="AG71" s="155">
        <v>6</v>
      </c>
      <c r="AH71" s="155">
        <v>3</v>
      </c>
      <c r="AI71" s="155" t="s">
        <v>71</v>
      </c>
      <c r="AJ71" s="155">
        <v>5</v>
      </c>
      <c r="AK71" s="155">
        <v>1</v>
      </c>
      <c r="AL71" s="154" t="str">
        <f t="shared" si="14"/>
        <v xml:space="preserve">INSERT INTO AF_PARAM VALUES (6, 3, 5, 'WARPING(65mm)', 'pcs', 1, 1) </v>
      </c>
      <c r="AP71" s="99" t="b">
        <f t="shared" si="15"/>
        <v>0</v>
      </c>
      <c r="AQ71" s="99" t="s">
        <v>123</v>
      </c>
    </row>
    <row r="72" spans="10:43" x14ac:dyDescent="0.25">
      <c r="J72" s="1"/>
      <c r="P72" s="150" t="s">
        <v>122</v>
      </c>
      <c r="Q72" s="150" t="s">
        <v>85</v>
      </c>
      <c r="R72" s="150">
        <f t="shared" si="11"/>
        <v>6</v>
      </c>
      <c r="S72" s="150" t="s">
        <v>7</v>
      </c>
      <c r="T72" s="150">
        <f t="shared" si="12"/>
        <v>3</v>
      </c>
      <c r="U72" s="150" t="s">
        <v>71</v>
      </c>
      <c r="V72" s="138">
        <v>5</v>
      </c>
      <c r="W72" s="150">
        <f t="shared" si="13"/>
        <v>1</v>
      </c>
      <c r="X72" s="143" t="s">
        <v>209</v>
      </c>
      <c r="Z72" s="99">
        <f t="shared" si="10"/>
        <v>9</v>
      </c>
      <c r="AF72" s="154" t="s">
        <v>122</v>
      </c>
      <c r="AG72" s="155">
        <v>6</v>
      </c>
      <c r="AH72" s="155">
        <v>3</v>
      </c>
      <c r="AI72" s="155" t="s">
        <v>71</v>
      </c>
      <c r="AJ72" s="155">
        <v>5</v>
      </c>
      <c r="AK72" s="155">
        <v>1</v>
      </c>
      <c r="AL72" s="154" t="str">
        <f t="shared" si="14"/>
        <v xml:space="preserve">INSERT INTO AF_PARAM VALUES (6, 3, 5, 'CUPPING', 'pcs', 1, 1) </v>
      </c>
      <c r="AP72" s="99" t="b">
        <f t="shared" si="15"/>
        <v>0</v>
      </c>
      <c r="AQ72" s="99" t="s">
        <v>289</v>
      </c>
    </row>
    <row r="73" spans="10:43" x14ac:dyDescent="0.25">
      <c r="J73" s="1"/>
      <c r="P73" s="150" t="s">
        <v>123</v>
      </c>
      <c r="Q73" s="150" t="s">
        <v>85</v>
      </c>
      <c r="R73" s="150">
        <f t="shared" si="11"/>
        <v>6</v>
      </c>
      <c r="S73" s="150" t="s">
        <v>7</v>
      </c>
      <c r="T73" s="150">
        <f t="shared" si="12"/>
        <v>3</v>
      </c>
      <c r="U73" s="150" t="s">
        <v>71</v>
      </c>
      <c r="V73" s="138">
        <v>5</v>
      </c>
      <c r="W73" s="150">
        <f t="shared" si="13"/>
        <v>1</v>
      </c>
      <c r="X73" s="143" t="s">
        <v>209</v>
      </c>
      <c r="Z73" s="99">
        <f t="shared" si="10"/>
        <v>9</v>
      </c>
      <c r="AF73" s="154" t="s">
        <v>123</v>
      </c>
      <c r="AG73" s="155">
        <v>6</v>
      </c>
      <c r="AH73" s="155">
        <v>3</v>
      </c>
      <c r="AI73" s="155" t="s">
        <v>71</v>
      </c>
      <c r="AJ73" s="155">
        <v>5</v>
      </c>
      <c r="AK73" s="155">
        <v>1</v>
      </c>
      <c r="AL73" s="154" t="str">
        <f t="shared" si="14"/>
        <v xml:space="preserve">INSERT INTO AF_PARAM VALUES (6, 3, 5, 'WITH SLAG', 'pcs', 1, 1) </v>
      </c>
      <c r="AP73" s="99" t="b">
        <f t="shared" si="15"/>
        <v>0</v>
      </c>
      <c r="AQ73" s="99" t="s">
        <v>111</v>
      </c>
    </row>
    <row r="74" spans="10:43" x14ac:dyDescent="0.25">
      <c r="J74" s="1"/>
      <c r="P74" s="150" t="s">
        <v>289</v>
      </c>
      <c r="Q74" s="150" t="s">
        <v>85</v>
      </c>
      <c r="R74" s="150">
        <f t="shared" si="11"/>
        <v>6</v>
      </c>
      <c r="S74" s="150" t="s">
        <v>7</v>
      </c>
      <c r="T74" s="150">
        <f t="shared" si="12"/>
        <v>3</v>
      </c>
      <c r="U74" s="150" t="s">
        <v>71</v>
      </c>
      <c r="V74" s="138">
        <v>5</v>
      </c>
      <c r="W74" s="150">
        <f t="shared" si="13"/>
        <v>1</v>
      </c>
      <c r="X74" s="143" t="s">
        <v>209</v>
      </c>
      <c r="Z74" s="99">
        <f t="shared" si="10"/>
        <v>9</v>
      </c>
      <c r="AF74" s="154" t="s">
        <v>289</v>
      </c>
      <c r="AG74" s="155">
        <v>6</v>
      </c>
      <c r="AH74" s="155">
        <v>3</v>
      </c>
      <c r="AI74" s="155" t="s">
        <v>71</v>
      </c>
      <c r="AJ74" s="155">
        <v>5</v>
      </c>
      <c r="AK74" s="155">
        <v>1</v>
      </c>
      <c r="AL74" s="154" t="str">
        <f t="shared" si="14"/>
        <v xml:space="preserve">INSERT INTO AF_PARAM VALUES (6, 3, 5, 'Casted', 'pcs', 1, 1) </v>
      </c>
      <c r="AP74" s="99" t="b">
        <f t="shared" si="15"/>
        <v>0</v>
      </c>
      <c r="AQ74" s="99" t="s">
        <v>112</v>
      </c>
    </row>
    <row r="75" spans="10:43" x14ac:dyDescent="0.25">
      <c r="J75" s="1"/>
      <c r="P75" s="150" t="s">
        <v>111</v>
      </c>
      <c r="Q75" s="150" t="s">
        <v>86</v>
      </c>
      <c r="R75" s="150">
        <f t="shared" si="11"/>
        <v>7</v>
      </c>
      <c r="S75" s="150" t="s">
        <v>7</v>
      </c>
      <c r="T75" s="150">
        <f t="shared" si="12"/>
        <v>3</v>
      </c>
      <c r="U75" s="150" t="s">
        <v>71</v>
      </c>
      <c r="V75" s="138">
        <v>5</v>
      </c>
      <c r="W75" s="150">
        <f t="shared" si="13"/>
        <v>1</v>
      </c>
      <c r="X75" s="143" t="s">
        <v>209</v>
      </c>
      <c r="Z75" s="99">
        <f t="shared" si="10"/>
        <v>9</v>
      </c>
      <c r="AF75" s="154" t="s">
        <v>111</v>
      </c>
      <c r="AG75" s="155">
        <v>7</v>
      </c>
      <c r="AH75" s="155">
        <v>3</v>
      </c>
      <c r="AI75" s="155" t="s">
        <v>71</v>
      </c>
      <c r="AJ75" s="155">
        <v>5</v>
      </c>
      <c r="AK75" s="155">
        <v>1</v>
      </c>
      <c r="AL75" s="154" t="str">
        <f t="shared" si="14"/>
        <v xml:space="preserve">INSERT INTO AF_PARAM VALUES (7, 3, 5, 'BULGES', 'pcs', 1, 1) </v>
      </c>
      <c r="AP75" s="99" t="b">
        <f t="shared" si="15"/>
        <v>0</v>
      </c>
      <c r="AQ75" s="99" t="s">
        <v>113</v>
      </c>
    </row>
    <row r="76" spans="10:43" x14ac:dyDescent="0.25">
      <c r="J76" s="1"/>
      <c r="P76" s="150" t="s">
        <v>112</v>
      </c>
      <c r="Q76" s="150" t="s">
        <v>86</v>
      </c>
      <c r="R76" s="150">
        <f t="shared" si="11"/>
        <v>7</v>
      </c>
      <c r="S76" s="150" t="s">
        <v>7</v>
      </c>
      <c r="T76" s="150">
        <f t="shared" si="12"/>
        <v>3</v>
      </c>
      <c r="U76" s="150" t="s">
        <v>71</v>
      </c>
      <c r="V76" s="138">
        <v>5</v>
      </c>
      <c r="W76" s="150">
        <f t="shared" si="13"/>
        <v>1</v>
      </c>
      <c r="X76" s="143" t="s">
        <v>209</v>
      </c>
      <c r="Z76" s="99">
        <f t="shared" si="10"/>
        <v>9</v>
      </c>
      <c r="AF76" s="154" t="s">
        <v>112</v>
      </c>
      <c r="AG76" s="155">
        <v>7</v>
      </c>
      <c r="AH76" s="155">
        <v>3</v>
      </c>
      <c r="AI76" s="155" t="s">
        <v>71</v>
      </c>
      <c r="AJ76" s="155">
        <v>5</v>
      </c>
      <c r="AK76" s="155">
        <v>1</v>
      </c>
      <c r="AL76" s="154" t="str">
        <f t="shared" si="14"/>
        <v xml:space="preserve">INSERT INTO AF_PARAM VALUES (7, 3, 5, 'FINS', 'pcs', 1, 1) </v>
      </c>
      <c r="AP76" s="99" t="b">
        <f t="shared" si="15"/>
        <v>0</v>
      </c>
      <c r="AQ76" s="99" t="s">
        <v>114</v>
      </c>
    </row>
    <row r="77" spans="10:43" x14ac:dyDescent="0.25">
      <c r="J77" s="1"/>
      <c r="P77" s="150" t="s">
        <v>113</v>
      </c>
      <c r="Q77" s="150" t="s">
        <v>86</v>
      </c>
      <c r="R77" s="150">
        <f t="shared" si="11"/>
        <v>7</v>
      </c>
      <c r="S77" s="150" t="s">
        <v>7</v>
      </c>
      <c r="T77" s="150">
        <f t="shared" si="12"/>
        <v>3</v>
      </c>
      <c r="U77" s="150" t="s">
        <v>71</v>
      </c>
      <c r="V77" s="138">
        <v>5</v>
      </c>
      <c r="W77" s="150">
        <f t="shared" si="13"/>
        <v>1</v>
      </c>
      <c r="X77" s="143" t="s">
        <v>209</v>
      </c>
      <c r="Z77" s="99">
        <f t="shared" si="10"/>
        <v>9</v>
      </c>
      <c r="AF77" s="154" t="s">
        <v>113</v>
      </c>
      <c r="AG77" s="155">
        <v>7</v>
      </c>
      <c r="AH77" s="155">
        <v>3</v>
      </c>
      <c r="AI77" s="155" t="s">
        <v>71</v>
      </c>
      <c r="AJ77" s="155">
        <v>5</v>
      </c>
      <c r="AK77" s="155">
        <v>1</v>
      </c>
      <c r="AL77" s="154" t="str">
        <f t="shared" si="14"/>
        <v xml:space="preserve">INSERT INTO AF_PARAM VALUES (7, 3, 5, 'NAVEL', 'pcs', 1, 1) </v>
      </c>
      <c r="AP77" s="99" t="b">
        <f t="shared" si="15"/>
        <v>0</v>
      </c>
      <c r="AQ77" s="99" t="s">
        <v>115</v>
      </c>
    </row>
    <row r="78" spans="10:43" x14ac:dyDescent="0.25">
      <c r="J78" s="1"/>
      <c r="P78" s="150" t="s">
        <v>114</v>
      </c>
      <c r="Q78" s="150" t="s">
        <v>86</v>
      </c>
      <c r="R78" s="150">
        <f t="shared" si="11"/>
        <v>7</v>
      </c>
      <c r="S78" s="150" t="s">
        <v>7</v>
      </c>
      <c r="T78" s="150">
        <f t="shared" si="12"/>
        <v>3</v>
      </c>
      <c r="U78" s="150" t="s">
        <v>71</v>
      </c>
      <c r="V78" s="138">
        <v>5</v>
      </c>
      <c r="W78" s="150">
        <f t="shared" si="13"/>
        <v>1</v>
      </c>
      <c r="X78" s="143" t="s">
        <v>209</v>
      </c>
      <c r="Z78" s="99">
        <f t="shared" si="10"/>
        <v>9</v>
      </c>
      <c r="AF78" s="154" t="s">
        <v>114</v>
      </c>
      <c r="AG78" s="155">
        <v>7</v>
      </c>
      <c r="AH78" s="155">
        <v>3</v>
      </c>
      <c r="AI78" s="155" t="s">
        <v>71</v>
      </c>
      <c r="AJ78" s="155">
        <v>5</v>
      </c>
      <c r="AK78" s="155">
        <v>1</v>
      </c>
      <c r="AL78" s="154" t="str">
        <f t="shared" si="14"/>
        <v xml:space="preserve">INSERT INTO AF_PARAM VALUES (7, 3, 5, 'OVER WEIGHT', 'pcs', 1, 1) </v>
      </c>
      <c r="AP78" s="99" t="b">
        <f t="shared" si="15"/>
        <v>0</v>
      </c>
      <c r="AQ78" s="99" t="s">
        <v>116</v>
      </c>
    </row>
    <row r="79" spans="10:43" x14ac:dyDescent="0.25">
      <c r="J79" s="1"/>
      <c r="P79" s="150" t="s">
        <v>115</v>
      </c>
      <c r="Q79" s="150" t="s">
        <v>86</v>
      </c>
      <c r="R79" s="150">
        <f t="shared" si="11"/>
        <v>7</v>
      </c>
      <c r="S79" s="150" t="s">
        <v>7</v>
      </c>
      <c r="T79" s="150">
        <f t="shared" si="12"/>
        <v>3</v>
      </c>
      <c r="U79" s="150" t="s">
        <v>71</v>
      </c>
      <c r="V79" s="138">
        <v>5</v>
      </c>
      <c r="W79" s="150">
        <f t="shared" si="13"/>
        <v>1</v>
      </c>
      <c r="X79" s="143" t="s">
        <v>209</v>
      </c>
      <c r="Z79" s="99">
        <f t="shared" si="10"/>
        <v>9</v>
      </c>
      <c r="AF79" s="154" t="s">
        <v>115</v>
      </c>
      <c r="AG79" s="155">
        <v>7</v>
      </c>
      <c r="AH79" s="155">
        <v>3</v>
      </c>
      <c r="AI79" s="155" t="s">
        <v>71</v>
      </c>
      <c r="AJ79" s="155">
        <v>5</v>
      </c>
      <c r="AK79" s="155">
        <v>1</v>
      </c>
      <c r="AL79" s="154" t="str">
        <f t="shared" si="14"/>
        <v xml:space="preserve">INSERT INTO AF_PARAM VALUES (7, 3, 5, 'SLAVER ACCRETION', 'pcs', 1, 1) </v>
      </c>
      <c r="AP79" s="99" t="b">
        <f t="shared" si="15"/>
        <v>0</v>
      </c>
      <c r="AQ79" s="99" t="s">
        <v>117</v>
      </c>
    </row>
    <row r="80" spans="10:43" x14ac:dyDescent="0.25">
      <c r="J80" s="1"/>
      <c r="P80" s="150" t="s">
        <v>116</v>
      </c>
      <c r="Q80" s="150" t="s">
        <v>86</v>
      </c>
      <c r="R80" s="150">
        <f t="shared" si="11"/>
        <v>7</v>
      </c>
      <c r="S80" s="150" t="s">
        <v>7</v>
      </c>
      <c r="T80" s="150">
        <f t="shared" si="12"/>
        <v>3</v>
      </c>
      <c r="U80" s="150" t="s">
        <v>71</v>
      </c>
      <c r="V80" s="138">
        <v>5</v>
      </c>
      <c r="W80" s="150">
        <f t="shared" si="13"/>
        <v>1</v>
      </c>
      <c r="X80" s="143" t="s">
        <v>209</v>
      </c>
      <c r="Z80" s="99">
        <f t="shared" si="10"/>
        <v>9</v>
      </c>
      <c r="AF80" s="154" t="s">
        <v>116</v>
      </c>
      <c r="AG80" s="155">
        <v>7</v>
      </c>
      <c r="AH80" s="155">
        <v>3</v>
      </c>
      <c r="AI80" s="155" t="s">
        <v>71</v>
      </c>
      <c r="AJ80" s="155">
        <v>5</v>
      </c>
      <c r="AK80" s="155">
        <v>1</v>
      </c>
      <c r="AL80" s="154" t="str">
        <f t="shared" si="14"/>
        <v xml:space="preserve">INSERT INTO AF_PARAM VALUES (7, 3, 5, 'TAPERED ANODES', 'pcs', 1, 1) </v>
      </c>
      <c r="AP80" s="99" t="b">
        <f t="shared" si="15"/>
        <v>0</v>
      </c>
      <c r="AQ80" s="99" t="s">
        <v>118</v>
      </c>
    </row>
    <row r="81" spans="10:43" x14ac:dyDescent="0.25">
      <c r="J81" s="1"/>
      <c r="P81" s="150" t="s">
        <v>117</v>
      </c>
      <c r="Q81" s="150" t="s">
        <v>86</v>
      </c>
      <c r="R81" s="150">
        <f t="shared" si="11"/>
        <v>7</v>
      </c>
      <c r="S81" s="150" t="s">
        <v>7</v>
      </c>
      <c r="T81" s="150">
        <f t="shared" si="12"/>
        <v>3</v>
      </c>
      <c r="U81" s="150" t="s">
        <v>71</v>
      </c>
      <c r="V81" s="138">
        <v>5</v>
      </c>
      <c r="W81" s="150">
        <f t="shared" si="13"/>
        <v>1</v>
      </c>
      <c r="X81" s="143" t="s">
        <v>209</v>
      </c>
      <c r="Z81" s="99">
        <f t="shared" si="10"/>
        <v>9</v>
      </c>
      <c r="AF81" s="154" t="s">
        <v>117</v>
      </c>
      <c r="AG81" s="155">
        <v>7</v>
      </c>
      <c r="AH81" s="155">
        <v>3</v>
      </c>
      <c r="AI81" s="155" t="s">
        <v>71</v>
      </c>
      <c r="AJ81" s="155">
        <v>5</v>
      </c>
      <c r="AK81" s="155">
        <v>1</v>
      </c>
      <c r="AL81" s="154" t="str">
        <f t="shared" si="14"/>
        <v xml:space="preserve">INSERT INTO AF_PARAM VALUES (7, 3, 5, 'THICK LUG(40mm)', 'pcs', 1, 1) </v>
      </c>
      <c r="AP81" s="99" t="b">
        <f t="shared" si="15"/>
        <v>0</v>
      </c>
      <c r="AQ81" s="99" t="s">
        <v>119</v>
      </c>
    </row>
    <row r="82" spans="10:43" x14ac:dyDescent="0.25">
      <c r="J82" s="1"/>
      <c r="P82" s="150" t="s">
        <v>118</v>
      </c>
      <c r="Q82" s="150" t="s">
        <v>86</v>
      </c>
      <c r="R82" s="150">
        <f t="shared" si="11"/>
        <v>7</v>
      </c>
      <c r="S82" s="150" t="s">
        <v>7</v>
      </c>
      <c r="T82" s="150">
        <f t="shared" si="12"/>
        <v>3</v>
      </c>
      <c r="U82" s="150" t="s">
        <v>71</v>
      </c>
      <c r="V82" s="138">
        <v>5</v>
      </c>
      <c r="W82" s="150">
        <f t="shared" si="13"/>
        <v>1</v>
      </c>
      <c r="X82" s="143" t="s">
        <v>209</v>
      </c>
      <c r="Z82" s="99">
        <f t="shared" si="10"/>
        <v>9</v>
      </c>
      <c r="AF82" s="154" t="s">
        <v>118</v>
      </c>
      <c r="AG82" s="155">
        <v>7</v>
      </c>
      <c r="AH82" s="155">
        <v>3</v>
      </c>
      <c r="AI82" s="155" t="s">
        <v>71</v>
      </c>
      <c r="AJ82" s="155">
        <v>5</v>
      </c>
      <c r="AK82" s="155">
        <v>1</v>
      </c>
      <c r="AL82" s="154" t="str">
        <f t="shared" si="14"/>
        <v xml:space="preserve">INSERT INTO AF_PARAM VALUES (7, 3, 5, 'THIN LUG(20mm)', 'pcs', 1, 1) </v>
      </c>
      <c r="AP82" s="99" t="b">
        <f t="shared" si="15"/>
        <v>0</v>
      </c>
      <c r="AQ82" s="99" t="s">
        <v>120</v>
      </c>
    </row>
    <row r="83" spans="10:43" x14ac:dyDescent="0.25">
      <c r="J83" s="1"/>
      <c r="P83" s="150" t="s">
        <v>119</v>
      </c>
      <c r="Q83" s="150" t="s">
        <v>86</v>
      </c>
      <c r="R83" s="150">
        <f t="shared" si="11"/>
        <v>7</v>
      </c>
      <c r="S83" s="150" t="s">
        <v>7</v>
      </c>
      <c r="T83" s="150">
        <f t="shared" si="12"/>
        <v>3</v>
      </c>
      <c r="U83" s="150" t="s">
        <v>71</v>
      </c>
      <c r="V83" s="138">
        <v>5</v>
      </c>
      <c r="W83" s="150">
        <f t="shared" si="13"/>
        <v>1</v>
      </c>
      <c r="X83" s="143" t="s">
        <v>209</v>
      </c>
      <c r="Z83" s="99">
        <f t="shared" si="10"/>
        <v>9</v>
      </c>
      <c r="AF83" s="154" t="s">
        <v>119</v>
      </c>
      <c r="AG83" s="155">
        <v>7</v>
      </c>
      <c r="AH83" s="155">
        <v>3</v>
      </c>
      <c r="AI83" s="155" t="s">
        <v>71</v>
      </c>
      <c r="AJ83" s="155">
        <v>5</v>
      </c>
      <c r="AK83" s="155">
        <v>1</v>
      </c>
      <c r="AL83" s="154" t="str">
        <f t="shared" si="14"/>
        <v xml:space="preserve">INSERT INTO AF_PARAM VALUES (7, 3, 5, 'THRUST ROD FINS', 'pcs', 1, 1) </v>
      </c>
      <c r="AP83" s="99" t="b">
        <f t="shared" si="15"/>
        <v>0</v>
      </c>
      <c r="AQ83" s="99" t="s">
        <v>121</v>
      </c>
    </row>
    <row r="84" spans="10:43" x14ac:dyDescent="0.25">
      <c r="J84" s="1"/>
      <c r="P84" s="150" t="s">
        <v>120</v>
      </c>
      <c r="Q84" s="150" t="s">
        <v>86</v>
      </c>
      <c r="R84" s="150">
        <f t="shared" si="11"/>
        <v>7</v>
      </c>
      <c r="S84" s="150" t="s">
        <v>7</v>
      </c>
      <c r="T84" s="150">
        <f t="shared" si="12"/>
        <v>3</v>
      </c>
      <c r="U84" s="150" t="s">
        <v>71</v>
      </c>
      <c r="V84" s="138">
        <v>5</v>
      </c>
      <c r="W84" s="150">
        <f t="shared" si="13"/>
        <v>1</v>
      </c>
      <c r="X84" s="143" t="s">
        <v>209</v>
      </c>
      <c r="Z84" s="99">
        <f t="shared" si="10"/>
        <v>9</v>
      </c>
      <c r="AF84" s="154" t="s">
        <v>120</v>
      </c>
      <c r="AG84" s="155">
        <v>7</v>
      </c>
      <c r="AH84" s="155">
        <v>3</v>
      </c>
      <c r="AI84" s="155" t="s">
        <v>71</v>
      </c>
      <c r="AJ84" s="155">
        <v>5</v>
      </c>
      <c r="AK84" s="155">
        <v>1</v>
      </c>
      <c r="AL84" s="154" t="str">
        <f t="shared" si="14"/>
        <v xml:space="preserve">INSERT INTO AF_PARAM VALUES (7, 3, 5, 'UNDER WEIGHT', 'pcs', 1, 1) </v>
      </c>
      <c r="AP84" s="99" t="b">
        <f t="shared" si="15"/>
        <v>0</v>
      </c>
      <c r="AQ84" s="99" t="s">
        <v>122</v>
      </c>
    </row>
    <row r="85" spans="10:43" x14ac:dyDescent="0.25">
      <c r="J85" s="1"/>
      <c r="P85" s="150" t="s">
        <v>121</v>
      </c>
      <c r="Q85" s="150" t="s">
        <v>86</v>
      </c>
      <c r="R85" s="150">
        <f t="shared" si="11"/>
        <v>7</v>
      </c>
      <c r="S85" s="150" t="s">
        <v>7</v>
      </c>
      <c r="T85" s="150">
        <f t="shared" si="12"/>
        <v>3</v>
      </c>
      <c r="U85" s="150" t="s">
        <v>71</v>
      </c>
      <c r="V85" s="138">
        <v>5</v>
      </c>
      <c r="W85" s="150">
        <f t="shared" si="13"/>
        <v>1</v>
      </c>
      <c r="X85" s="143" t="s">
        <v>209</v>
      </c>
      <c r="Z85" s="99">
        <f t="shared" si="10"/>
        <v>9</v>
      </c>
      <c r="AF85" s="154" t="s">
        <v>121</v>
      </c>
      <c r="AG85" s="155">
        <v>7</v>
      </c>
      <c r="AH85" s="155">
        <v>3</v>
      </c>
      <c r="AI85" s="155" t="s">
        <v>71</v>
      </c>
      <c r="AJ85" s="155">
        <v>5</v>
      </c>
      <c r="AK85" s="155">
        <v>1</v>
      </c>
      <c r="AL85" s="154" t="str">
        <f t="shared" si="14"/>
        <v xml:space="preserve">INSERT INTO AF_PARAM VALUES (7, 3, 5, 'WARPING(65mm)', 'pcs', 1, 1) </v>
      </c>
      <c r="AP85" s="99" t="b">
        <f t="shared" si="15"/>
        <v>0</v>
      </c>
      <c r="AQ85" s="99" t="s">
        <v>123</v>
      </c>
    </row>
    <row r="86" spans="10:43" x14ac:dyDescent="0.25">
      <c r="J86" s="1"/>
      <c r="P86" s="150" t="s">
        <v>122</v>
      </c>
      <c r="Q86" s="150" t="s">
        <v>86</v>
      </c>
      <c r="R86" s="150">
        <f t="shared" si="11"/>
        <v>7</v>
      </c>
      <c r="S86" s="150" t="s">
        <v>7</v>
      </c>
      <c r="T86" s="150">
        <f t="shared" si="12"/>
        <v>3</v>
      </c>
      <c r="U86" s="150" t="s">
        <v>71</v>
      </c>
      <c r="V86" s="138">
        <v>5</v>
      </c>
      <c r="W86" s="150">
        <f t="shared" si="13"/>
        <v>1</v>
      </c>
      <c r="X86" s="143" t="s">
        <v>209</v>
      </c>
      <c r="Z86" s="99">
        <f t="shared" si="10"/>
        <v>9</v>
      </c>
      <c r="AF86" s="154" t="s">
        <v>122</v>
      </c>
      <c r="AG86" s="155">
        <v>7</v>
      </c>
      <c r="AH86" s="155">
        <v>3</v>
      </c>
      <c r="AI86" s="155" t="s">
        <v>71</v>
      </c>
      <c r="AJ86" s="155">
        <v>5</v>
      </c>
      <c r="AK86" s="155">
        <v>1</v>
      </c>
      <c r="AL86" s="154" t="str">
        <f t="shared" si="14"/>
        <v xml:space="preserve">INSERT INTO AF_PARAM VALUES (7, 3, 5, 'CUPPING', 'pcs', 1, 1) </v>
      </c>
      <c r="AP86" s="99" t="b">
        <f t="shared" si="15"/>
        <v>0</v>
      </c>
      <c r="AQ86" s="99" t="s">
        <v>289</v>
      </c>
    </row>
    <row r="87" spans="10:43" x14ac:dyDescent="0.25">
      <c r="J87" s="1"/>
      <c r="P87" s="150" t="s">
        <v>123</v>
      </c>
      <c r="Q87" s="150" t="s">
        <v>86</v>
      </c>
      <c r="R87" s="150">
        <f t="shared" si="11"/>
        <v>7</v>
      </c>
      <c r="S87" s="150" t="s">
        <v>7</v>
      </c>
      <c r="T87" s="150">
        <f t="shared" si="12"/>
        <v>3</v>
      </c>
      <c r="U87" s="150" t="s">
        <v>71</v>
      </c>
      <c r="V87" s="138">
        <v>5</v>
      </c>
      <c r="W87" s="150">
        <f t="shared" si="13"/>
        <v>1</v>
      </c>
      <c r="X87" s="143" t="s">
        <v>209</v>
      </c>
      <c r="Z87" s="99">
        <f t="shared" si="10"/>
        <v>9</v>
      </c>
      <c r="AF87" s="154" t="s">
        <v>123</v>
      </c>
      <c r="AG87" s="155">
        <v>7</v>
      </c>
      <c r="AH87" s="155">
        <v>3</v>
      </c>
      <c r="AI87" s="155" t="s">
        <v>71</v>
      </c>
      <c r="AJ87" s="155">
        <v>5</v>
      </c>
      <c r="AK87" s="155">
        <v>1</v>
      </c>
      <c r="AL87" s="154" t="str">
        <f t="shared" si="14"/>
        <v xml:space="preserve">INSERT INTO AF_PARAM VALUES (7, 3, 5, 'WITH SLAG', 'pcs', 1, 1) </v>
      </c>
      <c r="AP87" s="99" t="b">
        <f t="shared" si="15"/>
        <v>0</v>
      </c>
      <c r="AQ87" s="99" t="s">
        <v>290</v>
      </c>
    </row>
    <row r="88" spans="10:43" x14ac:dyDescent="0.25">
      <c r="J88" s="1"/>
      <c r="P88" s="150" t="s">
        <v>289</v>
      </c>
      <c r="Q88" s="150" t="s">
        <v>86</v>
      </c>
      <c r="R88" s="150">
        <f t="shared" si="11"/>
        <v>7</v>
      </c>
      <c r="S88" s="150" t="s">
        <v>7</v>
      </c>
      <c r="T88" s="150">
        <f t="shared" si="12"/>
        <v>3</v>
      </c>
      <c r="U88" s="150" t="s">
        <v>71</v>
      </c>
      <c r="V88" s="138">
        <v>5</v>
      </c>
      <c r="W88" s="150">
        <f t="shared" si="13"/>
        <v>1</v>
      </c>
      <c r="X88" s="143" t="s">
        <v>209</v>
      </c>
      <c r="Z88" s="99">
        <f t="shared" si="10"/>
        <v>9</v>
      </c>
      <c r="AF88" s="154" t="s">
        <v>289</v>
      </c>
      <c r="AG88" s="155">
        <v>7</v>
      </c>
      <c r="AH88" s="155">
        <v>3</v>
      </c>
      <c r="AI88" s="155" t="s">
        <v>71</v>
      </c>
      <c r="AJ88" s="155">
        <v>5</v>
      </c>
      <c r="AK88" s="155">
        <v>1</v>
      </c>
      <c r="AL88" s="154" t="str">
        <f t="shared" si="14"/>
        <v xml:space="preserve">INSERT INTO AF_PARAM VALUES (7, 3, 5, 'Casted', 'pcs', 1, 1) </v>
      </c>
      <c r="AP88" s="99" t="b">
        <f t="shared" si="15"/>
        <v>0</v>
      </c>
      <c r="AQ88" s="99" t="s">
        <v>296</v>
      </c>
    </row>
    <row r="89" spans="10:43" x14ac:dyDescent="0.25">
      <c r="J89" s="1"/>
      <c r="P89" s="150" t="s">
        <v>290</v>
      </c>
      <c r="Q89" s="150" t="s">
        <v>7</v>
      </c>
      <c r="R89" s="150">
        <f t="shared" si="11"/>
        <v>8</v>
      </c>
      <c r="S89" s="150" t="s">
        <v>7</v>
      </c>
      <c r="T89" s="150">
        <f t="shared" si="12"/>
        <v>3</v>
      </c>
      <c r="U89" s="150" t="s">
        <v>230</v>
      </c>
      <c r="V89" s="138">
        <v>5</v>
      </c>
      <c r="W89" s="150">
        <f t="shared" si="13"/>
        <v>3</v>
      </c>
      <c r="X89" s="143" t="s">
        <v>182</v>
      </c>
      <c r="Z89" s="99">
        <f t="shared" si="10"/>
        <v>9</v>
      </c>
      <c r="AF89" s="154" t="s">
        <v>290</v>
      </c>
      <c r="AG89" s="155">
        <v>8</v>
      </c>
      <c r="AH89" s="155">
        <v>3</v>
      </c>
      <c r="AI89" s="155" t="s">
        <v>230</v>
      </c>
      <c r="AJ89" s="155">
        <v>5</v>
      </c>
      <c r="AK89" s="155">
        <v>3</v>
      </c>
      <c r="AL89" s="154" t="str">
        <f t="shared" si="14"/>
        <v xml:space="preserve">INSERT INTO AF_PARAM VALUES (8, 3, 5, 'QIG Comment', 'word', 3, 1) </v>
      </c>
      <c r="AP89" s="99" t="b">
        <f t="shared" si="15"/>
        <v>0</v>
      </c>
      <c r="AQ89" s="99" t="s">
        <v>297</v>
      </c>
    </row>
    <row r="90" spans="10:43" x14ac:dyDescent="0.25">
      <c r="J90" s="1"/>
      <c r="P90" s="150" t="s">
        <v>296</v>
      </c>
      <c r="Q90" s="150" t="s">
        <v>7</v>
      </c>
      <c r="R90" s="150">
        <f t="shared" si="11"/>
        <v>8</v>
      </c>
      <c r="S90" s="150" t="s">
        <v>7</v>
      </c>
      <c r="T90" s="150">
        <f t="shared" si="12"/>
        <v>3</v>
      </c>
      <c r="U90" s="150" t="s">
        <v>251</v>
      </c>
      <c r="V90" s="138">
        <v>5</v>
      </c>
      <c r="W90" s="150">
        <f t="shared" si="13"/>
        <v>4</v>
      </c>
      <c r="X90" s="143" t="s">
        <v>252</v>
      </c>
      <c r="Z90" s="99">
        <f t="shared" si="10"/>
        <v>9</v>
      </c>
      <c r="AF90" s="154" t="s">
        <v>296</v>
      </c>
      <c r="AG90" s="155">
        <v>8</v>
      </c>
      <c r="AH90" s="155">
        <v>3</v>
      </c>
      <c r="AI90" s="155" t="s">
        <v>251</v>
      </c>
      <c r="AJ90" s="155">
        <v>5</v>
      </c>
      <c r="AK90" s="155">
        <v>4</v>
      </c>
      <c r="AL90" s="154" t="str">
        <f t="shared" si="14"/>
        <v xml:space="preserve">INSERT INTO AF_PARAM VALUES (8, 3, 5, 'QIG Quality Inspector', 'Employee', 4, 1) </v>
      </c>
      <c r="AP90" s="99" t="b">
        <f t="shared" si="15"/>
        <v>0</v>
      </c>
      <c r="AQ90" s="99" t="s">
        <v>298</v>
      </c>
    </row>
    <row r="91" spans="10:43" x14ac:dyDescent="0.25">
      <c r="J91" s="1"/>
      <c r="P91" s="150" t="s">
        <v>297</v>
      </c>
      <c r="Q91" s="150" t="s">
        <v>7</v>
      </c>
      <c r="R91" s="150">
        <f t="shared" si="11"/>
        <v>8</v>
      </c>
      <c r="S91" s="150" t="s">
        <v>7</v>
      </c>
      <c r="T91" s="150">
        <f t="shared" si="12"/>
        <v>3</v>
      </c>
      <c r="U91" s="150" t="s">
        <v>251</v>
      </c>
      <c r="V91" s="138">
        <v>5</v>
      </c>
      <c r="W91" s="150">
        <f t="shared" si="13"/>
        <v>4</v>
      </c>
      <c r="X91" s="143" t="s">
        <v>252</v>
      </c>
      <c r="Z91" s="99">
        <f t="shared" si="10"/>
        <v>9</v>
      </c>
      <c r="AF91" s="154" t="s">
        <v>297</v>
      </c>
      <c r="AG91" s="155">
        <v>8</v>
      </c>
      <c r="AH91" s="155">
        <v>3</v>
      </c>
      <c r="AI91" s="155" t="s">
        <v>251</v>
      </c>
      <c r="AJ91" s="155">
        <v>5</v>
      </c>
      <c r="AK91" s="155">
        <v>4</v>
      </c>
      <c r="AL91" s="154" t="str">
        <f t="shared" si="14"/>
        <v xml:space="preserve">INSERT INTO AF_PARAM VALUES (8, 3, 5, 'QIG Supervisor', 'Employee', 4, 1) </v>
      </c>
    </row>
    <row r="92" spans="10:43" x14ac:dyDescent="0.25">
      <c r="J92" s="1"/>
      <c r="P92" s="150" t="s">
        <v>298</v>
      </c>
      <c r="Q92" s="150" t="s">
        <v>7</v>
      </c>
      <c r="R92" s="150">
        <f t="shared" si="11"/>
        <v>8</v>
      </c>
      <c r="S92" s="150" t="s">
        <v>7</v>
      </c>
      <c r="T92" s="150">
        <f t="shared" si="12"/>
        <v>3</v>
      </c>
      <c r="U92" s="150" t="s">
        <v>251</v>
      </c>
      <c r="V92" s="138">
        <v>5</v>
      </c>
      <c r="W92" s="150">
        <f t="shared" si="13"/>
        <v>4</v>
      </c>
      <c r="X92" s="143" t="s">
        <v>252</v>
      </c>
      <c r="Z92" s="99">
        <f t="shared" si="10"/>
        <v>9</v>
      </c>
      <c r="AF92" s="154" t="s">
        <v>298</v>
      </c>
      <c r="AG92" s="155">
        <v>8</v>
      </c>
      <c r="AH92" s="155">
        <v>3</v>
      </c>
      <c r="AI92" s="155" t="s">
        <v>251</v>
      </c>
      <c r="AJ92" s="155">
        <v>5</v>
      </c>
      <c r="AK92" s="155">
        <v>4</v>
      </c>
      <c r="AL92" s="154" t="str">
        <f t="shared" si="14"/>
        <v xml:space="preserve">INSERT INTO AF_PARAM VALUES (8, 3, 5, 'QIG Reviewer', 'Employee', 4, 1) </v>
      </c>
    </row>
    <row r="93" spans="10:43" x14ac:dyDescent="0.25">
      <c r="J93" s="1"/>
      <c r="P93" s="150" t="s">
        <v>307</v>
      </c>
      <c r="Q93" s="150" t="s">
        <v>13</v>
      </c>
      <c r="R93" s="150">
        <f t="shared" si="11"/>
        <v>2</v>
      </c>
      <c r="S93" s="150" t="str">
        <f t="shared" ref="S93" si="16">IF(Q93="Casting",Q93,"Refining")</f>
        <v>Refining</v>
      </c>
      <c r="T93" s="150">
        <f t="shared" si="12"/>
        <v>2</v>
      </c>
      <c r="U93" s="150" t="s">
        <v>302</v>
      </c>
      <c r="V93" s="138">
        <v>3</v>
      </c>
      <c r="W93" s="150">
        <f t="shared" si="13"/>
        <v>5</v>
      </c>
      <c r="X93" s="99" t="s">
        <v>301</v>
      </c>
      <c r="Z93" s="99">
        <f t="shared" si="10"/>
        <v>9</v>
      </c>
      <c r="AF93" s="154" t="s">
        <v>307</v>
      </c>
      <c r="AG93" s="155">
        <v>2</v>
      </c>
      <c r="AH93" s="155">
        <v>2</v>
      </c>
      <c r="AI93" s="155" t="s">
        <v>302</v>
      </c>
      <c r="AJ93" s="155">
        <v>3</v>
      </c>
      <c r="AK93" s="155">
        <v>5</v>
      </c>
      <c r="AL93" s="154" t="str">
        <f t="shared" si="14"/>
        <v xml:space="preserve">INSERT INTO AF_PARAM VALUES (2, 2, 3, 'Percent Oxygen', 'percent', 5, 1) </v>
      </c>
    </row>
    <row r="94" spans="10:43" x14ac:dyDescent="0.25">
      <c r="J94" s="1"/>
      <c r="P94" s="150" t="s">
        <v>22</v>
      </c>
      <c r="Q94" s="150" t="s">
        <v>13</v>
      </c>
      <c r="R94" s="150">
        <f t="shared" si="11"/>
        <v>2</v>
      </c>
      <c r="S94" s="150" t="str">
        <f t="shared" ref="S94:S100" si="17">IF(Q94="Casting",Q94,"Refining")</f>
        <v>Refining</v>
      </c>
      <c r="T94" s="150">
        <f t="shared" si="12"/>
        <v>2</v>
      </c>
      <c r="U94" s="150" t="s">
        <v>303</v>
      </c>
      <c r="V94" s="138">
        <v>3</v>
      </c>
      <c r="W94" s="150">
        <f t="shared" si="13"/>
        <v>5</v>
      </c>
      <c r="X94" s="99" t="s">
        <v>301</v>
      </c>
      <c r="Z94" s="99">
        <f t="shared" si="10"/>
        <v>9</v>
      </c>
      <c r="AF94" s="154" t="s">
        <v>22</v>
      </c>
      <c r="AG94" s="155">
        <v>2</v>
      </c>
      <c r="AH94" s="155">
        <v>2</v>
      </c>
      <c r="AI94" s="155" t="s">
        <v>303</v>
      </c>
      <c r="AJ94" s="155">
        <v>3</v>
      </c>
      <c r="AK94" s="155">
        <v>5</v>
      </c>
      <c r="AL94" s="154" t="str">
        <f t="shared" si="14"/>
        <v xml:space="preserve">INSERT INTO AF_PARAM VALUES (2, 2, 3, 'ppm Sulfur', 'ppm', 5, 1) </v>
      </c>
    </row>
    <row r="95" spans="10:43" x14ac:dyDescent="0.25">
      <c r="J95" s="1"/>
      <c r="P95" s="150" t="s">
        <v>308</v>
      </c>
      <c r="Q95" s="150" t="s">
        <v>13</v>
      </c>
      <c r="R95" s="150">
        <f t="shared" si="11"/>
        <v>2</v>
      </c>
      <c r="S95" s="150" t="str">
        <f t="shared" si="17"/>
        <v>Refining</v>
      </c>
      <c r="T95" s="150">
        <f t="shared" si="12"/>
        <v>2</v>
      </c>
      <c r="U95" s="150" t="s">
        <v>303</v>
      </c>
      <c r="V95" s="138">
        <v>3</v>
      </c>
      <c r="W95" s="150">
        <f t="shared" si="13"/>
        <v>5</v>
      </c>
      <c r="X95" s="99" t="s">
        <v>301</v>
      </c>
      <c r="Z95" s="99">
        <f t="shared" si="10"/>
        <v>9</v>
      </c>
      <c r="AF95" s="154" t="s">
        <v>308</v>
      </c>
      <c r="AG95" s="155">
        <v>2</v>
      </c>
      <c r="AH95" s="155">
        <v>2</v>
      </c>
      <c r="AI95" s="155" t="s">
        <v>303</v>
      </c>
      <c r="AJ95" s="155">
        <v>3</v>
      </c>
      <c r="AK95" s="155">
        <v>5</v>
      </c>
      <c r="AL95" s="154" t="str">
        <f t="shared" si="14"/>
        <v xml:space="preserve">INSERT INTO AF_PARAM VALUES (2, 2, 3, 'ppm Lead', 'ppm', 5, 1) </v>
      </c>
    </row>
    <row r="96" spans="10:43" x14ac:dyDescent="0.25">
      <c r="J96" s="1"/>
      <c r="P96" s="150" t="s">
        <v>309</v>
      </c>
      <c r="Q96" s="150" t="s">
        <v>13</v>
      </c>
      <c r="R96" s="150">
        <f t="shared" si="11"/>
        <v>2</v>
      </c>
      <c r="S96" s="150" t="str">
        <f t="shared" si="17"/>
        <v>Refining</v>
      </c>
      <c r="T96" s="150">
        <f t="shared" si="12"/>
        <v>2</v>
      </c>
      <c r="U96" s="150" t="s">
        <v>303</v>
      </c>
      <c r="V96" s="138">
        <v>3</v>
      </c>
      <c r="W96" s="150">
        <f t="shared" si="13"/>
        <v>5</v>
      </c>
      <c r="X96" s="99" t="s">
        <v>301</v>
      </c>
      <c r="Z96" s="99">
        <f t="shared" si="10"/>
        <v>9</v>
      </c>
      <c r="AF96" s="154" t="s">
        <v>309</v>
      </c>
      <c r="AG96" s="155">
        <v>2</v>
      </c>
      <c r="AH96" s="155">
        <v>2</v>
      </c>
      <c r="AI96" s="155" t="s">
        <v>303</v>
      </c>
      <c r="AJ96" s="155">
        <v>3</v>
      </c>
      <c r="AK96" s="155">
        <v>5</v>
      </c>
      <c r="AL96" s="154" t="str">
        <f t="shared" si="14"/>
        <v xml:space="preserve">INSERT INTO AF_PARAM VALUES (2, 2, 3, 'ppm Arsenic', 'ppm', 5, 1) </v>
      </c>
    </row>
    <row r="97" spans="10:38" x14ac:dyDescent="0.25">
      <c r="J97" s="1"/>
      <c r="P97" s="150" t="s">
        <v>310</v>
      </c>
      <c r="Q97" s="150" t="s">
        <v>13</v>
      </c>
      <c r="R97" s="150">
        <f t="shared" si="11"/>
        <v>2</v>
      </c>
      <c r="S97" s="150" t="str">
        <f t="shared" si="17"/>
        <v>Refining</v>
      </c>
      <c r="T97" s="150">
        <f t="shared" si="12"/>
        <v>2</v>
      </c>
      <c r="U97" s="150" t="s">
        <v>304</v>
      </c>
      <c r="V97" s="138">
        <v>3</v>
      </c>
      <c r="W97" s="150">
        <f t="shared" si="13"/>
        <v>5</v>
      </c>
      <c r="X97" s="99" t="s">
        <v>301</v>
      </c>
      <c r="Z97" s="99">
        <f t="shared" si="10"/>
        <v>9</v>
      </c>
      <c r="AF97" s="154" t="s">
        <v>310</v>
      </c>
      <c r="AG97" s="155">
        <v>2</v>
      </c>
      <c r="AH97" s="155">
        <v>2</v>
      </c>
      <c r="AI97" s="155" t="s">
        <v>304</v>
      </c>
      <c r="AJ97" s="155">
        <v>3</v>
      </c>
      <c r="AK97" s="155">
        <v>5</v>
      </c>
      <c r="AL97" s="154" t="str">
        <f t="shared" si="14"/>
        <v xml:space="preserve">INSERT INTO AF_PARAM VALUES (2, 2, 3, 'Draft Pressure', 'mmH2O', 5, 1) </v>
      </c>
    </row>
    <row r="98" spans="10:38" x14ac:dyDescent="0.25">
      <c r="J98" s="1"/>
      <c r="P98" s="150" t="s">
        <v>311</v>
      </c>
      <c r="Q98" s="150" t="s">
        <v>13</v>
      </c>
      <c r="R98" s="150">
        <f t="shared" si="11"/>
        <v>2</v>
      </c>
      <c r="S98" s="150" t="str">
        <f t="shared" si="17"/>
        <v>Refining</v>
      </c>
      <c r="T98" s="150">
        <f t="shared" si="12"/>
        <v>2</v>
      </c>
      <c r="U98" s="150" t="s">
        <v>305</v>
      </c>
      <c r="V98" s="138">
        <v>3</v>
      </c>
      <c r="W98" s="150">
        <f t="shared" si="13"/>
        <v>5</v>
      </c>
      <c r="X98" s="99" t="s">
        <v>301</v>
      </c>
      <c r="Z98" s="99">
        <f t="shared" si="10"/>
        <v>9</v>
      </c>
      <c r="AF98" s="154" t="s">
        <v>311</v>
      </c>
      <c r="AG98" s="155">
        <v>2</v>
      </c>
      <c r="AH98" s="155">
        <v>2</v>
      </c>
      <c r="AI98" s="155" t="s">
        <v>305</v>
      </c>
      <c r="AJ98" s="155">
        <v>3</v>
      </c>
      <c r="AK98" s="155">
        <v>5</v>
      </c>
      <c r="AL98" s="154" t="str">
        <f t="shared" si="14"/>
        <v xml:space="preserve">INSERT INTO AF_PARAM VALUES (2, 2, 3, 'Combustion air', 'Nm3/h', 5, 1) </v>
      </c>
    </row>
    <row r="99" spans="10:38" x14ac:dyDescent="0.25">
      <c r="J99" s="1"/>
      <c r="P99" s="150" t="s">
        <v>312</v>
      </c>
      <c r="Q99" s="150" t="s">
        <v>13</v>
      </c>
      <c r="R99" s="150">
        <f t="shared" si="11"/>
        <v>2</v>
      </c>
      <c r="S99" s="150" t="str">
        <f t="shared" si="17"/>
        <v>Refining</v>
      </c>
      <c r="T99" s="150">
        <f t="shared" si="12"/>
        <v>2</v>
      </c>
      <c r="U99" s="150" t="s">
        <v>306</v>
      </c>
      <c r="V99" s="138">
        <v>3</v>
      </c>
      <c r="W99" s="150">
        <f t="shared" si="13"/>
        <v>5</v>
      </c>
      <c r="X99" s="99" t="s">
        <v>301</v>
      </c>
      <c r="Z99" s="99">
        <f t="shared" si="10"/>
        <v>9</v>
      </c>
      <c r="AF99" s="154" t="s">
        <v>312</v>
      </c>
      <c r="AG99" s="155">
        <v>2</v>
      </c>
      <c r="AH99" s="155">
        <v>2</v>
      </c>
      <c r="AI99" s="155" t="s">
        <v>306</v>
      </c>
      <c r="AJ99" s="155">
        <v>3</v>
      </c>
      <c r="AK99" s="155">
        <v>5</v>
      </c>
      <c r="AL99" s="154" t="str">
        <f t="shared" si="14"/>
        <v xml:space="preserve">INSERT INTO AF_PARAM VALUES (2, 2, 3, 'HFO Firing rate', 'l/h', 5, 1) </v>
      </c>
    </row>
    <row r="100" spans="10:38" x14ac:dyDescent="0.25">
      <c r="J100" s="1"/>
      <c r="P100" s="150" t="s">
        <v>307</v>
      </c>
      <c r="Q100" s="150" t="s">
        <v>14</v>
      </c>
      <c r="R100" s="150">
        <f t="shared" si="11"/>
        <v>3</v>
      </c>
      <c r="S100" s="150" t="str">
        <f t="shared" si="17"/>
        <v>Refining</v>
      </c>
      <c r="T100" s="150">
        <f t="shared" si="12"/>
        <v>2</v>
      </c>
      <c r="U100" s="150" t="s">
        <v>302</v>
      </c>
      <c r="V100" s="138">
        <v>3</v>
      </c>
      <c r="W100" s="150">
        <f t="shared" si="13"/>
        <v>5</v>
      </c>
      <c r="X100" s="99" t="s">
        <v>301</v>
      </c>
      <c r="Z100" s="99">
        <f t="shared" si="10"/>
        <v>9</v>
      </c>
      <c r="AF100" s="154" t="s">
        <v>307</v>
      </c>
      <c r="AG100" s="155">
        <v>3</v>
      </c>
      <c r="AH100" s="155">
        <v>2</v>
      </c>
      <c r="AI100" s="155" t="s">
        <v>302</v>
      </c>
      <c r="AJ100" s="155">
        <v>3</v>
      </c>
      <c r="AK100" s="155">
        <v>5</v>
      </c>
      <c r="AL100" s="154" t="str">
        <f t="shared" si="14"/>
        <v xml:space="preserve">INSERT INTO AF_PARAM VALUES (3, 2, 3, 'Percent Oxygen', 'percent', 5, 1) </v>
      </c>
    </row>
    <row r="101" spans="10:38" x14ac:dyDescent="0.25">
      <c r="J101" s="1"/>
      <c r="P101" s="150" t="s">
        <v>22</v>
      </c>
      <c r="Q101" s="150" t="s">
        <v>14</v>
      </c>
      <c r="R101" s="150">
        <f t="shared" si="11"/>
        <v>3</v>
      </c>
      <c r="S101" s="150" t="str">
        <f t="shared" ref="S101:S106" si="18">IF(Q101="Casting",Q101,"Refining")</f>
        <v>Refining</v>
      </c>
      <c r="T101" s="150">
        <f t="shared" si="12"/>
        <v>2</v>
      </c>
      <c r="U101" s="150" t="s">
        <v>303</v>
      </c>
      <c r="V101" s="138">
        <v>3</v>
      </c>
      <c r="W101" s="150">
        <f t="shared" si="13"/>
        <v>5</v>
      </c>
      <c r="X101" s="99" t="s">
        <v>301</v>
      </c>
      <c r="Z101" s="99">
        <f t="shared" si="10"/>
        <v>9</v>
      </c>
      <c r="AF101" s="154" t="s">
        <v>22</v>
      </c>
      <c r="AG101" s="155">
        <v>3</v>
      </c>
      <c r="AH101" s="155">
        <v>2</v>
      </c>
      <c r="AI101" s="155" t="s">
        <v>303</v>
      </c>
      <c r="AJ101" s="155">
        <v>3</v>
      </c>
      <c r="AK101" s="155">
        <v>5</v>
      </c>
      <c r="AL101" s="154" t="str">
        <f t="shared" si="14"/>
        <v xml:space="preserve">INSERT INTO AF_PARAM VALUES (3, 2, 3, 'ppm Sulfur', 'ppm', 5, 1) </v>
      </c>
    </row>
    <row r="102" spans="10:38" x14ac:dyDescent="0.25">
      <c r="J102" s="1"/>
      <c r="P102" s="150" t="s">
        <v>313</v>
      </c>
      <c r="Q102" s="150" t="s">
        <v>14</v>
      </c>
      <c r="R102" s="150">
        <f t="shared" si="11"/>
        <v>3</v>
      </c>
      <c r="S102" s="150" t="str">
        <f t="shared" si="18"/>
        <v>Refining</v>
      </c>
      <c r="T102" s="150">
        <f t="shared" si="12"/>
        <v>2</v>
      </c>
      <c r="U102" s="150" t="s">
        <v>314</v>
      </c>
      <c r="V102" s="138">
        <v>3</v>
      </c>
      <c r="W102" s="150">
        <f t="shared" si="13"/>
        <v>5</v>
      </c>
      <c r="X102" s="99" t="s">
        <v>301</v>
      </c>
      <c r="Z102" s="99">
        <f t="shared" si="10"/>
        <v>9</v>
      </c>
      <c r="AF102" s="154" t="s">
        <v>313</v>
      </c>
      <c r="AG102" s="155">
        <v>3</v>
      </c>
      <c r="AH102" s="155">
        <v>2</v>
      </c>
      <c r="AI102" s="155" t="s">
        <v>314</v>
      </c>
      <c r="AJ102" s="155">
        <v>3</v>
      </c>
      <c r="AK102" s="155">
        <v>5</v>
      </c>
      <c r="AL102" s="154" t="str">
        <f t="shared" si="14"/>
        <v xml:space="preserve">INSERT INTO AF_PARAM VALUES (3, 2, 3, 'Tuyere Pressure', 'pressure', 5, 1) </v>
      </c>
    </row>
    <row r="103" spans="10:38" x14ac:dyDescent="0.25">
      <c r="J103" s="1"/>
      <c r="P103" s="150" t="s">
        <v>310</v>
      </c>
      <c r="Q103" s="150" t="s">
        <v>14</v>
      </c>
      <c r="R103" s="150">
        <f t="shared" si="11"/>
        <v>3</v>
      </c>
      <c r="S103" s="150" t="str">
        <f t="shared" si="18"/>
        <v>Refining</v>
      </c>
      <c r="T103" s="150">
        <f t="shared" si="12"/>
        <v>2</v>
      </c>
      <c r="U103" s="150" t="s">
        <v>304</v>
      </c>
      <c r="V103" s="138">
        <v>3</v>
      </c>
      <c r="W103" s="150">
        <f t="shared" si="13"/>
        <v>5</v>
      </c>
      <c r="X103" s="99" t="s">
        <v>301</v>
      </c>
      <c r="Z103" s="99">
        <f t="shared" si="10"/>
        <v>9</v>
      </c>
      <c r="AF103" s="154" t="s">
        <v>310</v>
      </c>
      <c r="AG103" s="155">
        <v>3</v>
      </c>
      <c r="AH103" s="155">
        <v>2</v>
      </c>
      <c r="AI103" s="155" t="s">
        <v>304</v>
      </c>
      <c r="AJ103" s="155">
        <v>3</v>
      </c>
      <c r="AK103" s="155">
        <v>5</v>
      </c>
      <c r="AL103" s="154" t="str">
        <f t="shared" si="14"/>
        <v xml:space="preserve">INSERT INTO AF_PARAM VALUES (3, 2, 3, 'Draft Pressure', 'mmH2O', 5, 1) </v>
      </c>
    </row>
    <row r="104" spans="10:38" x14ac:dyDescent="0.25">
      <c r="J104" s="1"/>
      <c r="P104" s="150" t="s">
        <v>311</v>
      </c>
      <c r="Q104" s="150" t="s">
        <v>14</v>
      </c>
      <c r="R104" s="150">
        <f t="shared" si="11"/>
        <v>3</v>
      </c>
      <c r="S104" s="150" t="str">
        <f t="shared" si="18"/>
        <v>Refining</v>
      </c>
      <c r="T104" s="150">
        <f t="shared" si="12"/>
        <v>2</v>
      </c>
      <c r="U104" s="150" t="s">
        <v>305</v>
      </c>
      <c r="V104" s="138">
        <v>3</v>
      </c>
      <c r="W104" s="150">
        <f t="shared" si="13"/>
        <v>5</v>
      </c>
      <c r="X104" s="99" t="s">
        <v>301</v>
      </c>
      <c r="Z104" s="99">
        <f t="shared" si="10"/>
        <v>9</v>
      </c>
      <c r="AF104" s="154" t="s">
        <v>311</v>
      </c>
      <c r="AG104" s="155">
        <v>3</v>
      </c>
      <c r="AH104" s="155">
        <v>2</v>
      </c>
      <c r="AI104" s="155" t="s">
        <v>305</v>
      </c>
      <c r="AJ104" s="155">
        <v>3</v>
      </c>
      <c r="AK104" s="155">
        <v>5</v>
      </c>
      <c r="AL104" s="154" t="str">
        <f t="shared" si="14"/>
        <v xml:space="preserve">INSERT INTO AF_PARAM VALUES (3, 2, 3, 'Combustion air', 'Nm3/h', 5, 1) </v>
      </c>
    </row>
    <row r="105" spans="10:38" x14ac:dyDescent="0.25">
      <c r="J105" s="1"/>
      <c r="P105" s="150" t="s">
        <v>312</v>
      </c>
      <c r="Q105" s="150" t="s">
        <v>14</v>
      </c>
      <c r="R105" s="150">
        <f t="shared" si="11"/>
        <v>3</v>
      </c>
      <c r="S105" s="150" t="str">
        <f t="shared" si="18"/>
        <v>Refining</v>
      </c>
      <c r="T105" s="150">
        <f t="shared" si="12"/>
        <v>2</v>
      </c>
      <c r="U105" s="150" t="s">
        <v>306</v>
      </c>
      <c r="V105" s="138">
        <v>3</v>
      </c>
      <c r="W105" s="150">
        <f t="shared" si="13"/>
        <v>5</v>
      </c>
      <c r="X105" s="99" t="s">
        <v>301</v>
      </c>
      <c r="Z105" s="99">
        <f t="shared" si="10"/>
        <v>9</v>
      </c>
      <c r="AF105" s="154" t="s">
        <v>312</v>
      </c>
      <c r="AG105" s="155">
        <v>3</v>
      </c>
      <c r="AH105" s="155">
        <v>2</v>
      </c>
      <c r="AI105" s="155" t="s">
        <v>306</v>
      </c>
      <c r="AJ105" s="155">
        <v>3</v>
      </c>
      <c r="AK105" s="155">
        <v>5</v>
      </c>
      <c r="AL105" s="154" t="str">
        <f t="shared" si="14"/>
        <v xml:space="preserve">INSERT INTO AF_PARAM VALUES (3, 2, 3, 'HFO Firing rate', 'l/h', 5, 1) </v>
      </c>
    </row>
    <row r="106" spans="10:38" x14ac:dyDescent="0.25">
      <c r="J106" s="1"/>
      <c r="P106" s="150" t="s">
        <v>307</v>
      </c>
      <c r="Q106" s="150" t="s">
        <v>228</v>
      </c>
      <c r="R106" s="150">
        <f t="shared" si="11"/>
        <v>4</v>
      </c>
      <c r="S106" s="150" t="str">
        <f t="shared" si="18"/>
        <v>Refining</v>
      </c>
      <c r="T106" s="150">
        <f t="shared" si="12"/>
        <v>2</v>
      </c>
      <c r="U106" s="150" t="s">
        <v>302</v>
      </c>
      <c r="V106" s="138">
        <v>3</v>
      </c>
      <c r="W106" s="150">
        <f t="shared" si="13"/>
        <v>5</v>
      </c>
      <c r="X106" s="99" t="s">
        <v>301</v>
      </c>
      <c r="Z106" s="99">
        <f t="shared" si="10"/>
        <v>9</v>
      </c>
      <c r="AF106" s="154" t="s">
        <v>307</v>
      </c>
      <c r="AG106" s="155">
        <v>4</v>
      </c>
      <c r="AH106" s="155">
        <v>2</v>
      </c>
      <c r="AI106" s="155" t="s">
        <v>302</v>
      </c>
      <c r="AJ106" s="155">
        <v>3</v>
      </c>
      <c r="AK106" s="155">
        <v>5</v>
      </c>
      <c r="AL106" s="154" t="str">
        <f t="shared" si="14"/>
        <v xml:space="preserve">INSERT INTO AF_PARAM VALUES (4, 2, 3, 'Percent Oxygen', 'percent', 5, 1) </v>
      </c>
    </row>
    <row r="107" spans="10:38" x14ac:dyDescent="0.25">
      <c r="J107" s="1"/>
      <c r="P107" s="150" t="s">
        <v>22</v>
      </c>
      <c r="Q107" s="150" t="s">
        <v>228</v>
      </c>
      <c r="R107" s="150">
        <f t="shared" si="11"/>
        <v>4</v>
      </c>
      <c r="S107" s="150" t="str">
        <f t="shared" ref="S107:S112" si="19">IF(Q107="Casting",Q107,"Refining")</f>
        <v>Refining</v>
      </c>
      <c r="T107" s="150">
        <f t="shared" si="12"/>
        <v>2</v>
      </c>
      <c r="U107" s="150" t="s">
        <v>303</v>
      </c>
      <c r="V107" s="138">
        <v>3</v>
      </c>
      <c r="W107" s="150">
        <f t="shared" si="13"/>
        <v>5</v>
      </c>
      <c r="X107" s="99" t="s">
        <v>301</v>
      </c>
      <c r="Z107" s="99">
        <f t="shared" si="10"/>
        <v>9</v>
      </c>
      <c r="AF107" s="154" t="s">
        <v>22</v>
      </c>
      <c r="AG107" s="155">
        <v>4</v>
      </c>
      <c r="AH107" s="155">
        <v>2</v>
      </c>
      <c r="AI107" s="155" t="s">
        <v>303</v>
      </c>
      <c r="AJ107" s="155">
        <v>3</v>
      </c>
      <c r="AK107" s="155">
        <v>5</v>
      </c>
      <c r="AL107" s="154" t="str">
        <f t="shared" si="14"/>
        <v xml:space="preserve">INSERT INTO AF_PARAM VALUES (4, 2, 3, 'ppm Sulfur', 'ppm', 5, 1) </v>
      </c>
    </row>
    <row r="108" spans="10:38" x14ac:dyDescent="0.25">
      <c r="J108" s="1"/>
      <c r="P108" s="150" t="s">
        <v>310</v>
      </c>
      <c r="Q108" s="150" t="s">
        <v>228</v>
      </c>
      <c r="R108" s="150">
        <f t="shared" si="11"/>
        <v>4</v>
      </c>
      <c r="S108" s="150" t="str">
        <f t="shared" si="19"/>
        <v>Refining</v>
      </c>
      <c r="T108" s="150">
        <f t="shared" si="12"/>
        <v>2</v>
      </c>
      <c r="U108" s="150" t="s">
        <v>304</v>
      </c>
      <c r="V108" s="138">
        <v>3</v>
      </c>
      <c r="W108" s="150">
        <f t="shared" si="13"/>
        <v>5</v>
      </c>
      <c r="X108" s="99" t="s">
        <v>301</v>
      </c>
      <c r="Z108" s="99">
        <f t="shared" si="10"/>
        <v>9</v>
      </c>
      <c r="AF108" s="154" t="s">
        <v>310</v>
      </c>
      <c r="AG108" s="155">
        <v>4</v>
      </c>
      <c r="AH108" s="155">
        <v>2</v>
      </c>
      <c r="AI108" s="155" t="s">
        <v>304</v>
      </c>
      <c r="AJ108" s="155">
        <v>3</v>
      </c>
      <c r="AK108" s="155">
        <v>5</v>
      </c>
      <c r="AL108" s="154" t="str">
        <f t="shared" si="14"/>
        <v xml:space="preserve">INSERT INTO AF_PARAM VALUES (4, 2, 3, 'Draft Pressure', 'mmH2O', 5, 1) </v>
      </c>
    </row>
    <row r="109" spans="10:38" x14ac:dyDescent="0.25">
      <c r="J109" s="1"/>
      <c r="P109" s="150" t="s">
        <v>316</v>
      </c>
      <c r="Q109" s="150" t="s">
        <v>228</v>
      </c>
      <c r="R109" s="150">
        <f t="shared" si="11"/>
        <v>4</v>
      </c>
      <c r="S109" s="150" t="str">
        <f t="shared" si="19"/>
        <v>Refining</v>
      </c>
      <c r="T109" s="150">
        <f t="shared" si="12"/>
        <v>2</v>
      </c>
      <c r="U109" s="150" t="s">
        <v>306</v>
      </c>
      <c r="V109" s="138">
        <v>3</v>
      </c>
      <c r="W109" s="150">
        <f t="shared" si="13"/>
        <v>5</v>
      </c>
      <c r="X109" s="99" t="s">
        <v>301</v>
      </c>
      <c r="Z109" s="99">
        <f t="shared" si="10"/>
        <v>9</v>
      </c>
      <c r="AF109" s="154" t="s">
        <v>316</v>
      </c>
      <c r="AG109" s="155">
        <v>4</v>
      </c>
      <c r="AH109" s="155">
        <v>2</v>
      </c>
      <c r="AI109" s="155" t="s">
        <v>306</v>
      </c>
      <c r="AJ109" s="155">
        <v>3</v>
      </c>
      <c r="AK109" s="155">
        <v>5</v>
      </c>
      <c r="AL109" s="154" t="str">
        <f t="shared" si="14"/>
        <v xml:space="preserve">INSERT INTO AF_PARAM VALUES (4, 2, 3, 'LPG Firing rate', 'l/h', 5, 1) </v>
      </c>
    </row>
    <row r="110" spans="10:38" x14ac:dyDescent="0.25">
      <c r="J110" s="1"/>
      <c r="P110" s="150" t="s">
        <v>313</v>
      </c>
      <c r="Q110" s="150" t="s">
        <v>228</v>
      </c>
      <c r="R110" s="150">
        <f t="shared" si="11"/>
        <v>4</v>
      </c>
      <c r="S110" s="150" t="str">
        <f t="shared" si="19"/>
        <v>Refining</v>
      </c>
      <c r="T110" s="150">
        <f t="shared" si="12"/>
        <v>2</v>
      </c>
      <c r="U110" s="150" t="s">
        <v>314</v>
      </c>
      <c r="V110" s="138">
        <v>3</v>
      </c>
      <c r="W110" s="150">
        <f t="shared" si="13"/>
        <v>5</v>
      </c>
      <c r="X110" s="99" t="s">
        <v>301</v>
      </c>
      <c r="Z110" s="99">
        <f t="shared" si="10"/>
        <v>9</v>
      </c>
      <c r="AF110" s="154" t="s">
        <v>313</v>
      </c>
      <c r="AG110" s="155">
        <v>4</v>
      </c>
      <c r="AH110" s="155">
        <v>2</v>
      </c>
      <c r="AI110" s="155" t="s">
        <v>314</v>
      </c>
      <c r="AJ110" s="155">
        <v>3</v>
      </c>
      <c r="AK110" s="155">
        <v>5</v>
      </c>
      <c r="AL110" s="154" t="str">
        <f t="shared" si="14"/>
        <v xml:space="preserve">INSERT INTO AF_PARAM VALUES (4, 2, 3, 'Tuyere Pressure', 'pressure', 5, 1) </v>
      </c>
    </row>
    <row r="111" spans="10:38" x14ac:dyDescent="0.25">
      <c r="J111" s="1"/>
      <c r="P111" s="150" t="s">
        <v>311</v>
      </c>
      <c r="Q111" s="150" t="s">
        <v>228</v>
      </c>
      <c r="R111" s="150">
        <f t="shared" si="11"/>
        <v>4</v>
      </c>
      <c r="S111" s="150" t="str">
        <f t="shared" si="19"/>
        <v>Refining</v>
      </c>
      <c r="T111" s="150">
        <f t="shared" si="12"/>
        <v>2</v>
      </c>
      <c r="U111" s="150" t="s">
        <v>305</v>
      </c>
      <c r="V111" s="138">
        <v>3</v>
      </c>
      <c r="W111" s="150">
        <f t="shared" si="13"/>
        <v>5</v>
      </c>
      <c r="X111" s="99" t="s">
        <v>301</v>
      </c>
      <c r="Z111" s="99">
        <f t="shared" si="10"/>
        <v>9</v>
      </c>
      <c r="AF111" s="154" t="s">
        <v>311</v>
      </c>
      <c r="AG111" s="155">
        <v>4</v>
      </c>
      <c r="AH111" s="155">
        <v>2</v>
      </c>
      <c r="AI111" s="155" t="s">
        <v>305</v>
      </c>
      <c r="AJ111" s="155">
        <v>3</v>
      </c>
      <c r="AK111" s="155">
        <v>5</v>
      </c>
      <c r="AL111" s="154" t="str">
        <f t="shared" si="14"/>
        <v xml:space="preserve">INSERT INTO AF_PARAM VALUES (4, 2, 3, 'Combustion air', 'Nm3/h', 5, 1) </v>
      </c>
    </row>
    <row r="112" spans="10:38" x14ac:dyDescent="0.25">
      <c r="J112" s="1"/>
      <c r="P112" s="150" t="s">
        <v>315</v>
      </c>
      <c r="Q112" s="150" t="s">
        <v>228</v>
      </c>
      <c r="R112" s="150">
        <f t="shared" si="11"/>
        <v>4</v>
      </c>
      <c r="S112" s="150" t="str">
        <f t="shared" si="19"/>
        <v>Refining</v>
      </c>
      <c r="T112" s="150">
        <f t="shared" si="12"/>
        <v>2</v>
      </c>
      <c r="U112" s="150" t="s">
        <v>314</v>
      </c>
      <c r="V112" s="138">
        <v>3</v>
      </c>
      <c r="W112" s="150">
        <f t="shared" si="13"/>
        <v>5</v>
      </c>
      <c r="X112" s="99" t="s">
        <v>301</v>
      </c>
      <c r="Z112" s="99">
        <f t="shared" si="10"/>
        <v>9</v>
      </c>
      <c r="AF112" s="154" t="s">
        <v>315</v>
      </c>
      <c r="AG112" s="155">
        <v>4</v>
      </c>
      <c r="AH112" s="155">
        <v>2</v>
      </c>
      <c r="AI112" s="155" t="s">
        <v>314</v>
      </c>
      <c r="AJ112" s="155">
        <v>3</v>
      </c>
      <c r="AK112" s="155">
        <v>5</v>
      </c>
      <c r="AL112" s="154" t="str">
        <f t="shared" si="14"/>
        <v xml:space="preserve">INSERT INTO AF_PARAM VALUES (4, 2, 3, 'Steam Pressure', 'pressure', 5, 1) </v>
      </c>
    </row>
    <row r="113" spans="5:26" x14ac:dyDescent="0.25">
      <c r="J113" s="1" t="s">
        <v>330</v>
      </c>
      <c r="Z113" s="99">
        <f>COUNTA($P113:$X113)</f>
        <v>0</v>
      </c>
    </row>
    <row r="114" spans="5:26" x14ac:dyDescent="0.25">
      <c r="H114" s="138" t="s">
        <v>319</v>
      </c>
      <c r="J114" s="1"/>
      <c r="O114" s="150"/>
      <c r="P114" s="150"/>
      <c r="Z114" s="99">
        <f>COUNTA($Q114:$X114)</f>
        <v>0</v>
      </c>
    </row>
    <row r="115" spans="5:26" x14ac:dyDescent="0.25">
      <c r="E115" s="99">
        <v>8</v>
      </c>
      <c r="G115" s="99" t="s">
        <v>233</v>
      </c>
      <c r="H115" s="138">
        <v>1150</v>
      </c>
      <c r="I115" s="138" t="s">
        <v>320</v>
      </c>
      <c r="J115" s="167"/>
      <c r="O115" s="150"/>
      <c r="P115" s="150"/>
      <c r="Z115" s="99">
        <f>COUNTA($Q115:$X115)</f>
        <v>0</v>
      </c>
    </row>
    <row r="116" spans="5:26" x14ac:dyDescent="0.25">
      <c r="E116" s="99">
        <v>9</v>
      </c>
      <c r="G116" s="99" t="s">
        <v>234</v>
      </c>
      <c r="H116" s="138">
        <v>1150</v>
      </c>
      <c r="I116" s="138">
        <v>0</v>
      </c>
      <c r="J116" s="167" t="s">
        <v>321</v>
      </c>
      <c r="K116" s="99" t="str">
        <f t="shared" ref="K116:K138" si="20">$J$113&amp;E115&amp;", "&amp;H115&amp;", "&amp;I116&amp;", '"&amp;J116&amp;"') "</f>
        <v xml:space="preserve">INSERT INTO AF_Param_Num_Default_TargetVal VALUES (8, 1150, 0, '&gt; 1,150') </v>
      </c>
      <c r="O116" s="150"/>
      <c r="P116" s="150"/>
      <c r="Z116" s="99">
        <f>COUNTA($Q116:$X116)</f>
        <v>0</v>
      </c>
    </row>
    <row r="117" spans="5:26" x14ac:dyDescent="0.25">
      <c r="E117" s="99">
        <v>10</v>
      </c>
      <c r="G117" s="99" t="s">
        <v>235</v>
      </c>
      <c r="H117" s="138">
        <v>1150</v>
      </c>
      <c r="I117" s="138">
        <v>0</v>
      </c>
      <c r="J117" s="167" t="s">
        <v>321</v>
      </c>
      <c r="K117" s="99" t="str">
        <f t="shared" si="20"/>
        <v xml:space="preserve">INSERT INTO AF_Param_Num_Default_TargetVal VALUES (9, 1150, 0, '&gt; 1,150') </v>
      </c>
      <c r="O117" s="150"/>
      <c r="P117" s="150"/>
      <c r="Z117" s="99">
        <f>COUNTA($Q117:$X117)</f>
        <v>0</v>
      </c>
    </row>
    <row r="118" spans="5:26" x14ac:dyDescent="0.25">
      <c r="E118" s="99">
        <v>89</v>
      </c>
      <c r="G118" s="99" t="s">
        <v>307</v>
      </c>
      <c r="H118" s="138">
        <v>0</v>
      </c>
      <c r="I118" s="138">
        <v>0</v>
      </c>
      <c r="J118" s="167" t="s">
        <v>321</v>
      </c>
      <c r="K118" s="99" t="str">
        <f t="shared" si="20"/>
        <v xml:space="preserve">INSERT INTO AF_Param_Num_Default_TargetVal VALUES (10, 1150, 0, '&gt; 1,150') </v>
      </c>
      <c r="O118" s="150"/>
      <c r="P118" s="150"/>
      <c r="Z118" s="99">
        <f>COUNTA($R118:$X118)</f>
        <v>0</v>
      </c>
    </row>
    <row r="119" spans="5:26" x14ac:dyDescent="0.25">
      <c r="E119" s="99">
        <v>90</v>
      </c>
      <c r="G119" s="99" t="s">
        <v>22</v>
      </c>
      <c r="H119" s="138">
        <v>0</v>
      </c>
      <c r="I119" s="138">
        <v>0</v>
      </c>
      <c r="J119" s="167" t="s">
        <v>322</v>
      </c>
      <c r="K119" s="99" t="str">
        <f t="shared" si="20"/>
        <v xml:space="preserve">INSERT INTO AF_Param_Num_Default_TargetVal VALUES (89, 0, 0, '-') </v>
      </c>
      <c r="Z119" s="99">
        <f t="shared" si="10"/>
        <v>0</v>
      </c>
    </row>
    <row r="120" spans="5:26" x14ac:dyDescent="0.25">
      <c r="E120" s="99">
        <v>91</v>
      </c>
      <c r="G120" s="99" t="s">
        <v>308</v>
      </c>
      <c r="H120" s="138">
        <v>0</v>
      </c>
      <c r="I120" s="138">
        <v>600</v>
      </c>
      <c r="J120" s="167" t="s">
        <v>323</v>
      </c>
      <c r="K120" s="99" t="str">
        <f t="shared" si="20"/>
        <v xml:space="preserve">INSERT INTO AF_Param_Num_Default_TargetVal VALUES (90, 0, 600, '&lt; 600') </v>
      </c>
      <c r="Z120" s="99">
        <f t="shared" si="10"/>
        <v>0</v>
      </c>
    </row>
    <row r="121" spans="5:26" x14ac:dyDescent="0.25">
      <c r="E121" s="99">
        <v>92</v>
      </c>
      <c r="G121" s="99" t="s">
        <v>309</v>
      </c>
      <c r="H121" s="138">
        <v>0</v>
      </c>
      <c r="I121" s="138">
        <v>0</v>
      </c>
      <c r="J121" s="167" t="s">
        <v>322</v>
      </c>
      <c r="K121" s="99" t="str">
        <f t="shared" si="20"/>
        <v xml:space="preserve">INSERT INTO AF_Param_Num_Default_TargetVal VALUES (91, 0, 0, '-') </v>
      </c>
      <c r="Z121" s="99">
        <f t="shared" si="10"/>
        <v>0</v>
      </c>
    </row>
    <row r="122" spans="5:26" x14ac:dyDescent="0.25">
      <c r="E122" s="99">
        <v>93</v>
      </c>
      <c r="G122" s="99" t="s">
        <v>310</v>
      </c>
      <c r="H122" s="138">
        <v>-5</v>
      </c>
      <c r="I122" s="138">
        <v>0</v>
      </c>
      <c r="J122" s="167" t="s">
        <v>322</v>
      </c>
      <c r="K122" s="99" t="str">
        <f t="shared" si="20"/>
        <v xml:space="preserve">INSERT INTO AF_Param_Num_Default_TargetVal VALUES (92, 0, 0, '-') </v>
      </c>
      <c r="Z122" s="99">
        <f t="shared" si="10"/>
        <v>0</v>
      </c>
    </row>
    <row r="123" spans="5:26" x14ac:dyDescent="0.25">
      <c r="E123" s="99">
        <v>94</v>
      </c>
      <c r="G123" s="99" t="s">
        <v>311</v>
      </c>
      <c r="H123" s="138">
        <v>0</v>
      </c>
      <c r="I123" s="138">
        <v>-10</v>
      </c>
      <c r="J123" s="168" t="s">
        <v>324</v>
      </c>
      <c r="K123" s="99" t="str">
        <f t="shared" si="20"/>
        <v xml:space="preserve">INSERT INTO AF_Param_Num_Default_TargetVal VALUES (93, -5, -10, '-5 to -10') </v>
      </c>
      <c r="Z123" s="99">
        <f t="shared" si="10"/>
        <v>0</v>
      </c>
    </row>
    <row r="124" spans="5:26" x14ac:dyDescent="0.25">
      <c r="E124" s="99">
        <v>95</v>
      </c>
      <c r="G124" s="99" t="s">
        <v>312</v>
      </c>
      <c r="H124" s="138">
        <v>0</v>
      </c>
      <c r="I124" s="138">
        <v>3500</v>
      </c>
      <c r="J124" s="167">
        <v>3500</v>
      </c>
      <c r="K124" s="99" t="str">
        <f t="shared" si="20"/>
        <v xml:space="preserve">INSERT INTO AF_Param_Num_Default_TargetVal VALUES (94, 0, 3500, '3500') </v>
      </c>
      <c r="Z124" s="99">
        <f t="shared" si="10"/>
        <v>0</v>
      </c>
    </row>
    <row r="125" spans="5:26" x14ac:dyDescent="0.25">
      <c r="E125" s="99">
        <v>96</v>
      </c>
      <c r="G125" s="99" t="s">
        <v>307</v>
      </c>
      <c r="H125" s="138">
        <v>0</v>
      </c>
      <c r="I125" s="138">
        <v>300</v>
      </c>
      <c r="J125" s="167">
        <v>300</v>
      </c>
      <c r="K125" s="99" t="str">
        <f t="shared" si="20"/>
        <v xml:space="preserve">INSERT INTO AF_Param_Num_Default_TargetVal VALUES (95, 0, 300, '300') </v>
      </c>
      <c r="Z125" s="99">
        <f t="shared" si="10"/>
        <v>0</v>
      </c>
    </row>
    <row r="126" spans="5:26" x14ac:dyDescent="0.25">
      <c r="E126" s="99">
        <v>97</v>
      </c>
      <c r="G126" s="99" t="s">
        <v>22</v>
      </c>
      <c r="H126" s="138">
        <v>0</v>
      </c>
      <c r="I126" s="138">
        <v>0</v>
      </c>
      <c r="J126" s="167" t="s">
        <v>322</v>
      </c>
      <c r="K126" s="99" t="str">
        <f t="shared" si="20"/>
        <v xml:space="preserve">INSERT INTO AF_Param_Num_Default_TargetVal VALUES (96, 0, 0, '-') </v>
      </c>
      <c r="Z126" s="99">
        <f t="shared" si="10"/>
        <v>0</v>
      </c>
    </row>
    <row r="127" spans="5:26" x14ac:dyDescent="0.25">
      <c r="E127" s="99">
        <v>98</v>
      </c>
      <c r="G127" s="99" t="s">
        <v>310</v>
      </c>
      <c r="H127" s="138">
        <v>-5</v>
      </c>
      <c r="I127" s="138">
        <v>50</v>
      </c>
      <c r="J127" s="167">
        <v>50</v>
      </c>
      <c r="K127" s="99" t="str">
        <f t="shared" si="20"/>
        <v xml:space="preserve">INSERT INTO AF_Param_Num_Default_TargetVal VALUES (97, 0, 50, '50') </v>
      </c>
      <c r="Z127" s="99">
        <f t="shared" si="10"/>
        <v>0</v>
      </c>
    </row>
    <row r="128" spans="5:26" x14ac:dyDescent="0.25">
      <c r="E128" s="99">
        <v>99</v>
      </c>
      <c r="G128" s="99" t="s">
        <v>313</v>
      </c>
      <c r="H128" s="138">
        <v>3</v>
      </c>
      <c r="I128" s="138">
        <v>-10</v>
      </c>
      <c r="J128" s="168" t="s">
        <v>324</v>
      </c>
      <c r="K128" s="99" t="str">
        <f t="shared" si="20"/>
        <v xml:space="preserve">INSERT INTO AF_Param_Num_Default_TargetVal VALUES (98, -5, -10, '-5 to -10') </v>
      </c>
      <c r="Z128" s="99">
        <f t="shared" si="10"/>
        <v>0</v>
      </c>
    </row>
    <row r="129" spans="5:26" x14ac:dyDescent="0.25">
      <c r="E129" s="99">
        <v>100</v>
      </c>
      <c r="G129" s="99" t="s">
        <v>311</v>
      </c>
      <c r="H129" s="138">
        <v>0</v>
      </c>
      <c r="I129" s="138">
        <v>4</v>
      </c>
      <c r="J129" s="167" t="s">
        <v>325</v>
      </c>
      <c r="K129" s="99" t="str">
        <f t="shared" si="20"/>
        <v xml:space="preserve">INSERT INTO AF_Param_Num_Default_TargetVal VALUES (99, 3, 4, '3 to 4') </v>
      </c>
      <c r="Z129" s="99">
        <f t="shared" si="10"/>
        <v>0</v>
      </c>
    </row>
    <row r="130" spans="5:26" x14ac:dyDescent="0.25">
      <c r="E130" s="99">
        <v>101</v>
      </c>
      <c r="G130" s="99" t="s">
        <v>312</v>
      </c>
      <c r="H130" s="138">
        <v>0</v>
      </c>
      <c r="I130" s="138">
        <v>3500</v>
      </c>
      <c r="J130" s="167" t="s">
        <v>322</v>
      </c>
      <c r="K130" s="99" t="str">
        <f t="shared" si="20"/>
        <v xml:space="preserve">INSERT INTO AF_Param_Num_Default_TargetVal VALUES (100, 0, 3500, '-') </v>
      </c>
      <c r="Z130" s="99">
        <f t="shared" si="10"/>
        <v>0</v>
      </c>
    </row>
    <row r="131" spans="5:26" x14ac:dyDescent="0.25">
      <c r="E131" s="99">
        <v>102</v>
      </c>
      <c r="G131" s="99" t="s">
        <v>307</v>
      </c>
      <c r="H131" s="138">
        <v>0.12</v>
      </c>
      <c r="I131" s="138">
        <v>300</v>
      </c>
      <c r="J131" s="167" t="s">
        <v>322</v>
      </c>
      <c r="K131" s="99" t="str">
        <f t="shared" si="20"/>
        <v xml:space="preserve">INSERT INTO AF_Param_Num_Default_TargetVal VALUES (101, 0, 300, '-') </v>
      </c>
      <c r="Z131" s="99">
        <f t="shared" si="10"/>
        <v>0</v>
      </c>
    </row>
    <row r="132" spans="5:26" x14ac:dyDescent="0.25">
      <c r="E132" s="99">
        <v>103</v>
      </c>
      <c r="G132" s="99" t="s">
        <v>22</v>
      </c>
      <c r="H132" s="138">
        <v>0</v>
      </c>
      <c r="I132" s="138">
        <v>0.14000000000000001</v>
      </c>
      <c r="J132" s="167" t="s">
        <v>326</v>
      </c>
      <c r="K132" s="99" t="str">
        <f t="shared" si="20"/>
        <v xml:space="preserve">INSERT INTO AF_Param_Num_Default_TargetVal VALUES (102, 0.12, 0.14, '0.12 - 0.14%') </v>
      </c>
      <c r="Z132" s="99">
        <f t="shared" si="10"/>
        <v>0</v>
      </c>
    </row>
    <row r="133" spans="5:26" x14ac:dyDescent="0.25">
      <c r="E133" s="99">
        <v>104</v>
      </c>
      <c r="G133" s="99" t="s">
        <v>310</v>
      </c>
      <c r="H133" s="138">
        <v>-5</v>
      </c>
      <c r="I133" s="138">
        <v>25</v>
      </c>
      <c r="J133" s="167" t="s">
        <v>327</v>
      </c>
      <c r="K133" s="99" t="str">
        <f t="shared" si="20"/>
        <v xml:space="preserve">INSERT INTO AF_Param_Num_Default_TargetVal VALUES (103, 0, 25, '&lt; 25') </v>
      </c>
      <c r="Z133" s="99">
        <f t="shared" ref="Z133:Z134" si="21">COUNTA($P133:$X133)</f>
        <v>0</v>
      </c>
    </row>
    <row r="134" spans="5:26" x14ac:dyDescent="0.25">
      <c r="E134" s="99">
        <v>105</v>
      </c>
      <c r="G134" s="99" t="s">
        <v>316</v>
      </c>
      <c r="H134" s="138">
        <v>0</v>
      </c>
      <c r="I134" s="138">
        <v>-10</v>
      </c>
      <c r="J134" s="168" t="s">
        <v>324</v>
      </c>
      <c r="K134" s="99" t="str">
        <f t="shared" si="20"/>
        <v xml:space="preserve">INSERT INTO AF_Param_Num_Default_TargetVal VALUES (104, -5, -10, '-5 to -10') </v>
      </c>
      <c r="Z134" s="99">
        <f t="shared" si="21"/>
        <v>0</v>
      </c>
    </row>
    <row r="135" spans="5:26" x14ac:dyDescent="0.25">
      <c r="E135" s="99">
        <v>106</v>
      </c>
      <c r="G135" s="99" t="s">
        <v>313</v>
      </c>
      <c r="H135" s="138">
        <v>0.8</v>
      </c>
      <c r="I135" s="138">
        <v>375</v>
      </c>
      <c r="J135" s="167">
        <v>375</v>
      </c>
      <c r="K135" s="99" t="str">
        <f t="shared" si="20"/>
        <v xml:space="preserve">INSERT INTO AF_Param_Num_Default_TargetVal VALUES (105, 0, 375, '375') </v>
      </c>
    </row>
    <row r="136" spans="5:26" x14ac:dyDescent="0.25">
      <c r="E136" s="99">
        <v>107</v>
      </c>
      <c r="G136" s="99" t="s">
        <v>311</v>
      </c>
      <c r="H136" s="138">
        <v>3500</v>
      </c>
      <c r="I136" s="138">
        <v>1.2</v>
      </c>
      <c r="J136" s="167" t="s">
        <v>328</v>
      </c>
      <c r="K136" s="99" t="str">
        <f t="shared" si="20"/>
        <v xml:space="preserve">INSERT INTO AF_Param_Num_Default_TargetVal VALUES (106, 0.8, 1.2, '0.8 to 1.2') </v>
      </c>
    </row>
    <row r="137" spans="5:26" x14ac:dyDescent="0.25">
      <c r="E137" s="99">
        <v>108</v>
      </c>
      <c r="G137" s="99" t="s">
        <v>315</v>
      </c>
      <c r="H137" s="138">
        <v>4</v>
      </c>
      <c r="I137" s="138">
        <v>0</v>
      </c>
      <c r="J137" s="167">
        <v>3500</v>
      </c>
      <c r="K137" s="99" t="str">
        <f t="shared" si="20"/>
        <v xml:space="preserve">INSERT INTO AF_Param_Num_Default_TargetVal VALUES (107, 3500, 0, '3500') </v>
      </c>
    </row>
    <row r="138" spans="5:26" x14ac:dyDescent="0.25">
      <c r="H138" s="138"/>
      <c r="I138" s="138">
        <v>0</v>
      </c>
      <c r="J138" s="167" t="s">
        <v>329</v>
      </c>
      <c r="K138" s="99" t="str">
        <f t="shared" si="20"/>
        <v xml:space="preserve">INSERT INTO AF_Param_Num_Default_TargetVal VALUES (108, 4, 0, '&gt; 4') </v>
      </c>
    </row>
    <row r="139" spans="5:26" x14ac:dyDescent="0.25">
      <c r="I139" s="138"/>
      <c r="J139" s="138"/>
    </row>
    <row r="140" spans="5:26" x14ac:dyDescent="0.25">
      <c r="J140" s="1"/>
    </row>
    <row r="141" spans="5:26" x14ac:dyDescent="0.25">
      <c r="J141" s="1"/>
    </row>
    <row r="142" spans="5:26" x14ac:dyDescent="0.25">
      <c r="J142" s="1"/>
    </row>
    <row r="143" spans="5:26" x14ac:dyDescent="0.25">
      <c r="J143" s="1"/>
    </row>
  </sheetData>
  <conditionalFormatting sqref="P4:X107 P119:X999 S114:X114 S116:X118 O117:P117 T115:X115 P113:X113 Q108:T112 V108:X112">
    <cfRule type="expression" dxfId="32" priority="71">
      <formula>$Z4&gt;=1</formula>
    </cfRule>
  </conditionalFormatting>
  <conditionalFormatting sqref="P5:X107 P119:X999 S114:X114 S116:X118 O117:P117 T115:X115 P113:X113 Q108:T112 V108:X112">
    <cfRule type="expression" dxfId="31" priority="21">
      <formula>$W5=5</formula>
    </cfRule>
  </conditionalFormatting>
  <conditionalFormatting sqref="O114:P114">
    <cfRule type="expression" dxfId="30" priority="73">
      <formula>$Z116&gt;=1</formula>
    </cfRule>
  </conditionalFormatting>
  <conditionalFormatting sqref="O114:P114">
    <cfRule type="expression" dxfId="29" priority="76">
      <formula>$W116=5</formula>
    </cfRule>
  </conditionalFormatting>
  <conditionalFormatting sqref="O115:P115">
    <cfRule type="expression" dxfId="28" priority="78">
      <formula>$Z118&gt;=1</formula>
    </cfRule>
  </conditionalFormatting>
  <conditionalFormatting sqref="O115:P115">
    <cfRule type="expression" dxfId="27" priority="81">
      <formula>$W118=5</formula>
    </cfRule>
  </conditionalFormatting>
  <conditionalFormatting sqref="O116:P116">
    <cfRule type="expression" dxfId="26" priority="83">
      <formula>$Z114&gt;=1</formula>
    </cfRule>
  </conditionalFormatting>
  <conditionalFormatting sqref="O116:P116">
    <cfRule type="expression" dxfId="25" priority="85">
      <formula>$W114=5</formula>
    </cfRule>
  </conditionalFormatting>
  <conditionalFormatting sqref="O118:Q118">
    <cfRule type="expression" dxfId="24" priority="87">
      <formula>$Z115&gt;=1</formula>
    </cfRule>
  </conditionalFormatting>
  <conditionalFormatting sqref="O118:Q118">
    <cfRule type="expression" dxfId="23" priority="89">
      <formula>$W115=5</formula>
    </cfRule>
  </conditionalFormatting>
  <conditionalFormatting sqref="P111">
    <cfRule type="expression" dxfId="22" priority="12">
      <formula>$Z111&gt;=1</formula>
    </cfRule>
  </conditionalFormatting>
  <conditionalFormatting sqref="P111">
    <cfRule type="expression" dxfId="21" priority="11">
      <formula>$W111=5</formula>
    </cfRule>
  </conditionalFormatting>
  <conditionalFormatting sqref="P108">
    <cfRule type="expression" dxfId="20" priority="13">
      <formula>$Z110&gt;=1</formula>
    </cfRule>
  </conditionalFormatting>
  <conditionalFormatting sqref="P108">
    <cfRule type="expression" dxfId="19" priority="14">
      <formula>$W110=5</formula>
    </cfRule>
  </conditionalFormatting>
  <conditionalFormatting sqref="P109">
    <cfRule type="expression" dxfId="18" priority="15">
      <formula>$Z112&gt;=1</formula>
    </cfRule>
  </conditionalFormatting>
  <conditionalFormatting sqref="P109">
    <cfRule type="expression" dxfId="17" priority="16">
      <formula>$W112=5</formula>
    </cfRule>
  </conditionalFormatting>
  <conditionalFormatting sqref="P110">
    <cfRule type="expression" dxfId="16" priority="17">
      <formula>$Z108&gt;=1</formula>
    </cfRule>
  </conditionalFormatting>
  <conditionalFormatting sqref="P110">
    <cfRule type="expression" dxfId="15" priority="18">
      <formula>$W108=5</formula>
    </cfRule>
  </conditionalFormatting>
  <conditionalFormatting sqref="P112">
    <cfRule type="expression" dxfId="14" priority="19">
      <formula>$Z109&gt;=1</formula>
    </cfRule>
  </conditionalFormatting>
  <conditionalFormatting sqref="P112">
    <cfRule type="expression" dxfId="13" priority="20">
      <formula>$W109=5</formula>
    </cfRule>
  </conditionalFormatting>
  <conditionalFormatting sqref="U111">
    <cfRule type="expression" dxfId="12" priority="2">
      <formula>$Z111&gt;=1</formula>
    </cfRule>
  </conditionalFormatting>
  <conditionalFormatting sqref="U111">
    <cfRule type="expression" dxfId="11" priority="1">
      <formula>$W111=5</formula>
    </cfRule>
  </conditionalFormatting>
  <conditionalFormatting sqref="U108">
    <cfRule type="expression" dxfId="10" priority="3">
      <formula>$Z110&gt;=1</formula>
    </cfRule>
  </conditionalFormatting>
  <conditionalFormatting sqref="U108">
    <cfRule type="expression" dxfId="9" priority="4">
      <formula>$W110=5</formula>
    </cfRule>
  </conditionalFormatting>
  <conditionalFormatting sqref="U109">
    <cfRule type="expression" dxfId="8" priority="5">
      <formula>$Z112&gt;=1</formula>
    </cfRule>
  </conditionalFormatting>
  <conditionalFormatting sqref="U109">
    <cfRule type="expression" dxfId="7" priority="6">
      <formula>$W112=5</formula>
    </cfRule>
  </conditionalFormatting>
  <conditionalFormatting sqref="U110">
    <cfRule type="expression" dxfId="6" priority="7">
      <formula>$Z108&gt;=1</formula>
    </cfRule>
  </conditionalFormatting>
  <conditionalFormatting sqref="U110">
    <cfRule type="expression" dxfId="5" priority="8">
      <formula>$W108=5</formula>
    </cfRule>
  </conditionalFormatting>
  <conditionalFormatting sqref="U112">
    <cfRule type="expression" dxfId="4" priority="9">
      <formula>$Z109&gt;=1</formula>
    </cfRule>
  </conditionalFormatting>
  <conditionalFormatting sqref="U112">
    <cfRule type="expression" dxfId="3" priority="10">
      <formula>$W109=5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M31" sqref="M31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AFLogsheet</vt:lpstr>
      <vt:lpstr>Assign Year</vt:lpstr>
      <vt:lpstr>Create Lot Number</vt:lpstr>
      <vt:lpstr>Blister Receiving</vt:lpstr>
      <vt:lpstr>Refining</vt:lpstr>
      <vt:lpstr>Casting</vt:lpstr>
      <vt:lpstr>QIG</vt:lpstr>
      <vt:lpstr>DB-design</vt:lpstr>
      <vt:lpstr>DB-lookup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Kirt L. Tan</dc:creator>
  <cp:lastModifiedBy>Russell Kirt L. Tan</cp:lastModifiedBy>
  <dcterms:created xsi:type="dcterms:W3CDTF">2015-11-09T05:37:43Z</dcterms:created>
  <dcterms:modified xsi:type="dcterms:W3CDTF">2016-01-12T06:03:09Z</dcterms:modified>
</cp:coreProperties>
</file>