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ndyra" sheetId="1" r:id="rId4"/>
  </sheets>
  <definedNames/>
  <calcPr/>
  <extLst>
    <ext uri="GoogleSheetsCustomDataVersion2">
      <go:sheetsCustomData xmlns:go="http://customooxmlschemas.google.com/" r:id="rId5" roundtripDataChecksum="cesjUcNEvA47RUyK1iB7PnOGUrGdVyqHoMGfj1bnX1A="/>
    </ext>
  </extLst>
</workbook>
</file>

<file path=xl/sharedStrings.xml><?xml version="1.0" encoding="utf-8"?>
<sst xmlns="http://schemas.openxmlformats.org/spreadsheetml/2006/main" count="220" uniqueCount="149">
  <si>
    <t>Source:</t>
  </si>
  <si>
    <t>Date:</t>
  </si>
  <si>
    <t>Tool:</t>
  </si>
  <si>
    <t>Eeschema 7.0.8</t>
  </si>
  <si>
    <t>Generator:</t>
  </si>
  <si>
    <t>C:\Program Files\KiCad\7.0\bin\scripting\plugins/bom_csv_grouped_by_value_with_fp.py</t>
  </si>
  <si>
    <t>Component Count:</t>
  </si>
  <si>
    <t>lp.</t>
  </si>
  <si>
    <t>Ref</t>
  </si>
  <si>
    <t>Liczba</t>
  </si>
  <si>
    <t>Wartość</t>
  </si>
  <si>
    <t>Nazwa</t>
  </si>
  <si>
    <t>Footprint</t>
  </si>
  <si>
    <t>Opis</t>
  </si>
  <si>
    <t>Dostawca</t>
  </si>
  <si>
    <t>Koszt j. ( 1szt)</t>
  </si>
  <si>
    <t>Cena (1 PCB)</t>
  </si>
  <si>
    <t>Koszt j. ( 10szt)</t>
  </si>
  <si>
    <t>Cena (10 PCB)</t>
  </si>
  <si>
    <t>Koszt j. ( 100szt)</t>
  </si>
  <si>
    <t>Cena (100 PCB)</t>
  </si>
  <si>
    <t>Link</t>
  </si>
  <si>
    <t>C1, C6</t>
  </si>
  <si>
    <t>18pF</t>
  </si>
  <si>
    <t>C</t>
  </si>
  <si>
    <t>"0603"</t>
  </si>
  <si>
    <t>Unpolarized capacitor</t>
  </si>
  <si>
    <t>Mouser Electronics</t>
  </si>
  <si>
    <t>https://www.mouser.pl/ProductDetail/YAGEO/AC0805JRNPO0BN180?qs=Znm5pLBrcAKUg1dahSE9tA%3D%3D</t>
  </si>
  <si>
    <t>C2, C13</t>
  </si>
  <si>
    <t>4.7uF</t>
  </si>
  <si>
    <t>https://www.mouser.pl/ProductDetail/TDK/C1608X5R1E475K080AC?qs=dfay7wIA1uHUGZGvnFtOyQ%3D%3D</t>
  </si>
  <si>
    <t>C3, C4, C5, C7, C10, C14, C15</t>
  </si>
  <si>
    <t>100nF</t>
  </si>
  <si>
    <t>https://www.mouser.pl/ProductDetail/TDK/C1005X7R1C104K050BC?qs=NRhsANhppD%252BhAGOapA8QKQ%3D%3D</t>
  </si>
  <si>
    <t>C8</t>
  </si>
  <si>
    <t>10uF</t>
  </si>
  <si>
    <t>https://www.mouser.pl/ProductDetail/KYOCERA-AVX/0805YC106KAT2A?qs=3HJ2avRr9PKwMzeRMZhF2g%3D%3D</t>
  </si>
  <si>
    <t>C9</t>
  </si>
  <si>
    <t>10nF</t>
  </si>
  <si>
    <t>https://www.mouser.pl/ProductDetail/KYOCERA-AVX/08051C103J4Z2A?qs=k4kUdCzLgS7mcJ89o4qEaA%3D%3D</t>
  </si>
  <si>
    <t>C11, C17</t>
  </si>
  <si>
    <t>1uF</t>
  </si>
  <si>
    <t>https://www.mouser.pl/ProductDetail/KYOCERA-AVX/KGM05AR51A104KH?qs=Jm2GQyTW%2FbjRuUhXCX9dgQ%3D%3D</t>
  </si>
  <si>
    <t>C12</t>
  </si>
  <si>
    <t>47uF</t>
  </si>
  <si>
    <t>https://www.mouser.pl/ProductDetail/KYOCERA-AVX/CM105X5R476M06AT?qs=A6eO%252BMLsxmT82Y9Tvq4vTQ%3D%3D</t>
  </si>
  <si>
    <t>C16</t>
  </si>
  <si>
    <t>47pF</t>
  </si>
  <si>
    <t>https://www.mouser.pl/ProductDetail/KYOCERA-AVX/0402YA470KAT2A?qs=PKcCka3D529ZENiRPi3egw%3D%3D</t>
  </si>
  <si>
    <t>D1, D2, D3, D4, D5, D6, D7, D8, D9, D10, D11, D12</t>
  </si>
  <si>
    <t>1N914</t>
  </si>
  <si>
    <t>D_DO-35_SOD27</t>
  </si>
  <si>
    <t>100V 0.3A Small Signal Fast Switching Diode, DO-35</t>
  </si>
  <si>
    <t>https://www.mouser.pl/ProductDetail/Microchip-Technology/1N914?qs=sGAEpiMZZMtbRapU8LlZD%252BA5DEGXpsCFq1gdTANLUHGIG3gOyABNgg%3D%3D</t>
  </si>
  <si>
    <t>D13, D14</t>
  </si>
  <si>
    <t>LL414B</t>
  </si>
  <si>
    <t>1N914WT</t>
  </si>
  <si>
    <t>D_SOD-523</t>
  </si>
  <si>
    <t>75V 0.15A Fast switching Diode, SOD-523</t>
  </si>
  <si>
    <t>TME Electronic Components</t>
  </si>
  <si>
    <t>https://www.tme.eu/en/details/1n4148x-tp/smd-universal-diodes/micro-commercial-components/</t>
  </si>
  <si>
    <t>IC1</t>
  </si>
  <si>
    <t>TPS563300DRLR</t>
  </si>
  <si>
    <t>SOTFL50P160X60-8N</t>
  </si>
  <si>
    <t>TPS563300 3.8-V to 28-V, 3-A Synchronous Buck Converter in SOT583 Package</t>
  </si>
  <si>
    <t>https://www.mouser.pl/ProductDetail/Texas-Instruments/TPS563300DRLR?qs=vvQtp7zwQdMDxJAw0dSlAg%3D%3D</t>
  </si>
  <si>
    <t>J1</t>
  </si>
  <si>
    <t>V1</t>
  </si>
  <si>
    <t>Conn_01x02_Pin</t>
  </si>
  <si>
    <t>AK300-2_P5.00mm</t>
  </si>
  <si>
    <t>Generic connector, single row, 01x02, script generated</t>
  </si>
  <si>
    <t>https://www.tme.com/in/en/details/tb-5.0-k45-2p/pcb-terminal-blocks/ptr-messtechnik/ak300-2-5-0-grau/</t>
  </si>
  <si>
    <t>J2</t>
  </si>
  <si>
    <t>TE_282834-2_1x02_P2.54mm_Horizontal</t>
  </si>
  <si>
    <t>TE Connectivity</t>
  </si>
  <si>
    <t>https://www.te.com/usa-en/product-282834-2.html</t>
  </si>
  <si>
    <t>K1</t>
  </si>
  <si>
    <t>1461103-1</t>
  </si>
  <si>
    <t>Relay1461103-1</t>
  </si>
  <si>
    <t>https://www.mouser.pl/ProductDetail/TE-Connectivity-AMP/1461103-1?qs=Px5GYDabLCoMs2b6dBAN1A%3D%3D</t>
  </si>
  <si>
    <t>K2</t>
  </si>
  <si>
    <t>SANYOU_SRD_Form_B</t>
  </si>
  <si>
    <t>Relay_SPST_SANYOU_SRD_Series_Form_B</t>
  </si>
  <si>
    <t>Sanyo SRD relay, Single Pole Miniature Power Relay, Opening Contact</t>
  </si>
  <si>
    <t>https://www.mouser.pl/ProductDetail/TE-Connectivity/2071556-1?qs=ljCeji4nMDmIaaJIXdEsuQ%3D%3D</t>
  </si>
  <si>
    <t>L1</t>
  </si>
  <si>
    <t>4.7uH</t>
  </si>
  <si>
    <t>L</t>
  </si>
  <si>
    <t>Inductor</t>
  </si>
  <si>
    <t>https://www.mouser.pl/ProductDetail/TAIYO-YUDEN/LSQNB160808T4R7M?qs=sGAEpiMZZMukHu%252BjC5l7YRGYzw8qFBFXrAXx02Yh2xU%3D</t>
  </si>
  <si>
    <t>Q1, Q2</t>
  </si>
  <si>
    <t>MMBT3904</t>
  </si>
  <si>
    <t>SOT-23</t>
  </si>
  <si>
    <t>0.2A Ic, 40V Vce, Small Signal NPN Transistor, SOT-23</t>
  </si>
  <si>
    <t>https://www.mouser.pl/ProductDetail/Diotec-Semiconductor/MMBT3904?qs=OlC7AqGiEDkK1MwiyUU6mg%3D%3D</t>
  </si>
  <si>
    <t>R1, R2, R4, R5, R7, R8, R9, R10, R11</t>
  </si>
  <si>
    <t>10K</t>
  </si>
  <si>
    <t>R</t>
  </si>
  <si>
    <t>Resistor</t>
  </si>
  <si>
    <t>https://www.mouser.pl/ProductDetail/Panasonic/ERJ-1GJF1002C?qs=sGAEpiMZZMtlubZbdhIBIDCg%252Bc%2F1tmbAb3uIjdJXeWc%3D</t>
  </si>
  <si>
    <t>R3</t>
  </si>
  <si>
    <t>https://www.mouser.pl/ProductDetail/ROHM-Semiconductor/ESR03EZPD3000?qs=sGAEpiMZZMtlubZbdhIBIKF%2FTFcY2hSpjuQUhv87ZAk%3D</t>
  </si>
  <si>
    <t>R6</t>
  </si>
  <si>
    <t>30.9kR</t>
  </si>
  <si>
    <t>https://www.mouser.pl/ProductDetail/Panasonic/ERJ-8ENF30R9V?qs=sGAEpiMZZMtlubZbdhIBIOIpaOjkYUZGl%252BYu52%2Fcq9E%3D</t>
  </si>
  <si>
    <t>R12, R13, R14, R15</t>
  </si>
  <si>
    <t>470R</t>
  </si>
  <si>
    <t>https://www.mouser.pl/ProductDetail/ROHM-Semiconductor/ESR03EZPD4700?qs=sGAEpiMZZMtlubZbdhIBIKF%2FTFcY2hSpOd1z%252B0obTYg%3D</t>
  </si>
  <si>
    <t>RFID1</t>
  </si>
  <si>
    <t>RC522</t>
  </si>
  <si>
    <t>RC522 module</t>
  </si>
  <si>
    <t>RC522 Module</t>
  </si>
  <si>
    <t>abc-rc.pl</t>
  </si>
  <si>
    <t>https://abc-rc.pl/pl/products/modul-czytnika-rfid-rc522-13-56mhz-karta-brelok-arduino-6410.html</t>
  </si>
  <si>
    <t>SW1, SW2, SW3, SW4, SW5, SW6, SW7, SW8, SW9, SW10, SW11, SW12</t>
  </si>
  <si>
    <t>SW_Push</t>
  </si>
  <si>
    <t>SW_DIP_SPSTx0</t>
  </si>
  <si>
    <t>Push button switch, generic, two pins</t>
  </si>
  <si>
    <t>Jameco Electronics</t>
  </si>
  <si>
    <t>https://www.jameco.com/z/TL59AF160Q-JVP-Jameco-ValuePro-Push-Button-Tactile-Switch-Momentary-SPST-12VDC-50mA_2279527.html</t>
  </si>
  <si>
    <t>U1</t>
  </si>
  <si>
    <t>STM32F030C8Tx</t>
  </si>
  <si>
    <t>LQFP-48</t>
  </si>
  <si>
    <t>STMicroelectronics Arm Cortex-M0 MCU, 64KB flash, 8KB RAM, 48 MHz, 2.4-3.6V, 39 GPIO, LQFP48</t>
  </si>
  <si>
    <t>https://www.mouser.pl/ProductDetail/STMicroelectronics/STM32F030C8T6?qs=eyrSuY1LhL02NUjnPm0S4A%3D%3D</t>
  </si>
  <si>
    <t>U2</t>
  </si>
  <si>
    <t>ESP-12E</t>
  </si>
  <si>
    <t>802.11 b/g/n Wi-Fi Module</t>
  </si>
  <si>
    <t>https://abc-rc.pl/pl/products/modul-wifi-esp8266-esp-1-e-esp12-e-8493.html</t>
  </si>
  <si>
    <t>U4</t>
  </si>
  <si>
    <t>LTV-824</t>
  </si>
  <si>
    <t>DIP-8_W7.62mm</t>
  </si>
  <si>
    <t>Dual AC/DC Optocoupler, Vce 35V, CTR 20%, DIP8</t>
  </si>
  <si>
    <t>https://www.mouser.pl/ProductDetail/Lite-On/LTV-824?qs=mlaM%2FOvi5bxwM7%252Bj5FSd2w%3D%3D</t>
  </si>
  <si>
    <t>Y1</t>
  </si>
  <si>
    <t>ABM3-8.000MHZ-D2Y</t>
  </si>
  <si>
    <t>Crystal</t>
  </si>
  <si>
    <t>ABM3-2Pin_5.0x3.2mm</t>
  </si>
  <si>
    <t>Two pin crystal</t>
  </si>
  <si>
    <t>https://www.mouser.pl/ProductDetail/ABRACON/ABM3-8.000MHZ-D2Y-T?qs=ihRgKfnEsN4giUXjc3yS1g%3D%3D</t>
  </si>
  <si>
    <t>1PCB</t>
  </si>
  <si>
    <t>10PCB</t>
  </si>
  <si>
    <t>100PCB</t>
  </si>
  <si>
    <t>Łącznie</t>
  </si>
  <si>
    <t>Dla 1PCB</t>
  </si>
  <si>
    <t>Dla 1PBC</t>
  </si>
  <si>
    <t>Razem koszt komponentów</t>
  </si>
  <si>
    <t>Produkcja PCB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</si>
</sst>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\ [$zł-415]_);\(#,##0.00\)\ [$zł-415]_);_(* &quot;-&quot;??_)\ [$zł-415]_);_(@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u/>
      <color rgb="FF0563C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pl/ProductDetail/TE-Connectivity/2071556-1?qs=ljCeji4nMDmIaaJIXdEsuQ%3D%3D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5.71"/>
    <col customWidth="1" min="3" max="3" width="8.71"/>
    <col customWidth="1" min="4" max="4" width="25.29"/>
    <col customWidth="1" min="5" max="5" width="23.57"/>
    <col customWidth="1" min="6" max="6" width="55.14"/>
    <col customWidth="1" min="7" max="7" width="86.43"/>
    <col customWidth="1" min="8" max="8" width="27.57"/>
    <col customWidth="1" min="9" max="9" width="22.57"/>
    <col customWidth="1" min="10" max="10" width="20.86"/>
    <col customWidth="1" min="11" max="11" width="20.43"/>
    <col customWidth="1" min="12" max="12" width="19.14"/>
    <col customWidth="1" min="13" max="13" width="18.71"/>
    <col customWidth="1" min="14" max="14" width="22.29"/>
    <col customWidth="1" min="15" max="15" width="40.86"/>
    <col customWidth="1" min="16" max="26" width="8.71"/>
  </cols>
  <sheetData>
    <row r="1">
      <c r="B1" s="1" t="s">
        <v>0</v>
      </c>
    </row>
    <row r="2">
      <c r="B2" s="1" t="s">
        <v>1</v>
      </c>
      <c r="C2" s="2">
        <v>45262.61388888889</v>
      </c>
    </row>
    <row r="3">
      <c r="B3" s="1" t="s">
        <v>2</v>
      </c>
      <c r="C3" s="1" t="s">
        <v>3</v>
      </c>
    </row>
    <row r="4">
      <c r="B4" s="1" t="s">
        <v>4</v>
      </c>
      <c r="C4" s="1" t="s">
        <v>5</v>
      </c>
    </row>
    <row r="6">
      <c r="B6" s="1" t="s">
        <v>6</v>
      </c>
      <c r="C6" s="1">
        <v>71.0</v>
      </c>
    </row>
    <row r="7">
      <c r="A7" s="3" t="s">
        <v>7</v>
      </c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  <c r="N7" s="3" t="s">
        <v>20</v>
      </c>
      <c r="O7" s="3" t="s">
        <v>21</v>
      </c>
    </row>
    <row r="8">
      <c r="A8" s="1">
        <v>1.0</v>
      </c>
      <c r="B8" s="1" t="s">
        <v>22</v>
      </c>
      <c r="C8" s="1">
        <v>2.0</v>
      </c>
      <c r="D8" s="1" t="s">
        <v>23</v>
      </c>
      <c r="E8" s="1" t="s">
        <v>24</v>
      </c>
      <c r="F8" s="4" t="s">
        <v>25</v>
      </c>
      <c r="G8" s="1" t="s">
        <v>26</v>
      </c>
      <c r="H8" s="1" t="s">
        <v>27</v>
      </c>
      <c r="I8" s="5">
        <v>0.77</v>
      </c>
      <c r="J8" s="6">
        <f t="shared" ref="J8:J34" si="1">I8*C8</f>
        <v>1.54</v>
      </c>
      <c r="K8" s="5">
        <v>0.56</v>
      </c>
      <c r="L8" s="6">
        <f t="shared" ref="L8:L34" si="2">10*C8*K8</f>
        <v>11.2</v>
      </c>
      <c r="M8" s="5">
        <v>0.26</v>
      </c>
      <c r="N8" s="6">
        <f t="shared" ref="N8:N34" si="3">C8*M8*100</f>
        <v>52</v>
      </c>
      <c r="O8" s="1" t="s">
        <v>28</v>
      </c>
    </row>
    <row r="9">
      <c r="A9" s="1">
        <v>2.0</v>
      </c>
      <c r="B9" s="1" t="s">
        <v>29</v>
      </c>
      <c r="C9" s="1">
        <v>2.0</v>
      </c>
      <c r="D9" s="1" t="s">
        <v>30</v>
      </c>
      <c r="E9" s="1" t="s">
        <v>24</v>
      </c>
      <c r="F9" s="4" t="s">
        <v>25</v>
      </c>
      <c r="G9" s="1" t="s">
        <v>26</v>
      </c>
      <c r="H9" s="1" t="s">
        <v>27</v>
      </c>
      <c r="I9" s="5">
        <v>1.33</v>
      </c>
      <c r="J9" s="6">
        <f t="shared" si="1"/>
        <v>2.66</v>
      </c>
      <c r="K9" s="5">
        <v>0.68</v>
      </c>
      <c r="L9" s="6">
        <f t="shared" si="2"/>
        <v>13.6</v>
      </c>
      <c r="M9" s="5">
        <v>0.44</v>
      </c>
      <c r="N9" s="6">
        <f t="shared" si="3"/>
        <v>88</v>
      </c>
      <c r="O9" s="1" t="s">
        <v>31</v>
      </c>
    </row>
    <row r="10">
      <c r="A10" s="1">
        <v>3.0</v>
      </c>
      <c r="B10" s="1" t="s">
        <v>32</v>
      </c>
      <c r="C10" s="1">
        <v>7.0</v>
      </c>
      <c r="D10" s="1" t="s">
        <v>33</v>
      </c>
      <c r="E10" s="1" t="s">
        <v>24</v>
      </c>
      <c r="F10" s="4" t="s">
        <v>25</v>
      </c>
      <c r="G10" s="1" t="s">
        <v>26</v>
      </c>
      <c r="H10" s="1" t="s">
        <v>27</v>
      </c>
      <c r="I10" s="5">
        <v>0.43</v>
      </c>
      <c r="J10" s="6">
        <f t="shared" si="1"/>
        <v>3.01</v>
      </c>
      <c r="K10" s="5">
        <v>0.15</v>
      </c>
      <c r="L10" s="6">
        <f t="shared" si="2"/>
        <v>10.5</v>
      </c>
      <c r="M10" s="5">
        <v>0.09</v>
      </c>
      <c r="N10" s="6">
        <f t="shared" si="3"/>
        <v>63</v>
      </c>
      <c r="O10" s="1" t="s">
        <v>34</v>
      </c>
    </row>
    <row r="11">
      <c r="A11" s="1">
        <v>4.0</v>
      </c>
      <c r="B11" s="1" t="s">
        <v>35</v>
      </c>
      <c r="C11" s="1">
        <v>1.0</v>
      </c>
      <c r="D11" s="1" t="s">
        <v>36</v>
      </c>
      <c r="E11" s="1" t="s">
        <v>24</v>
      </c>
      <c r="F11" s="4" t="s">
        <v>25</v>
      </c>
      <c r="G11" s="1" t="s">
        <v>26</v>
      </c>
      <c r="H11" s="1" t="s">
        <v>27</v>
      </c>
      <c r="I11" s="5">
        <v>3.92</v>
      </c>
      <c r="J11" s="6">
        <f t="shared" si="1"/>
        <v>3.92</v>
      </c>
      <c r="K11" s="5">
        <v>2.98</v>
      </c>
      <c r="L11" s="6">
        <f t="shared" si="2"/>
        <v>29.8</v>
      </c>
      <c r="M11" s="5">
        <v>2.13</v>
      </c>
      <c r="N11" s="6">
        <f t="shared" si="3"/>
        <v>213</v>
      </c>
      <c r="O11" s="1" t="s">
        <v>37</v>
      </c>
    </row>
    <row r="12">
      <c r="A12" s="1">
        <v>5.0</v>
      </c>
      <c r="B12" s="1" t="s">
        <v>38</v>
      </c>
      <c r="C12" s="1">
        <v>1.0</v>
      </c>
      <c r="D12" s="1" t="s">
        <v>39</v>
      </c>
      <c r="E12" s="1" t="s">
        <v>24</v>
      </c>
      <c r="F12" s="4" t="s">
        <v>25</v>
      </c>
      <c r="G12" s="1" t="s">
        <v>26</v>
      </c>
      <c r="H12" s="1" t="s">
        <v>27</v>
      </c>
      <c r="I12" s="5">
        <v>0.43</v>
      </c>
      <c r="J12" s="6">
        <f t="shared" si="1"/>
        <v>0.43</v>
      </c>
      <c r="K12" s="5">
        <v>0.31</v>
      </c>
      <c r="L12" s="6">
        <f t="shared" si="2"/>
        <v>3.1</v>
      </c>
      <c r="M12" s="5">
        <v>0.15</v>
      </c>
      <c r="N12" s="6">
        <f t="shared" si="3"/>
        <v>15</v>
      </c>
      <c r="O12" s="1" t="s">
        <v>40</v>
      </c>
    </row>
    <row r="13">
      <c r="A13" s="1">
        <v>6.0</v>
      </c>
      <c r="B13" s="1" t="s">
        <v>41</v>
      </c>
      <c r="C13" s="1">
        <v>2.0</v>
      </c>
      <c r="D13" s="1" t="s">
        <v>42</v>
      </c>
      <c r="E13" s="1" t="s">
        <v>24</v>
      </c>
      <c r="F13" s="4" t="s">
        <v>25</v>
      </c>
      <c r="G13" s="1" t="s">
        <v>26</v>
      </c>
      <c r="H13" s="1" t="s">
        <v>27</v>
      </c>
      <c r="I13" s="5">
        <v>0.43</v>
      </c>
      <c r="J13" s="6">
        <f t="shared" si="1"/>
        <v>0.86</v>
      </c>
      <c r="K13" s="5">
        <v>0.43</v>
      </c>
      <c r="L13" s="6">
        <f t="shared" si="2"/>
        <v>8.6</v>
      </c>
      <c r="M13" s="5">
        <v>0.43</v>
      </c>
      <c r="N13" s="6">
        <f t="shared" si="3"/>
        <v>86</v>
      </c>
      <c r="O13" s="1" t="s">
        <v>43</v>
      </c>
    </row>
    <row r="14">
      <c r="A14" s="1">
        <v>7.0</v>
      </c>
      <c r="B14" s="1" t="s">
        <v>44</v>
      </c>
      <c r="C14" s="1">
        <v>1.0</v>
      </c>
      <c r="D14" s="1" t="s">
        <v>45</v>
      </c>
      <c r="E14" s="1" t="s">
        <v>24</v>
      </c>
      <c r="F14" s="4" t="s">
        <v>25</v>
      </c>
      <c r="G14" s="1" t="s">
        <v>26</v>
      </c>
      <c r="H14" s="1" t="s">
        <v>27</v>
      </c>
      <c r="I14" s="5">
        <v>1.72</v>
      </c>
      <c r="J14" s="6">
        <f t="shared" si="1"/>
        <v>1.72</v>
      </c>
      <c r="K14" s="5">
        <v>1.22</v>
      </c>
      <c r="L14" s="6">
        <f t="shared" si="2"/>
        <v>12.2</v>
      </c>
      <c r="M14" s="5">
        <v>0.81</v>
      </c>
      <c r="N14" s="6">
        <f t="shared" si="3"/>
        <v>81</v>
      </c>
      <c r="O14" s="1" t="s">
        <v>46</v>
      </c>
    </row>
    <row r="15">
      <c r="A15" s="1">
        <v>8.0</v>
      </c>
      <c r="B15" s="1" t="s">
        <v>47</v>
      </c>
      <c r="C15" s="1">
        <v>1.0</v>
      </c>
      <c r="D15" s="1" t="s">
        <v>48</v>
      </c>
      <c r="E15" s="1" t="s">
        <v>24</v>
      </c>
      <c r="F15" s="4" t="s">
        <v>25</v>
      </c>
      <c r="G15" s="1" t="s">
        <v>26</v>
      </c>
      <c r="H15" s="1" t="s">
        <v>27</v>
      </c>
      <c r="I15" s="5">
        <v>1.22</v>
      </c>
      <c r="J15" s="6">
        <f t="shared" si="1"/>
        <v>1.22</v>
      </c>
      <c r="K15" s="5">
        <v>0.75</v>
      </c>
      <c r="L15" s="6">
        <f t="shared" si="2"/>
        <v>7.5</v>
      </c>
      <c r="M15" s="5">
        <v>0.42</v>
      </c>
      <c r="N15" s="6">
        <f t="shared" si="3"/>
        <v>42</v>
      </c>
      <c r="O15" s="1" t="s">
        <v>49</v>
      </c>
    </row>
    <row r="16">
      <c r="A16" s="1">
        <v>9.0</v>
      </c>
      <c r="B16" s="1" t="s">
        <v>50</v>
      </c>
      <c r="C16" s="1">
        <v>12.0</v>
      </c>
      <c r="D16" s="1" t="s">
        <v>51</v>
      </c>
      <c r="E16" s="1" t="s">
        <v>51</v>
      </c>
      <c r="F16" s="4" t="s">
        <v>52</v>
      </c>
      <c r="G16" s="1" t="s">
        <v>53</v>
      </c>
      <c r="H16" s="1" t="s">
        <v>27</v>
      </c>
      <c r="I16" s="5">
        <v>3.92</v>
      </c>
      <c r="J16" s="6">
        <f t="shared" si="1"/>
        <v>47.04</v>
      </c>
      <c r="K16" s="5">
        <v>3.92</v>
      </c>
      <c r="L16" s="6">
        <f t="shared" si="2"/>
        <v>470.4</v>
      </c>
      <c r="M16" s="5">
        <v>3.66</v>
      </c>
      <c r="N16" s="6">
        <f t="shared" si="3"/>
        <v>4392</v>
      </c>
      <c r="O16" s="1" t="s">
        <v>54</v>
      </c>
    </row>
    <row r="17">
      <c r="A17" s="1">
        <v>10.0</v>
      </c>
      <c r="B17" s="1" t="s">
        <v>55</v>
      </c>
      <c r="C17" s="1">
        <v>2.0</v>
      </c>
      <c r="D17" s="1" t="s">
        <v>56</v>
      </c>
      <c r="E17" s="1" t="s">
        <v>57</v>
      </c>
      <c r="F17" s="4" t="s">
        <v>58</v>
      </c>
      <c r="G17" s="1" t="s">
        <v>59</v>
      </c>
      <c r="H17" s="1" t="s">
        <v>60</v>
      </c>
      <c r="I17" s="6">
        <f>3.99*0.032</f>
        <v>0.12768</v>
      </c>
      <c r="J17" s="6">
        <f t="shared" si="1"/>
        <v>0.25536</v>
      </c>
      <c r="K17" s="6">
        <f>3.99*0.032</f>
        <v>0.12768</v>
      </c>
      <c r="L17" s="6">
        <f t="shared" si="2"/>
        <v>2.5536</v>
      </c>
      <c r="M17" s="6">
        <f>3.99*0.0315</f>
        <v>0.125685</v>
      </c>
      <c r="N17" s="6">
        <f t="shared" si="3"/>
        <v>25.137</v>
      </c>
      <c r="O17" s="1" t="s">
        <v>61</v>
      </c>
    </row>
    <row r="18">
      <c r="A18" s="1">
        <v>11.0</v>
      </c>
      <c r="B18" s="1" t="s">
        <v>62</v>
      </c>
      <c r="C18" s="1">
        <v>1.0</v>
      </c>
      <c r="D18" s="1" t="s">
        <v>63</v>
      </c>
      <c r="E18" s="1" t="s">
        <v>63</v>
      </c>
      <c r="F18" s="4" t="s">
        <v>64</v>
      </c>
      <c r="G18" s="1" t="s">
        <v>65</v>
      </c>
      <c r="H18" s="1" t="s">
        <v>27</v>
      </c>
      <c r="I18" s="5">
        <v>2.67</v>
      </c>
      <c r="J18" s="6">
        <f t="shared" si="1"/>
        <v>2.67</v>
      </c>
      <c r="K18" s="5">
        <v>2.28</v>
      </c>
      <c r="L18" s="6">
        <f t="shared" si="2"/>
        <v>22.8</v>
      </c>
      <c r="M18" s="5">
        <v>1.7</v>
      </c>
      <c r="N18" s="6">
        <f t="shared" si="3"/>
        <v>170</v>
      </c>
      <c r="O18" s="1" t="s">
        <v>66</v>
      </c>
    </row>
    <row r="19">
      <c r="A19" s="1">
        <v>12.0</v>
      </c>
      <c r="B19" s="1" t="s">
        <v>67</v>
      </c>
      <c r="C19" s="1">
        <v>1.0</v>
      </c>
      <c r="D19" s="1" t="s">
        <v>68</v>
      </c>
      <c r="E19" s="1" t="s">
        <v>69</v>
      </c>
      <c r="F19" s="4" t="s">
        <v>70</v>
      </c>
      <c r="G19" s="1" t="s">
        <v>71</v>
      </c>
      <c r="H19" s="1" t="s">
        <v>60</v>
      </c>
      <c r="I19" s="5">
        <v>2.06</v>
      </c>
      <c r="J19" s="6">
        <f t="shared" si="1"/>
        <v>2.06</v>
      </c>
      <c r="K19" s="5">
        <v>1.72</v>
      </c>
      <c r="L19" s="6">
        <f t="shared" si="2"/>
        <v>17.2</v>
      </c>
      <c r="M19" s="5">
        <v>1.53</v>
      </c>
      <c r="N19" s="6">
        <f t="shared" si="3"/>
        <v>153</v>
      </c>
      <c r="O19" s="1" t="s">
        <v>72</v>
      </c>
    </row>
    <row r="20">
      <c r="A20" s="1">
        <v>13.0</v>
      </c>
      <c r="B20" s="1" t="s">
        <v>73</v>
      </c>
      <c r="C20" s="1">
        <v>1.0</v>
      </c>
      <c r="D20" s="1" t="s">
        <v>68</v>
      </c>
      <c r="E20" s="1" t="s">
        <v>69</v>
      </c>
      <c r="F20" s="4" t="s">
        <v>74</v>
      </c>
      <c r="G20" s="1" t="s">
        <v>71</v>
      </c>
      <c r="H20" s="1" t="s">
        <v>75</v>
      </c>
      <c r="I20" s="5">
        <v>6.75</v>
      </c>
      <c r="J20" s="6">
        <f t="shared" si="1"/>
        <v>6.75</v>
      </c>
      <c r="K20" s="5">
        <v>6.6</v>
      </c>
      <c r="L20" s="6">
        <f t="shared" si="2"/>
        <v>66</v>
      </c>
      <c r="M20" s="5">
        <v>6.1</v>
      </c>
      <c r="N20" s="6">
        <f t="shared" si="3"/>
        <v>610</v>
      </c>
      <c r="O20" s="1" t="s">
        <v>76</v>
      </c>
    </row>
    <row r="21" ht="15.75" customHeight="1">
      <c r="A21" s="1">
        <v>14.0</v>
      </c>
      <c r="B21" s="1" t="s">
        <v>77</v>
      </c>
      <c r="C21" s="1">
        <v>1.0</v>
      </c>
      <c r="D21" s="1" t="s">
        <v>78</v>
      </c>
      <c r="E21" s="1" t="s">
        <v>78</v>
      </c>
      <c r="F21" s="4" t="s">
        <v>79</v>
      </c>
      <c r="H21" s="1" t="s">
        <v>27</v>
      </c>
      <c r="I21" s="5">
        <v>8.66</v>
      </c>
      <c r="J21" s="6">
        <f t="shared" si="1"/>
        <v>8.66</v>
      </c>
      <c r="K21" s="5">
        <v>8.2</v>
      </c>
      <c r="L21" s="6">
        <f t="shared" si="2"/>
        <v>82</v>
      </c>
      <c r="M21" s="5">
        <v>7.04</v>
      </c>
      <c r="N21" s="6">
        <f t="shared" si="3"/>
        <v>704</v>
      </c>
      <c r="O21" s="1" t="s">
        <v>80</v>
      </c>
    </row>
    <row r="22" ht="15.75" customHeight="1">
      <c r="A22" s="1">
        <v>15.0</v>
      </c>
      <c r="B22" s="1" t="s">
        <v>81</v>
      </c>
      <c r="C22" s="1">
        <v>1.0</v>
      </c>
      <c r="D22" s="1" t="s">
        <v>82</v>
      </c>
      <c r="E22" s="1" t="s">
        <v>82</v>
      </c>
      <c r="F22" s="4" t="s">
        <v>83</v>
      </c>
      <c r="G22" s="1" t="s">
        <v>84</v>
      </c>
      <c r="H22" s="4" t="s">
        <v>27</v>
      </c>
      <c r="I22" s="7">
        <v>7.41</v>
      </c>
      <c r="J22" s="6">
        <f t="shared" si="1"/>
        <v>7.41</v>
      </c>
      <c r="K22" s="7">
        <v>6.95</v>
      </c>
      <c r="L22" s="6">
        <f t="shared" si="2"/>
        <v>69.5</v>
      </c>
      <c r="M22" s="7">
        <v>5.56</v>
      </c>
      <c r="N22" s="6">
        <f t="shared" si="3"/>
        <v>556</v>
      </c>
      <c r="O22" s="8" t="s">
        <v>85</v>
      </c>
    </row>
    <row r="23" ht="15.75" customHeight="1">
      <c r="A23" s="1">
        <v>16.0</v>
      </c>
      <c r="B23" s="1" t="s">
        <v>86</v>
      </c>
      <c r="C23" s="1">
        <v>1.0</v>
      </c>
      <c r="D23" s="1" t="s">
        <v>87</v>
      </c>
      <c r="E23" s="1" t="s">
        <v>88</v>
      </c>
      <c r="F23" s="4" t="s">
        <v>25</v>
      </c>
      <c r="G23" s="1" t="s">
        <v>89</v>
      </c>
      <c r="H23" s="1" t="s">
        <v>27</v>
      </c>
      <c r="I23" s="5">
        <v>0.9</v>
      </c>
      <c r="J23" s="6">
        <f t="shared" si="1"/>
        <v>0.9</v>
      </c>
      <c r="K23" s="5">
        <v>0.79</v>
      </c>
      <c r="L23" s="6">
        <f t="shared" si="2"/>
        <v>7.9</v>
      </c>
      <c r="M23" s="5">
        <v>0.57</v>
      </c>
      <c r="N23" s="6">
        <f t="shared" si="3"/>
        <v>57</v>
      </c>
      <c r="O23" s="1" t="s">
        <v>90</v>
      </c>
    </row>
    <row r="24" ht="15.75" customHeight="1">
      <c r="A24" s="1">
        <v>17.0</v>
      </c>
      <c r="B24" s="1" t="s">
        <v>91</v>
      </c>
      <c r="C24" s="1">
        <v>2.0</v>
      </c>
      <c r="D24" s="1" t="s">
        <v>92</v>
      </c>
      <c r="E24" s="1" t="s">
        <v>92</v>
      </c>
      <c r="F24" s="4" t="s">
        <v>93</v>
      </c>
      <c r="G24" s="1" t="s">
        <v>94</v>
      </c>
      <c r="H24" s="1" t="s">
        <v>27</v>
      </c>
      <c r="I24" s="5">
        <v>0.77</v>
      </c>
      <c r="J24" s="6">
        <f t="shared" si="1"/>
        <v>1.54</v>
      </c>
      <c r="K24" s="5">
        <v>0.45</v>
      </c>
      <c r="L24" s="6">
        <f t="shared" si="2"/>
        <v>9</v>
      </c>
      <c r="M24" s="5">
        <v>0.33</v>
      </c>
      <c r="N24" s="6">
        <f t="shared" si="3"/>
        <v>66</v>
      </c>
      <c r="O24" s="1" t="s">
        <v>95</v>
      </c>
    </row>
    <row r="25" ht="15.75" customHeight="1">
      <c r="A25" s="1">
        <v>18.0</v>
      </c>
      <c r="B25" s="1" t="s">
        <v>96</v>
      </c>
      <c r="C25" s="1">
        <v>9.0</v>
      </c>
      <c r="D25" s="1" t="s">
        <v>97</v>
      </c>
      <c r="E25" s="1" t="s">
        <v>98</v>
      </c>
      <c r="F25" s="4" t="s">
        <v>25</v>
      </c>
      <c r="G25" s="1" t="s">
        <v>99</v>
      </c>
      <c r="H25" s="1" t="s">
        <v>27</v>
      </c>
      <c r="I25" s="5">
        <v>0.82</v>
      </c>
      <c r="J25" s="6">
        <f t="shared" si="1"/>
        <v>7.38</v>
      </c>
      <c r="K25" s="5">
        <v>0.71</v>
      </c>
      <c r="L25" s="6">
        <f t="shared" si="2"/>
        <v>63.9</v>
      </c>
      <c r="M25" s="5">
        <v>0.28</v>
      </c>
      <c r="N25" s="6">
        <f t="shared" si="3"/>
        <v>252</v>
      </c>
      <c r="O25" s="1" t="s">
        <v>100</v>
      </c>
    </row>
    <row r="26" ht="15.75" customHeight="1">
      <c r="A26" s="1">
        <v>19.0</v>
      </c>
      <c r="B26" s="1" t="s">
        <v>101</v>
      </c>
      <c r="C26" s="1">
        <v>1.0</v>
      </c>
      <c r="D26" s="1">
        <v>300.0</v>
      </c>
      <c r="E26" s="1" t="s">
        <v>98</v>
      </c>
      <c r="F26" s="4" t="s">
        <v>25</v>
      </c>
      <c r="G26" s="1" t="s">
        <v>99</v>
      </c>
      <c r="H26" s="1" t="s">
        <v>27</v>
      </c>
      <c r="I26" s="5">
        <v>1.08</v>
      </c>
      <c r="J26" s="6">
        <f t="shared" si="1"/>
        <v>1.08</v>
      </c>
      <c r="K26" s="5">
        <v>0.91</v>
      </c>
      <c r="L26" s="6">
        <f t="shared" si="2"/>
        <v>9.1</v>
      </c>
      <c r="M26" s="5">
        <v>0.36</v>
      </c>
      <c r="N26" s="6">
        <f t="shared" si="3"/>
        <v>36</v>
      </c>
      <c r="O26" s="1" t="s">
        <v>102</v>
      </c>
    </row>
    <row r="27" ht="15.75" customHeight="1">
      <c r="A27" s="1">
        <v>20.0</v>
      </c>
      <c r="B27" s="1" t="s">
        <v>103</v>
      </c>
      <c r="C27" s="1">
        <v>1.0</v>
      </c>
      <c r="D27" s="1" t="s">
        <v>104</v>
      </c>
      <c r="E27" s="1" t="s">
        <v>98</v>
      </c>
      <c r="F27" s="4" t="s">
        <v>25</v>
      </c>
      <c r="G27" s="1" t="s">
        <v>99</v>
      </c>
      <c r="H27" s="1" t="s">
        <v>27</v>
      </c>
      <c r="I27" s="5">
        <v>0.73</v>
      </c>
      <c r="J27" s="6">
        <f t="shared" si="1"/>
        <v>0.73</v>
      </c>
      <c r="K27" s="5">
        <v>0.26</v>
      </c>
      <c r="L27" s="6">
        <f t="shared" si="2"/>
        <v>2.6</v>
      </c>
      <c r="M27" s="5">
        <v>0.15</v>
      </c>
      <c r="N27" s="6">
        <f t="shared" si="3"/>
        <v>15</v>
      </c>
      <c r="O27" s="1" t="s">
        <v>105</v>
      </c>
    </row>
    <row r="28" ht="15.75" customHeight="1">
      <c r="A28" s="1">
        <v>21.0</v>
      </c>
      <c r="B28" s="1" t="s">
        <v>106</v>
      </c>
      <c r="C28" s="1">
        <v>4.0</v>
      </c>
      <c r="D28" s="1" t="s">
        <v>107</v>
      </c>
      <c r="E28" s="1" t="s">
        <v>98</v>
      </c>
      <c r="F28" s="4" t="s">
        <v>25</v>
      </c>
      <c r="G28" s="1" t="s">
        <v>99</v>
      </c>
      <c r="H28" s="1" t="s">
        <v>27</v>
      </c>
      <c r="I28" s="5">
        <v>1.08</v>
      </c>
      <c r="J28" s="6">
        <f t="shared" si="1"/>
        <v>4.32</v>
      </c>
      <c r="K28" s="5">
        <v>0.91</v>
      </c>
      <c r="L28" s="6">
        <f t="shared" si="2"/>
        <v>36.4</v>
      </c>
      <c r="M28" s="5">
        <v>0.36</v>
      </c>
      <c r="N28" s="6">
        <f t="shared" si="3"/>
        <v>144</v>
      </c>
      <c r="O28" s="1" t="s">
        <v>108</v>
      </c>
    </row>
    <row r="29" ht="15.75" customHeight="1">
      <c r="A29" s="1">
        <v>22.0</v>
      </c>
      <c r="B29" s="1" t="s">
        <v>109</v>
      </c>
      <c r="C29" s="1">
        <v>1.0</v>
      </c>
      <c r="D29" s="1" t="s">
        <v>110</v>
      </c>
      <c r="E29" s="1" t="s">
        <v>110</v>
      </c>
      <c r="F29" s="4" t="s">
        <v>111</v>
      </c>
      <c r="G29" s="1" t="s">
        <v>112</v>
      </c>
      <c r="H29" s="1" t="s">
        <v>113</v>
      </c>
      <c r="I29" s="5">
        <v>8.8</v>
      </c>
      <c r="J29" s="6">
        <f t="shared" si="1"/>
        <v>8.8</v>
      </c>
      <c r="K29" s="5">
        <v>8.8</v>
      </c>
      <c r="L29" s="6">
        <f t="shared" si="2"/>
        <v>88</v>
      </c>
      <c r="M29" s="5">
        <v>8.8</v>
      </c>
      <c r="N29" s="6">
        <f t="shared" si="3"/>
        <v>880</v>
      </c>
      <c r="O29" s="1" t="s">
        <v>114</v>
      </c>
    </row>
    <row r="30" ht="15.75" customHeight="1">
      <c r="A30" s="1">
        <v>23.0</v>
      </c>
      <c r="B30" s="1" t="s">
        <v>115</v>
      </c>
      <c r="C30" s="1">
        <v>12.0</v>
      </c>
      <c r="D30" s="1" t="s">
        <v>116</v>
      </c>
      <c r="E30" s="1" t="s">
        <v>116</v>
      </c>
      <c r="F30" s="4" t="s">
        <v>117</v>
      </c>
      <c r="G30" s="1" t="s">
        <v>118</v>
      </c>
      <c r="H30" s="1" t="s">
        <v>119</v>
      </c>
      <c r="I30" s="5">
        <v>1.39</v>
      </c>
      <c r="J30" s="6">
        <f t="shared" si="1"/>
        <v>16.68</v>
      </c>
      <c r="K30" s="5">
        <v>1.23</v>
      </c>
      <c r="L30" s="6">
        <f t="shared" si="2"/>
        <v>147.6</v>
      </c>
      <c r="M30" s="5">
        <v>1.15</v>
      </c>
      <c r="N30" s="6">
        <f t="shared" si="3"/>
        <v>1380</v>
      </c>
      <c r="O30" s="1" t="s">
        <v>120</v>
      </c>
    </row>
    <row r="31" ht="15.75" customHeight="1">
      <c r="A31" s="1">
        <v>24.0</v>
      </c>
      <c r="B31" s="1" t="s">
        <v>121</v>
      </c>
      <c r="C31" s="1">
        <v>1.0</v>
      </c>
      <c r="D31" s="1" t="s">
        <v>122</v>
      </c>
      <c r="E31" s="1" t="s">
        <v>122</v>
      </c>
      <c r="F31" s="4" t="s">
        <v>123</v>
      </c>
      <c r="G31" s="1" t="s">
        <v>124</v>
      </c>
      <c r="H31" s="1" t="s">
        <v>27</v>
      </c>
      <c r="I31" s="5">
        <v>11.81</v>
      </c>
      <c r="J31" s="6">
        <f t="shared" si="1"/>
        <v>11.81</v>
      </c>
      <c r="K31" s="5">
        <v>10.6</v>
      </c>
      <c r="L31" s="6">
        <f t="shared" si="2"/>
        <v>106</v>
      </c>
      <c r="M31" s="5">
        <v>8.52</v>
      </c>
      <c r="N31" s="6">
        <f t="shared" si="3"/>
        <v>852</v>
      </c>
      <c r="O31" s="1" t="s">
        <v>125</v>
      </c>
    </row>
    <row r="32" ht="15.75" customHeight="1">
      <c r="A32" s="1">
        <v>25.0</v>
      </c>
      <c r="B32" s="1" t="s">
        <v>126</v>
      </c>
      <c r="C32" s="1">
        <v>1.0</v>
      </c>
      <c r="D32" s="1" t="s">
        <v>127</v>
      </c>
      <c r="E32" s="1" t="s">
        <v>127</v>
      </c>
      <c r="F32" s="4" t="s">
        <v>127</v>
      </c>
      <c r="G32" s="1" t="s">
        <v>128</v>
      </c>
      <c r="H32" s="1" t="s">
        <v>113</v>
      </c>
      <c r="I32" s="5">
        <v>12.4</v>
      </c>
      <c r="J32" s="6">
        <f t="shared" si="1"/>
        <v>12.4</v>
      </c>
      <c r="K32" s="5">
        <v>12.4</v>
      </c>
      <c r="L32" s="6">
        <f t="shared" si="2"/>
        <v>124</v>
      </c>
      <c r="M32" s="5">
        <v>12.4</v>
      </c>
      <c r="N32" s="6">
        <f t="shared" si="3"/>
        <v>1240</v>
      </c>
      <c r="O32" s="1" t="s">
        <v>129</v>
      </c>
    </row>
    <row r="33" ht="15.75" customHeight="1">
      <c r="A33" s="1">
        <v>26.0</v>
      </c>
      <c r="B33" s="1" t="s">
        <v>130</v>
      </c>
      <c r="C33" s="1">
        <v>1.0</v>
      </c>
      <c r="D33" s="1" t="s">
        <v>131</v>
      </c>
      <c r="E33" s="1" t="s">
        <v>131</v>
      </c>
      <c r="F33" s="4" t="s">
        <v>132</v>
      </c>
      <c r="G33" s="1" t="s">
        <v>133</v>
      </c>
      <c r="H33" s="1" t="s">
        <v>27</v>
      </c>
      <c r="I33" s="5">
        <v>3.4</v>
      </c>
      <c r="J33" s="6">
        <f t="shared" si="1"/>
        <v>3.4</v>
      </c>
      <c r="K33" s="5">
        <v>2.21</v>
      </c>
      <c r="L33" s="6">
        <f t="shared" si="2"/>
        <v>22.1</v>
      </c>
      <c r="M33" s="5">
        <v>1.44</v>
      </c>
      <c r="N33" s="6">
        <f t="shared" si="3"/>
        <v>144</v>
      </c>
      <c r="O33" s="1" t="s">
        <v>134</v>
      </c>
    </row>
    <row r="34" ht="15.75" customHeight="1">
      <c r="A34" s="1">
        <v>27.0</v>
      </c>
      <c r="B34" s="1" t="s">
        <v>135</v>
      </c>
      <c r="C34" s="1">
        <v>1.0</v>
      </c>
      <c r="D34" s="1" t="s">
        <v>136</v>
      </c>
      <c r="E34" s="1" t="s">
        <v>137</v>
      </c>
      <c r="F34" s="4" t="s">
        <v>138</v>
      </c>
      <c r="G34" s="1" t="s">
        <v>139</v>
      </c>
      <c r="H34" s="1" t="s">
        <v>27</v>
      </c>
      <c r="I34" s="5">
        <v>2.72</v>
      </c>
      <c r="J34" s="6">
        <f t="shared" si="1"/>
        <v>2.72</v>
      </c>
      <c r="K34" s="5">
        <v>2.35</v>
      </c>
      <c r="L34" s="6">
        <f t="shared" si="2"/>
        <v>23.5</v>
      </c>
      <c r="M34" s="5">
        <v>2.14</v>
      </c>
      <c r="N34" s="6">
        <f t="shared" si="3"/>
        <v>214</v>
      </c>
      <c r="O34" s="1" t="s">
        <v>140</v>
      </c>
    </row>
    <row r="35" ht="15.75" customHeight="1">
      <c r="J35" s="3" t="s">
        <v>141</v>
      </c>
      <c r="L35" s="3" t="s">
        <v>142</v>
      </c>
      <c r="N35" s="3" t="s">
        <v>143</v>
      </c>
    </row>
    <row r="36" ht="15.75" customHeight="1">
      <c r="I36" s="3" t="s">
        <v>144</v>
      </c>
      <c r="J36" s="3" t="s">
        <v>145</v>
      </c>
      <c r="K36" s="3" t="s">
        <v>144</v>
      </c>
      <c r="L36" s="3" t="s">
        <v>145</v>
      </c>
      <c r="M36" s="3" t="s">
        <v>144</v>
      </c>
      <c r="N36" s="3" t="s">
        <v>146</v>
      </c>
    </row>
    <row r="37" ht="15.75" customHeight="1">
      <c r="H37" s="3" t="s">
        <v>147</v>
      </c>
      <c r="I37" s="6">
        <f>Sum(J8:J34)</f>
        <v>161.96536</v>
      </c>
      <c r="J37" s="6">
        <f>I37</f>
        <v>161.96536</v>
      </c>
      <c r="K37" s="6">
        <f>SUM(L8:L34)</f>
        <v>1467.0536</v>
      </c>
      <c r="L37" s="6">
        <f>K37/10</f>
        <v>146.70536</v>
      </c>
      <c r="M37" s="6">
        <f>SUM(N8:N34)</f>
        <v>12530.137</v>
      </c>
      <c r="N37" s="6">
        <f>M37/100</f>
        <v>125.30137</v>
      </c>
    </row>
    <row r="38" ht="15.75" customHeight="1">
      <c r="H38" s="3" t="s">
        <v>148</v>
      </c>
      <c r="I38" s="6">
        <f>3.99*7</f>
        <v>27.93</v>
      </c>
      <c r="J38" s="6">
        <f>I38/5</f>
        <v>5.586</v>
      </c>
      <c r="K38" s="6">
        <f>3.99*9.9</f>
        <v>39.501</v>
      </c>
      <c r="L38" s="6">
        <f>K38/10</f>
        <v>3.9501</v>
      </c>
      <c r="M38" s="6">
        <f>3.99*44.1</f>
        <v>175.959</v>
      </c>
      <c r="N38" s="6">
        <f>M38/100</f>
        <v>1.75959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O22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2023-12-03T10:48:59Z</dcterms:created>
  <dc:creator>Languzda</dc:creator>
</cp:coreProperties>
</file>