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zi/Desktop/"/>
    </mc:Choice>
  </mc:AlternateContent>
  <xr:revisionPtr revIDLastSave="0" documentId="13_ncr:1_{F5D99951-ED10-E540-B82C-7934904275DC}" xr6:coauthVersionLast="47" xr6:coauthVersionMax="47" xr10:uidLastSave="{00000000-0000-0000-0000-000000000000}"/>
  <bookViews>
    <workbookView xWindow="0" yWindow="500" windowWidth="35840" windowHeight="21900" activeTab="5" xr2:uid="{00000000-000D-0000-FFFF-FFFF00000000}"/>
  </bookViews>
  <sheets>
    <sheet name="Parent Category" sheetId="2" r:id="rId1"/>
    <sheet name="Outcomes Based on Launch Date" sheetId="5" r:id="rId2"/>
    <sheet name="Kickstarter" sheetId="1" r:id="rId3"/>
    <sheet name="Subcategory Statistics" sheetId="3" r:id="rId4"/>
    <sheet name="Theater Outcomes by Launch Date" sheetId="6" r:id="rId5"/>
    <sheet name="Sheet3" sheetId="9" r:id="rId6"/>
    <sheet name="Sheet1" sheetId="7" r:id="rId7"/>
  </sheets>
  <definedNames>
    <definedName name="_xlnm._FilterDatabase" localSheetId="2" hidden="1">Kickstarter!$F$1:$F$4115</definedName>
  </definedNames>
  <calcPr calcId="191029"/>
  <pivotCaches>
    <pivotCache cacheId="102" r:id="rId8"/>
    <pivotCache cacheId="103" r:id="rId9"/>
    <pivotCache cacheId="104" r:id="rId10"/>
    <pivotCache cacheId="10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4" i="7"/>
  <c r="F5" i="7"/>
  <c r="F6" i="7"/>
  <c r="F7" i="7"/>
  <c r="F8" i="7"/>
  <c r="F9" i="7"/>
  <c r="F10" i="7"/>
  <c r="F11" i="7"/>
  <c r="F12" i="7"/>
  <c r="F13" i="7"/>
  <c r="F3" i="7"/>
  <c r="F2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<sst xmlns="http://schemas.openxmlformats.org/spreadsheetml/2006/main" count="33029" uniqueCount="8399">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</sst>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Deliv2.xlsx]Parent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3-B647-8ED9-8B567E58E9EC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D3-CA40-A82B-1A32EEF3F161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D3-CA40-A82B-1A32EEF3F161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D3-CA40-A82B-1A32EEF3F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595760"/>
        <c:axId val="919886832"/>
      </c:barChart>
      <c:catAx>
        <c:axId val="4325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86832"/>
        <c:crosses val="autoZero"/>
        <c:auto val="1"/>
        <c:lblAlgn val="ctr"/>
        <c:lblOffset val="100"/>
        <c:noMultiLvlLbl val="0"/>
      </c:catAx>
      <c:valAx>
        <c:axId val="9198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Deliv2.xlsx]Outcomes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9-0E45-9047-5A693B9E27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9-0E45-9047-5A693B9E27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F9-0E45-9047-5A693B9E27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F9-0E45-9047-5A693B9E2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9842016"/>
        <c:axId val="477460320"/>
      </c:lineChart>
      <c:catAx>
        <c:axId val="9198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60320"/>
        <c:crosses val="autoZero"/>
        <c:auto val="1"/>
        <c:lblAlgn val="ctr"/>
        <c:lblOffset val="100"/>
        <c:noMultiLvlLbl val="0"/>
      </c:catAx>
      <c:valAx>
        <c:axId val="4774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4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Deliv2.xlsx]Subcategory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6-9C4C-B00B-CE13DFCC8B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13-2943-AA09-A7BFEDA50A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13-2943-AA09-A7BFEDA50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0352304"/>
        <c:axId val="449256928"/>
      </c:barChart>
      <c:catAx>
        <c:axId val="4403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56928"/>
        <c:crosses val="autoZero"/>
        <c:auto val="1"/>
        <c:lblAlgn val="ctr"/>
        <c:lblOffset val="100"/>
        <c:noMultiLvlLbl val="0"/>
      </c:catAx>
      <c:valAx>
        <c:axId val="4492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Deliv2.xlsx]Theater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8-BA43-BCE5-25E5D492A8C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8-BA43-BCE5-25E5D492A8C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8-BA43-BCE5-25E5D492A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232656"/>
        <c:axId val="431082832"/>
      </c:lineChart>
      <c:catAx>
        <c:axId val="4702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82832"/>
        <c:crosses val="autoZero"/>
        <c:auto val="1"/>
        <c:lblAlgn val="ctr"/>
        <c:lblOffset val="100"/>
        <c:noMultiLvlLbl val="0"/>
      </c:catAx>
      <c:valAx>
        <c:axId val="4310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Deliv2.xlsx]Sheet3!PivotTable7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56768"/>
        <c:axId val="537260704"/>
      </c:lineChart>
      <c:catAx>
        <c:axId val="18485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60704"/>
        <c:crosses val="autoZero"/>
        <c:auto val="1"/>
        <c:lblAlgn val="ctr"/>
        <c:lblOffset val="100"/>
        <c:noMultiLvlLbl val="0"/>
      </c:catAx>
      <c:valAx>
        <c:axId val="5372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64613</xdr:colOff>
      <xdr:row>2</xdr:row>
      <xdr:rowOff>58078</xdr:rowOff>
    </xdr:from>
    <xdr:to>
      <xdr:col>12</xdr:col>
      <xdr:colOff>475320</xdr:colOff>
      <xdr:row>18</xdr:row>
      <xdr:rowOff>148538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90F48-165C-D769-2BD2-67BED1560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7</xdr:row>
      <xdr:rowOff>12700</xdr:rowOff>
    </xdr:from>
    <xdr:to>
      <xdr:col>16</xdr:col>
      <xdr:colOff>469900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23FA3-7A9A-B04D-1C1F-31F7D5EE2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139700</xdr:rowOff>
    </xdr:from>
    <xdr:to>
      <xdr:col>16</xdr:col>
      <xdr:colOff>609600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27720-9296-B55E-D3B4-C00727FFD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4</xdr:row>
      <xdr:rowOff>38100</xdr:rowOff>
    </xdr:from>
    <xdr:to>
      <xdr:col>16</xdr:col>
      <xdr:colOff>215900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9FF5D-7430-38B2-5D39-9A3158869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899115</xdr:colOff>
      <xdr:row>10</xdr:row>
      <xdr:rowOff>22478</xdr:rowOff>
    </xdr:from>
    <xdr:to>
      <xdr:col>9</xdr:col>
      <xdr:colOff>982284</xdr:colOff>
      <xdr:row>32</xdr:row>
      <xdr:rowOff>62264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D0762-332E-D13B-4F39-75E31813D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2.89749560185" createdVersion="8" refreshedVersion="8" minRefreshableVersion="3" recordCount="4114" xr:uid="{2C21E686-B0CE-9D42-93DF-DCBC3185F87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2.929195254626" createdVersion="8" refreshedVersion="8" minRefreshableVersion="3" recordCount="4114" xr:uid="{F0E5BC58-551E-0B40-AF26-54C1AAD8F5B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3.056342245371" createdVersion="8" refreshedVersion="8" minRefreshableVersion="3" recordCount="4114" xr:uid="{033648FC-E9B8-0B4F-A94B-271E236275B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3.896914120371" createdVersion="8" refreshedVersion="8" minRefreshableVersion="3" recordCount="12" xr:uid="{C92F1AAF-FB24-EF49-8810-86911B2DF4AA}">
  <cacheSource type="worksheet">
    <worksheetSource ref="A1:H13" sheet="Sheet1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4" maxValue="162" count="11">
        <n v="45"/>
        <n v="162"/>
        <n v="86"/>
        <n v="53"/>
        <n v="41"/>
        <n v="30"/>
        <n v="26"/>
        <n v="18"/>
        <n v="16"/>
        <n v="15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4" maxValue="550" count="12">
        <n v="186"/>
        <n v="550"/>
        <n v="179"/>
        <n v="92"/>
        <n v="53"/>
        <n v="39"/>
        <n v="27"/>
        <n v="21"/>
        <n v="20"/>
        <n v="17"/>
        <n v="14"/>
        <n v="16"/>
      </sharedItems>
    </cacheField>
    <cacheField name="Percentage Successful" numFmtId="0">
      <sharedItems containsSemiMixedTypes="0" containsString="0" containsNumber="1" minValue="0" maxValue="75.806451612903231" count="12">
        <n v="75.806451612903231"/>
        <n v="70.545454545454547"/>
        <n v="51.955307262569825"/>
        <n v="42.391304347826086"/>
        <n v="22.641509433962266"/>
        <n v="23.076923076923077"/>
        <n v="3.7037037037037033"/>
        <n v="14.285714285714285"/>
        <n v="20"/>
        <n v="11.76470588235294"/>
        <n v="0"/>
        <n v="12.5"/>
      </sharedItems>
    </cacheField>
    <cacheField name="Percentage Failed" numFmtId="0">
      <sharedItems containsSemiMixedTypes="0" containsString="0" containsNumber="1" minValue="24.193548387096776" maxValue="100" count="12">
        <n v="24.193548387096776"/>
        <n v="29.454545454545457"/>
        <n v="48.044692737430168"/>
        <n v="57.608695652173914"/>
        <n v="77.358490566037744"/>
        <n v="76.923076923076934"/>
        <n v="96.296296296296291"/>
        <n v="85.714285714285708"/>
        <n v="80"/>
        <n v="88.235294117647058"/>
        <n v="100"/>
        <n v="87.5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0"/>
    <b v="0"/>
    <n v="0"/>
    <b v="0"/>
    <x v="0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1"/>
    <b v="0"/>
    <n v="0"/>
    <b v="0"/>
    <x v="1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2"/>
    <b v="0"/>
    <n v="0"/>
    <b v="0"/>
    <x v="2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"/>
    <b v="0"/>
    <n v="0"/>
    <b v="0"/>
    <x v="3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"/>
    <b v="0"/>
    <n v="2"/>
    <b v="0"/>
    <x v="4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"/>
    <b v="0"/>
    <n v="0"/>
    <b v="0"/>
    <x v="5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"/>
    <b v="0"/>
    <n v="0"/>
    <b v="0"/>
    <x v="1"/>
    <n v="0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7"/>
    <b v="0"/>
    <n v="6"/>
    <b v="0"/>
    <x v="6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8"/>
    <b v="0"/>
    <n v="7"/>
    <b v="0"/>
    <x v="1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x v="9"/>
    <b v="0"/>
    <n v="1"/>
    <b v="0"/>
    <x v="7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10"/>
    <b v="0"/>
    <n v="0"/>
    <b v="0"/>
    <x v="5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11"/>
    <b v="0"/>
    <n v="0"/>
    <b v="0"/>
    <x v="5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2"/>
    <b v="0"/>
    <n v="7"/>
    <b v="0"/>
    <x v="1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13"/>
    <b v="0"/>
    <n v="0"/>
    <b v="0"/>
    <x v="5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14"/>
    <b v="0"/>
    <n v="0"/>
    <b v="0"/>
    <x v="5"/>
    <n v="0"/>
    <n v="0"/>
    <x v="0"/>
    <s v="drama"/>
    <x v="14"/>
    <d v="2016-01-02T23:00:51"/>
    <x v="0"/>
  </r>
  <r>
    <n v="3125"/>
    <s v="N/A (Canceled)"/>
    <s v="N/A"/>
    <n v="1500000"/>
    <n v="0"/>
    <x v="0"/>
    <s v="US"/>
    <s v="USD"/>
    <n v="1452142672"/>
    <x v="15"/>
    <b v="0"/>
    <n v="0"/>
    <b v="0"/>
    <x v="1"/>
    <n v="0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6"/>
    <b v="0"/>
    <n v="4"/>
    <b v="0"/>
    <x v="0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7"/>
    <b v="0"/>
    <n v="27"/>
    <b v="0"/>
    <x v="1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8"/>
    <b v="0"/>
    <n v="10"/>
    <b v="0"/>
    <x v="1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19"/>
    <b v="0"/>
    <n v="3"/>
    <b v="0"/>
    <x v="5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20"/>
    <b v="0"/>
    <n v="1"/>
    <b v="0"/>
    <x v="7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21"/>
    <b v="1"/>
    <n v="1501"/>
    <b v="0"/>
    <x v="8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x v="22"/>
    <b v="0"/>
    <n v="0"/>
    <b v="0"/>
    <x v="1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23"/>
    <b v="0"/>
    <n v="5"/>
    <b v="0"/>
    <x v="1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24"/>
    <b v="0"/>
    <n v="2"/>
    <b v="0"/>
    <x v="6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5"/>
    <b v="0"/>
    <n v="20"/>
    <b v="0"/>
    <x v="9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26"/>
    <b v="0"/>
    <n v="6"/>
    <b v="0"/>
    <x v="10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x v="27"/>
    <b v="0"/>
    <n v="1"/>
    <b v="0"/>
    <x v="7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28"/>
    <b v="0"/>
    <n v="4"/>
    <b v="0"/>
    <x v="1"/>
    <n v="0"/>
    <n v="6.5"/>
    <x v="1"/>
    <s v="spaces"/>
    <x v="28"/>
    <d v="2015-02-02T18:43:21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9"/>
    <b v="0"/>
    <n v="1"/>
    <b v="0"/>
    <x v="3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0"/>
    <b v="0"/>
    <n v="0"/>
    <b v="0"/>
    <x v="7"/>
    <n v="0"/>
    <n v="0"/>
    <x v="3"/>
    <s v="web"/>
    <x v="30"/>
    <d v="2015-01-04T06:17:44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1"/>
    <b v="0"/>
    <n v="1"/>
    <b v="0"/>
    <x v="0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2"/>
    <b v="0"/>
    <n v="0"/>
    <b v="0"/>
    <x v="5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3"/>
    <b v="0"/>
    <n v="5"/>
    <b v="0"/>
    <x v="5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34"/>
    <b v="0"/>
    <n v="0"/>
    <b v="0"/>
    <x v="10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35"/>
    <b v="0"/>
    <n v="94"/>
    <b v="0"/>
    <x v="9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6"/>
    <b v="0"/>
    <n v="10"/>
    <b v="0"/>
    <x v="9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7"/>
    <b v="0"/>
    <n v="0"/>
    <b v="0"/>
    <x v="11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x v="38"/>
    <b v="0"/>
    <n v="3"/>
    <b v="0"/>
    <x v="2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39"/>
    <b v="0"/>
    <n v="11"/>
    <b v="0"/>
    <x v="9"/>
    <n v="0"/>
    <n v="50.91"/>
    <x v="4"/>
    <s v="video games"/>
    <x v="39"/>
    <d v="2013-01-11T20:00:2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0"/>
    <b v="0"/>
    <n v="0"/>
    <b v="0"/>
    <x v="8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41"/>
    <b v="1"/>
    <n v="535"/>
    <b v="0"/>
    <x v="8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42"/>
    <b v="0"/>
    <n v="9"/>
    <b v="0"/>
    <x v="1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43"/>
    <b v="0"/>
    <n v="2"/>
    <b v="0"/>
    <x v="1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4"/>
    <b v="0"/>
    <n v="0"/>
    <b v="0"/>
    <x v="7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45"/>
    <b v="0"/>
    <n v="7"/>
    <b v="0"/>
    <x v="10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46"/>
    <b v="0"/>
    <n v="1"/>
    <b v="0"/>
    <x v="7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47"/>
    <b v="1"/>
    <n v="3863"/>
    <b v="1"/>
    <x v="12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48"/>
    <b v="0"/>
    <n v="3"/>
    <b v="0"/>
    <x v="1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9"/>
    <b v="0"/>
    <n v="70"/>
    <b v="0"/>
    <x v="13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x v="50"/>
    <b v="0"/>
    <n v="55"/>
    <b v="0"/>
    <x v="9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51"/>
    <b v="0"/>
    <n v="2"/>
    <b v="0"/>
    <x v="0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52"/>
    <b v="0"/>
    <n v="0"/>
    <b v="0"/>
    <x v="6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53"/>
    <b v="0"/>
    <n v="4"/>
    <b v="0"/>
    <x v="9"/>
    <n v="0"/>
    <n v="8.5"/>
    <x v="4"/>
    <s v="video games"/>
    <x v="53"/>
    <d v="2015-01-10T07:59:00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54"/>
    <b v="0"/>
    <n v="0"/>
    <b v="0"/>
    <x v="5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55"/>
    <b v="0"/>
    <n v="15"/>
    <b v="0"/>
    <x v="1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56"/>
    <b v="0"/>
    <n v="135"/>
    <b v="0"/>
    <x v="10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57"/>
    <b v="0"/>
    <n v="1293"/>
    <b v="0"/>
    <x v="5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58"/>
    <b v="0"/>
    <n v="93"/>
    <b v="0"/>
    <x v="10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59"/>
    <b v="1"/>
    <n v="555"/>
    <b v="1"/>
    <x v="14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60"/>
    <b v="0"/>
    <n v="0"/>
    <b v="0"/>
    <x v="15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61"/>
    <b v="0"/>
    <n v="311"/>
    <b v="0"/>
    <x v="9"/>
    <n v="7"/>
    <n v="63.57"/>
    <x v="4"/>
    <s v="video games"/>
    <x v="61"/>
    <d v="2013-02-04T20:29:34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62"/>
    <b v="0"/>
    <n v="17"/>
    <b v="0"/>
    <x v="8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63"/>
    <b v="0"/>
    <n v="5812"/>
    <b v="1"/>
    <x v="12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64"/>
    <b v="0"/>
    <n v="5"/>
    <b v="0"/>
    <x v="0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65"/>
    <b v="0"/>
    <n v="1"/>
    <b v="0"/>
    <x v="7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66"/>
    <b v="0"/>
    <n v="355"/>
    <b v="0"/>
    <x v="10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67"/>
    <b v="0"/>
    <n v="5"/>
    <b v="0"/>
    <x v="9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68"/>
    <b v="0"/>
    <n v="100"/>
    <b v="0"/>
    <x v="10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69"/>
    <b v="0"/>
    <n v="34"/>
    <b v="0"/>
    <x v="10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70"/>
    <b v="0"/>
    <n v="0"/>
    <b v="0"/>
    <x v="16"/>
    <n v="0"/>
    <n v="0"/>
    <x v="4"/>
    <s v="mobile games"/>
    <x v="70"/>
    <d v="2015-01-26T07:12:21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71"/>
    <b v="1"/>
    <n v="4883"/>
    <b v="1"/>
    <x v="12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72"/>
    <b v="0"/>
    <n v="4"/>
    <b v="0"/>
    <x v="17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73"/>
    <b v="0"/>
    <n v="2"/>
    <b v="0"/>
    <x v="1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74"/>
    <b v="0"/>
    <n v="1"/>
    <b v="0"/>
    <x v="7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75"/>
    <b v="0"/>
    <n v="9"/>
    <b v="0"/>
    <x v="1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x v="76"/>
    <b v="0"/>
    <n v="124"/>
    <b v="0"/>
    <x v="3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77"/>
    <b v="0"/>
    <n v="6"/>
    <b v="0"/>
    <x v="1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78"/>
    <b v="0"/>
    <n v="0"/>
    <b v="0"/>
    <x v="0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79"/>
    <b v="0"/>
    <n v="1"/>
    <b v="0"/>
    <x v="3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80"/>
    <b v="0"/>
    <n v="3"/>
    <b v="0"/>
    <x v="7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x v="81"/>
    <b v="0"/>
    <n v="6"/>
    <b v="0"/>
    <x v="7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2"/>
    <b v="0"/>
    <n v="7"/>
    <b v="0"/>
    <x v="10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83"/>
    <b v="0"/>
    <n v="4"/>
    <b v="0"/>
    <x v="10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84"/>
    <b v="0"/>
    <n v="28"/>
    <b v="0"/>
    <x v="10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85"/>
    <b v="0"/>
    <n v="336"/>
    <b v="0"/>
    <x v="10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6"/>
    <b v="0"/>
    <n v="11"/>
    <b v="0"/>
    <x v="10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87"/>
    <b v="0"/>
    <n v="161"/>
    <b v="0"/>
    <x v="10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88"/>
    <b v="0"/>
    <n v="19"/>
    <b v="0"/>
    <x v="10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9"/>
    <b v="0"/>
    <n v="2"/>
    <b v="0"/>
    <x v="2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0"/>
    <b v="0"/>
    <n v="0"/>
    <b v="0"/>
    <x v="2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91"/>
    <b v="1"/>
    <n v="813"/>
    <b v="1"/>
    <x v="12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92"/>
    <b v="0"/>
    <n v="12"/>
    <b v="0"/>
    <x v="17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93"/>
    <b v="0"/>
    <n v="202"/>
    <b v="0"/>
    <x v="1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94"/>
    <b v="0"/>
    <n v="1"/>
    <b v="0"/>
    <x v="18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95"/>
    <b v="1"/>
    <n v="2051"/>
    <b v="1"/>
    <x v="12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96"/>
    <b v="0"/>
    <n v="11"/>
    <b v="0"/>
    <x v="10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7"/>
    <b v="0"/>
    <n v="3"/>
    <b v="0"/>
    <x v="2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98"/>
    <b v="0"/>
    <n v="0"/>
    <b v="0"/>
    <x v="19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99"/>
    <b v="0"/>
    <n v="0"/>
    <b v="0"/>
    <x v="20"/>
    <n v="0"/>
    <n v="0"/>
    <x v="7"/>
    <s v="restaurants"/>
    <x v="99"/>
    <d v="2017-02-26T00:09:4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100"/>
    <b v="0"/>
    <n v="1"/>
    <b v="0"/>
    <x v="18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101"/>
    <b v="0"/>
    <n v="8359"/>
    <b v="1"/>
    <x v="12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x v="102"/>
    <b v="0"/>
    <n v="1"/>
    <b v="0"/>
    <x v="10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103"/>
    <b v="0"/>
    <n v="1"/>
    <b v="0"/>
    <x v="17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104"/>
    <b v="0"/>
    <n v="0"/>
    <b v="0"/>
    <x v="7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05"/>
    <b v="0"/>
    <n v="123"/>
    <b v="0"/>
    <x v="10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06"/>
    <b v="0"/>
    <n v="2"/>
    <b v="0"/>
    <x v="16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107"/>
    <b v="1"/>
    <n v="4562"/>
    <b v="1"/>
    <x v="12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08"/>
    <b v="0"/>
    <n v="58"/>
    <b v="0"/>
    <x v="0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109"/>
    <b v="0"/>
    <n v="0"/>
    <b v="0"/>
    <x v="5"/>
    <n v="0"/>
    <n v="0"/>
    <x v="0"/>
    <s v="drama"/>
    <x v="109"/>
    <d v="2016-01-05T00:00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110"/>
    <b v="1"/>
    <n v="1151"/>
    <b v="1"/>
    <x v="21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111"/>
    <b v="0"/>
    <n v="1062"/>
    <b v="1"/>
    <x v="21"/>
    <n v="114"/>
    <n v="161.26"/>
    <x v="0"/>
    <s v="documentary"/>
    <x v="111"/>
    <d v="2013-02-01T18:25:39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12"/>
    <b v="0"/>
    <n v="20"/>
    <b v="0"/>
    <x v="7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13"/>
    <b v="0"/>
    <n v="5"/>
    <b v="0"/>
    <x v="7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4"/>
    <b v="0"/>
    <n v="7"/>
    <b v="0"/>
    <x v="10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15"/>
    <b v="0"/>
    <n v="18"/>
    <b v="0"/>
    <x v="10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16"/>
    <b v="0"/>
    <n v="40"/>
    <b v="0"/>
    <x v="10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7"/>
    <b v="0"/>
    <n v="148"/>
    <b v="0"/>
    <x v="9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18"/>
    <b v="0"/>
    <n v="3"/>
    <b v="0"/>
    <x v="7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19"/>
    <b v="0"/>
    <n v="4"/>
    <b v="0"/>
    <x v="20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20"/>
    <b v="0"/>
    <n v="152"/>
    <b v="0"/>
    <x v="8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121"/>
    <b v="1"/>
    <n v="1420"/>
    <b v="1"/>
    <x v="1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22"/>
    <b v="0"/>
    <n v="0"/>
    <b v="0"/>
    <x v="18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23"/>
    <b v="0"/>
    <n v="1"/>
    <b v="0"/>
    <x v="18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24"/>
    <b v="0"/>
    <n v="0"/>
    <b v="0"/>
    <x v="6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25"/>
    <b v="0"/>
    <n v="2"/>
    <b v="0"/>
    <x v="6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"/>
    <b v="0"/>
    <n v="4"/>
    <b v="0"/>
    <x v="17"/>
    <n v="1"/>
    <n v="501.25"/>
    <x v="7"/>
    <s v="food trucks"/>
    <x v="126"/>
    <d v="2017-02-05T16:44:00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27"/>
    <b v="0"/>
    <n v="0"/>
    <b v="0"/>
    <x v="19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28"/>
    <b v="0"/>
    <n v="276"/>
    <b v="0"/>
    <x v="10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29"/>
    <b v="0"/>
    <n v="67"/>
    <b v="0"/>
    <x v="0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30"/>
    <b v="0"/>
    <n v="890"/>
    <b v="0"/>
    <x v="10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131"/>
    <b v="0"/>
    <n v="0"/>
    <b v="0"/>
    <x v="2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32"/>
    <b v="1"/>
    <n v="2436"/>
    <b v="1"/>
    <x v="21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x v="133"/>
    <b v="0"/>
    <n v="7"/>
    <b v="0"/>
    <x v="7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134"/>
    <b v="0"/>
    <n v="1"/>
    <b v="0"/>
    <x v="17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35"/>
    <b v="0"/>
    <n v="0"/>
    <b v="0"/>
    <x v="15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136"/>
    <b v="1"/>
    <n v="379"/>
    <b v="1"/>
    <x v="12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37"/>
    <b v="0"/>
    <n v="1530"/>
    <b v="1"/>
    <x v="12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x v="138"/>
    <b v="0"/>
    <n v="3"/>
    <b v="0"/>
    <x v="8"/>
    <n v="0"/>
    <n v="41.33"/>
    <x v="3"/>
    <s v="space exploration"/>
    <x v="138"/>
    <d v="2016-02-01T23:55:4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39"/>
    <b v="0"/>
    <n v="348"/>
    <b v="0"/>
    <x v="1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140"/>
    <b v="0"/>
    <n v="0"/>
    <b v="0"/>
    <x v="7"/>
    <n v="0"/>
    <n v="0"/>
    <x v="3"/>
    <s v="web"/>
    <x v="140"/>
    <d v="2015-01-02T21:14:16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41"/>
    <b v="0"/>
    <n v="7"/>
    <b v="0"/>
    <x v="5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42"/>
    <b v="0"/>
    <n v="2"/>
    <b v="0"/>
    <x v="17"/>
    <n v="0"/>
    <n v="22.5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143"/>
    <b v="1"/>
    <n v="1095"/>
    <b v="1"/>
    <x v="1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44"/>
    <b v="0"/>
    <n v="4"/>
    <b v="0"/>
    <x v="10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145"/>
    <b v="0"/>
    <n v="2"/>
    <b v="0"/>
    <x v="5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146"/>
    <b v="0"/>
    <n v="3"/>
    <b v="0"/>
    <x v="3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147"/>
    <b v="0"/>
    <n v="29"/>
    <b v="0"/>
    <x v="10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8"/>
    <b v="0"/>
    <n v="356"/>
    <b v="0"/>
    <x v="10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49"/>
    <b v="0"/>
    <n v="2"/>
    <b v="0"/>
    <x v="16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150"/>
    <b v="0"/>
    <n v="0"/>
    <b v="0"/>
    <x v="7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51"/>
    <b v="0"/>
    <n v="5"/>
    <b v="0"/>
    <x v="20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52"/>
    <b v="0"/>
    <n v="1"/>
    <b v="0"/>
    <x v="18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"/>
    <b v="0"/>
    <n v="37"/>
    <b v="0"/>
    <x v="1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54"/>
    <b v="0"/>
    <n v="179"/>
    <b v="0"/>
    <x v="10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x v="155"/>
    <b v="0"/>
    <n v="6"/>
    <b v="0"/>
    <x v="0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x v="156"/>
    <b v="0"/>
    <n v="38"/>
    <b v="0"/>
    <x v="5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157"/>
    <b v="1"/>
    <n v="1596"/>
    <b v="1"/>
    <x v="21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158"/>
    <b v="1"/>
    <n v="555"/>
    <b v="1"/>
    <x v="21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159"/>
    <b v="0"/>
    <n v="0"/>
    <b v="0"/>
    <x v="3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60"/>
    <b v="0"/>
    <n v="3"/>
    <b v="0"/>
    <x v="7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61"/>
    <b v="0"/>
    <n v="0"/>
    <b v="0"/>
    <x v="7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62"/>
    <b v="0"/>
    <n v="2"/>
    <b v="0"/>
    <x v="7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63"/>
    <b v="0"/>
    <n v="8"/>
    <b v="0"/>
    <x v="7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64"/>
    <b v="0"/>
    <n v="0"/>
    <b v="0"/>
    <x v="7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65"/>
    <b v="0"/>
    <n v="3"/>
    <b v="0"/>
    <x v="10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66"/>
    <b v="0"/>
    <n v="24"/>
    <b v="0"/>
    <x v="10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67"/>
    <b v="0"/>
    <n v="6"/>
    <b v="0"/>
    <x v="10"/>
    <n v="4"/>
    <n v="591.66999999999996"/>
    <x v="3"/>
    <s v="wearables"/>
    <x v="167"/>
    <d v="2017-02-05T18:00:53"/>
    <x v="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68"/>
    <b v="0"/>
    <n v="296"/>
    <b v="0"/>
    <x v="10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69"/>
    <b v="0"/>
    <n v="29"/>
    <b v="0"/>
    <x v="10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x v="170"/>
    <b v="0"/>
    <n v="5"/>
    <b v="0"/>
    <x v="10"/>
    <n v="1"/>
    <n v="195.4"/>
    <x v="3"/>
    <s v="wearables"/>
    <x v="170"/>
    <d v="2017-01-21T11:47:58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71"/>
    <b v="0"/>
    <n v="0"/>
    <b v="0"/>
    <x v="10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2"/>
    <b v="0"/>
    <n v="338"/>
    <b v="0"/>
    <x v="10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x v="173"/>
    <b v="0"/>
    <n v="4"/>
    <b v="0"/>
    <x v="10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174"/>
    <b v="0"/>
    <n v="0"/>
    <b v="0"/>
    <x v="22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75"/>
    <b v="0"/>
    <n v="16"/>
    <b v="0"/>
    <x v="10"/>
    <n v="2"/>
    <n v="155.25"/>
    <x v="3"/>
    <s v="wearables"/>
    <x v="175"/>
    <d v="2017-02-18T23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176"/>
    <b v="0"/>
    <n v="5"/>
    <b v="0"/>
    <x v="10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77"/>
    <b v="0"/>
    <n v="24"/>
    <b v="0"/>
    <x v="10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178"/>
    <b v="0"/>
    <n v="4"/>
    <b v="0"/>
    <x v="10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79"/>
    <b v="0"/>
    <n v="38"/>
    <b v="0"/>
    <x v="10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80"/>
    <b v="0"/>
    <n v="292"/>
    <b v="0"/>
    <x v="23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181"/>
    <b v="0"/>
    <n v="7"/>
    <b v="0"/>
    <x v="9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182"/>
    <b v="0"/>
    <n v="6"/>
    <b v="0"/>
    <x v="9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83"/>
    <b v="0"/>
    <n v="248"/>
    <b v="0"/>
    <x v="10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84"/>
    <b v="0"/>
    <n v="3"/>
    <b v="0"/>
    <x v="10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85"/>
    <b v="0"/>
    <n v="11"/>
    <b v="0"/>
    <x v="10"/>
    <n v="1"/>
    <n v="102.73"/>
    <x v="3"/>
    <s v="wearables"/>
    <x v="185"/>
    <d v="2015-01-15T19:00:2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86"/>
    <b v="0"/>
    <n v="224"/>
    <b v="0"/>
    <x v="10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187"/>
    <b v="0"/>
    <n v="1"/>
    <b v="0"/>
    <x v="2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88"/>
    <b v="0"/>
    <n v="7"/>
    <b v="0"/>
    <x v="24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89"/>
    <b v="1"/>
    <n v="680"/>
    <b v="1"/>
    <x v="12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90"/>
    <b v="1"/>
    <n v="4245"/>
    <b v="1"/>
    <x v="12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91"/>
    <b v="1"/>
    <n v="1513"/>
    <b v="1"/>
    <x v="12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192"/>
    <b v="1"/>
    <n v="325"/>
    <b v="1"/>
    <x v="12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193"/>
    <b v="1"/>
    <n v="353"/>
    <b v="1"/>
    <x v="12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194"/>
    <b v="1"/>
    <n v="539"/>
    <b v="1"/>
    <x v="12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195"/>
    <b v="0"/>
    <n v="203"/>
    <b v="1"/>
    <x v="12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96"/>
    <b v="0"/>
    <n v="470"/>
    <b v="1"/>
    <x v="12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97"/>
    <b v="0"/>
    <n v="99"/>
    <b v="0"/>
    <x v="9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198"/>
    <b v="0"/>
    <n v="1"/>
    <b v="0"/>
    <x v="7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x v="199"/>
    <b v="0"/>
    <n v="2"/>
    <b v="0"/>
    <x v="17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200"/>
    <b v="0"/>
    <n v="0"/>
    <b v="0"/>
    <x v="20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201"/>
    <b v="0"/>
    <n v="0"/>
    <b v="0"/>
    <x v="20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02"/>
    <b v="0"/>
    <n v="0"/>
    <b v="0"/>
    <x v="17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203"/>
    <b v="0"/>
    <n v="4"/>
    <b v="0"/>
    <x v="17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204"/>
    <b v="1"/>
    <n v="1762"/>
    <b v="1"/>
    <x v="8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205"/>
    <b v="1"/>
    <n v="52"/>
    <b v="0"/>
    <x v="8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206"/>
    <b v="0"/>
    <n v="11"/>
    <b v="0"/>
    <x v="8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207"/>
    <b v="0"/>
    <n v="6"/>
    <b v="0"/>
    <x v="8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x v="208"/>
    <b v="0"/>
    <n v="404"/>
    <b v="1"/>
    <x v="12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209"/>
    <b v="0"/>
    <n v="0"/>
    <b v="0"/>
    <x v="25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210"/>
    <b v="0"/>
    <n v="1260"/>
    <b v="1"/>
    <x v="1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211"/>
    <b v="0"/>
    <n v="21"/>
    <b v="0"/>
    <x v="1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212"/>
    <b v="0"/>
    <n v="1"/>
    <b v="0"/>
    <x v="1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213"/>
    <b v="0"/>
    <n v="0"/>
    <b v="0"/>
    <x v="1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214"/>
    <b v="0"/>
    <n v="558"/>
    <b v="1"/>
    <x v="18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215"/>
    <b v="0"/>
    <n v="0"/>
    <b v="0"/>
    <x v="6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216"/>
    <b v="0"/>
    <n v="100"/>
    <b v="1"/>
    <x v="18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217"/>
    <b v="0"/>
    <n v="2"/>
    <b v="0"/>
    <x v="18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218"/>
    <b v="0"/>
    <n v="25"/>
    <b v="0"/>
    <x v="13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19"/>
    <b v="0"/>
    <n v="443"/>
    <b v="1"/>
    <x v="12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220"/>
    <b v="0"/>
    <n v="4"/>
    <b v="0"/>
    <x v="8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21"/>
    <b v="0"/>
    <n v="34"/>
    <b v="0"/>
    <x v="3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22"/>
    <b v="0"/>
    <n v="0"/>
    <b v="0"/>
    <x v="5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223"/>
    <b v="0"/>
    <n v="110"/>
    <b v="0"/>
    <x v="10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24"/>
    <b v="0"/>
    <n v="28"/>
    <b v="0"/>
    <x v="20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225"/>
    <b v="0"/>
    <n v="2"/>
    <b v="0"/>
    <x v="3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26"/>
    <b v="0"/>
    <n v="1"/>
    <b v="0"/>
    <x v="10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227"/>
    <b v="0"/>
    <n v="310"/>
    <b v="0"/>
    <x v="10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228"/>
    <b v="0"/>
    <n v="123"/>
    <b v="0"/>
    <x v="9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29"/>
    <b v="0"/>
    <n v="7"/>
    <b v="0"/>
    <x v="16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x v="230"/>
    <b v="0"/>
    <n v="1"/>
    <b v="0"/>
    <x v="17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31"/>
    <b v="0"/>
    <n v="6"/>
    <b v="0"/>
    <x v="18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232"/>
    <b v="1"/>
    <n v="1281"/>
    <b v="1"/>
    <x v="12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33"/>
    <b v="0"/>
    <n v="9"/>
    <b v="0"/>
    <x v="7"/>
    <n v="0"/>
    <n v="38.44"/>
    <x v="3"/>
    <s v="web"/>
    <x v="233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34"/>
    <b v="0"/>
    <n v="4"/>
    <b v="0"/>
    <x v="10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235"/>
    <b v="0"/>
    <n v="312"/>
    <b v="0"/>
    <x v="9"/>
    <n v="36"/>
    <n v="100.23"/>
    <x v="4"/>
    <s v="video games"/>
    <x v="235"/>
    <d v="2015-01-19T08:30:00"/>
    <x v="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36"/>
    <b v="0"/>
    <n v="7"/>
    <b v="0"/>
    <x v="7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37"/>
    <b v="1"/>
    <n v="146"/>
    <b v="1"/>
    <x v="21"/>
    <n v="101"/>
    <n v="589.95000000000005"/>
    <x v="0"/>
    <s v="documentary"/>
    <x v="237"/>
    <d v="2012-01-07T18:35:09"/>
    <x v="5"/>
  </r>
  <r>
    <n v="570"/>
    <s v="Relaunching in May"/>
    <s v="Humans have AM/FM/Satellite radio, kids have radio Disney, pets have DogCatRadio."/>
    <n v="85000"/>
    <n v="142"/>
    <x v="1"/>
    <s v="US"/>
    <s v="USD"/>
    <n v="1455822569"/>
    <x v="238"/>
    <b v="0"/>
    <n v="1"/>
    <b v="0"/>
    <x v="7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9"/>
    <b v="0"/>
    <n v="1"/>
    <b v="0"/>
    <x v="23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240"/>
    <b v="0"/>
    <n v="285"/>
    <b v="0"/>
    <x v="13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41"/>
    <b v="0"/>
    <n v="1373"/>
    <b v="1"/>
    <x v="12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42"/>
    <b v="0"/>
    <n v="0"/>
    <b v="0"/>
    <x v="17"/>
    <n v="0"/>
    <n v="0"/>
    <x v="7"/>
    <s v="food trucks"/>
    <x v="242"/>
    <d v="2015-01-12T02:36:34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43"/>
    <b v="0"/>
    <n v="11"/>
    <b v="0"/>
    <x v="2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244"/>
    <b v="0"/>
    <n v="81"/>
    <b v="0"/>
    <x v="0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245"/>
    <b v="0"/>
    <n v="11"/>
    <b v="0"/>
    <x v="3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246"/>
    <b v="0"/>
    <n v="1"/>
    <b v="0"/>
    <x v="7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247"/>
    <b v="0"/>
    <n v="0"/>
    <b v="0"/>
    <x v="7"/>
    <n v="0"/>
    <n v="0"/>
    <x v="3"/>
    <s v="web"/>
    <x v="247"/>
    <d v="2016-01-19T13:27:17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48"/>
    <b v="0"/>
    <n v="1"/>
    <b v="0"/>
    <x v="17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49"/>
    <b v="1"/>
    <n v="729"/>
    <b v="1"/>
    <x v="12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50"/>
    <b v="1"/>
    <n v="644"/>
    <b v="1"/>
    <x v="12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251"/>
    <b v="0"/>
    <n v="3"/>
    <b v="0"/>
    <x v="9"/>
    <n v="0"/>
    <n v="103.33"/>
    <x v="4"/>
    <s v="video games"/>
    <x v="251"/>
    <d v="2017-01-07T07:12:49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252"/>
    <b v="0"/>
    <n v="4"/>
    <b v="0"/>
    <x v="9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253"/>
    <b v="0"/>
    <n v="1"/>
    <b v="0"/>
    <x v="17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254"/>
    <b v="0"/>
    <n v="118"/>
    <b v="0"/>
    <x v="17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255"/>
    <b v="0"/>
    <n v="0"/>
    <b v="0"/>
    <x v="1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56"/>
    <b v="1"/>
    <n v="508"/>
    <b v="1"/>
    <x v="12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57"/>
    <b v="1"/>
    <n v="942"/>
    <b v="1"/>
    <x v="21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58"/>
    <b v="1"/>
    <n v="2139"/>
    <b v="1"/>
    <x v="21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59"/>
    <b v="1"/>
    <n v="493"/>
    <b v="1"/>
    <x v="21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60"/>
    <b v="1"/>
    <n v="498"/>
    <b v="1"/>
    <x v="21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261"/>
    <b v="0"/>
    <n v="28"/>
    <b v="0"/>
    <x v="7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62"/>
    <b v="0"/>
    <n v="2"/>
    <b v="0"/>
    <x v="7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263"/>
    <b v="0"/>
    <n v="0"/>
    <b v="0"/>
    <x v="7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264"/>
    <b v="0"/>
    <n v="1107"/>
    <b v="1"/>
    <x v="10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265"/>
    <b v="0"/>
    <n v="129"/>
    <b v="0"/>
    <x v="10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66"/>
    <b v="0"/>
    <n v="4"/>
    <b v="0"/>
    <x v="9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67"/>
    <b v="0"/>
    <n v="975"/>
    <b v="0"/>
    <x v="9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268"/>
    <b v="0"/>
    <n v="1"/>
    <b v="0"/>
    <x v="17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269"/>
    <b v="0"/>
    <n v="1"/>
    <b v="0"/>
    <x v="10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270"/>
    <b v="0"/>
    <n v="15"/>
    <b v="0"/>
    <x v="10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x v="271"/>
    <b v="0"/>
    <n v="57"/>
    <b v="0"/>
    <x v="9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272"/>
    <b v="0"/>
    <n v="72"/>
    <b v="0"/>
    <x v="1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273"/>
    <b v="0"/>
    <n v="0"/>
    <b v="0"/>
    <x v="1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274"/>
    <b v="0"/>
    <n v="18"/>
    <b v="0"/>
    <x v="6"/>
    <n v="4"/>
    <n v="176.94"/>
    <x v="1"/>
    <s v="musical"/>
    <x v="274"/>
    <d v="2017-01-14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275"/>
    <b v="0"/>
    <n v="1"/>
    <b v="0"/>
    <x v="6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276"/>
    <b v="0"/>
    <n v="0"/>
    <b v="0"/>
    <x v="18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277"/>
    <b v="0"/>
    <n v="3"/>
    <b v="0"/>
    <x v="3"/>
    <n v="0"/>
    <n v="71.67"/>
    <x v="0"/>
    <s v="animation"/>
    <x v="277"/>
    <d v="2012-01-05T11:33:00"/>
    <x v="5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278"/>
    <b v="0"/>
    <n v="0"/>
    <b v="0"/>
    <x v="0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79"/>
    <b v="0"/>
    <n v="350"/>
    <b v="1"/>
    <x v="12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280"/>
    <b v="0"/>
    <n v="1"/>
    <b v="0"/>
    <x v="0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281"/>
    <b v="0"/>
    <n v="0"/>
    <b v="0"/>
    <x v="7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282"/>
    <b v="0"/>
    <n v="196"/>
    <b v="0"/>
    <x v="10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283"/>
    <b v="1"/>
    <n v="1071"/>
    <b v="1"/>
    <x v="26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284"/>
    <b v="1"/>
    <n v="33"/>
    <b v="1"/>
    <x v="12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85"/>
    <b v="0"/>
    <n v="5"/>
    <b v="0"/>
    <x v="7"/>
    <n v="0"/>
    <n v="54"/>
    <x v="3"/>
    <s v="web"/>
    <x v="285"/>
    <d v="2016-02-20T22:22:1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86"/>
    <b v="0"/>
    <n v="4"/>
    <b v="0"/>
    <x v="17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87"/>
    <b v="0"/>
    <n v="5"/>
    <b v="0"/>
    <x v="6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88"/>
    <b v="0"/>
    <n v="1510"/>
    <b v="1"/>
    <x v="21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289"/>
    <b v="0"/>
    <n v="456"/>
    <b v="0"/>
    <x v="10"/>
    <n v="79"/>
    <n v="117.7"/>
    <x v="3"/>
    <s v="wearables"/>
    <x v="289"/>
    <d v="2017-01-01T15:55:27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90"/>
    <b v="0"/>
    <n v="4"/>
    <b v="0"/>
    <x v="9"/>
    <n v="0"/>
    <n v="3"/>
    <x v="4"/>
    <s v="video games"/>
    <x v="290"/>
    <d v="2015-01-28T22:14:5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291"/>
    <b v="0"/>
    <n v="22"/>
    <b v="0"/>
    <x v="3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92"/>
    <b v="1"/>
    <n v="951"/>
    <b v="1"/>
    <x v="21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293"/>
    <b v="0"/>
    <n v="2"/>
    <b v="0"/>
    <x v="3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94"/>
    <b v="0"/>
    <n v="884"/>
    <b v="0"/>
    <x v="15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95"/>
    <b v="1"/>
    <n v="450"/>
    <b v="1"/>
    <x v="12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96"/>
    <b v="0"/>
    <n v="7"/>
    <b v="0"/>
    <x v="7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97"/>
    <b v="1"/>
    <n v="1251"/>
    <b v="1"/>
    <x v="8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x v="298"/>
    <b v="0"/>
    <n v="2"/>
    <b v="0"/>
    <x v="17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99"/>
    <b v="0"/>
    <n v="3"/>
    <b v="0"/>
    <x v="1"/>
    <n v="0"/>
    <n v="42"/>
    <x v="1"/>
    <s v="spaces"/>
    <x v="299"/>
    <d v="2015-01-08T13:41:0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00"/>
    <b v="0"/>
    <n v="2"/>
    <b v="0"/>
    <x v="3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01"/>
    <b v="0"/>
    <n v="1"/>
    <b v="0"/>
    <x v="3"/>
    <n v="0"/>
    <n v="1"/>
    <x v="0"/>
    <s v="animation"/>
    <x v="301"/>
    <d v="2014-02-10T22:21:14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02"/>
    <b v="0"/>
    <n v="2"/>
    <b v="0"/>
    <x v="7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03"/>
    <b v="0"/>
    <n v="4"/>
    <b v="0"/>
    <x v="7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304"/>
    <b v="0"/>
    <n v="121"/>
    <b v="0"/>
    <x v="7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05"/>
    <b v="0"/>
    <n v="7"/>
    <b v="0"/>
    <x v="10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06"/>
    <b v="0"/>
    <n v="229"/>
    <b v="0"/>
    <x v="10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07"/>
    <b v="0"/>
    <n v="37"/>
    <b v="0"/>
    <x v="9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08"/>
    <b v="0"/>
    <n v="2"/>
    <b v="0"/>
    <x v="17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09"/>
    <b v="0"/>
    <n v="16"/>
    <b v="0"/>
    <x v="17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10"/>
    <b v="0"/>
    <n v="5"/>
    <b v="0"/>
    <x v="17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x v="311"/>
    <b v="0"/>
    <n v="2"/>
    <b v="0"/>
    <x v="24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312"/>
    <b v="1"/>
    <n v="365"/>
    <b v="1"/>
    <x v="12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13"/>
    <b v="0"/>
    <n v="27"/>
    <b v="0"/>
    <x v="9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14"/>
    <b v="0"/>
    <n v="3"/>
    <b v="0"/>
    <x v="7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15"/>
    <b v="0"/>
    <n v="6"/>
    <b v="0"/>
    <x v="17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16"/>
    <b v="0"/>
    <n v="1"/>
    <b v="0"/>
    <x v="17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17"/>
    <b v="0"/>
    <n v="5"/>
    <b v="0"/>
    <x v="8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18"/>
    <b v="0"/>
    <n v="38"/>
    <b v="0"/>
    <x v="17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19"/>
    <b v="1"/>
    <n v="1088"/>
    <b v="1"/>
    <x v="1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20"/>
    <b v="0"/>
    <n v="3"/>
    <b v="0"/>
    <x v="1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21"/>
    <b v="0"/>
    <n v="4"/>
    <b v="0"/>
    <x v="18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22"/>
    <b v="0"/>
    <n v="3"/>
    <b v="0"/>
    <x v="18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323"/>
    <b v="1"/>
    <n v="613"/>
    <b v="1"/>
    <x v="21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24"/>
    <b v="0"/>
    <n v="94"/>
    <b v="0"/>
    <x v="10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"/>
    <b v="0"/>
    <n v="83"/>
    <b v="0"/>
    <x v="9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26"/>
    <b v="0"/>
    <n v="188"/>
    <b v="0"/>
    <x v="10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27"/>
    <b v="0"/>
    <n v="6"/>
    <b v="0"/>
    <x v="0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28"/>
    <b v="0"/>
    <n v="0"/>
    <b v="0"/>
    <x v="0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29"/>
    <b v="1"/>
    <n v="325"/>
    <b v="1"/>
    <x v="21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30"/>
    <b v="0"/>
    <n v="11"/>
    <b v="0"/>
    <x v="3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31"/>
    <b v="0"/>
    <n v="170"/>
    <b v="0"/>
    <x v="3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32"/>
    <b v="0"/>
    <n v="4"/>
    <b v="0"/>
    <x v="10"/>
    <n v="1"/>
    <n v="120.25"/>
    <x v="3"/>
    <s v="wearables"/>
    <x v="332"/>
    <d v="2017-02-20T04:37:48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333"/>
    <b v="1"/>
    <n v="1637"/>
    <b v="1"/>
    <x v="12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34"/>
    <b v="0"/>
    <n v="19"/>
    <b v="0"/>
    <x v="6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35"/>
    <b v="0"/>
    <n v="30"/>
    <b v="0"/>
    <x v="9"/>
    <n v="6"/>
    <n v="113.57"/>
    <x v="4"/>
    <s v="video games"/>
    <x v="335"/>
    <d v="2014-01-04T04:09:05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36"/>
    <b v="0"/>
    <n v="26"/>
    <b v="0"/>
    <x v="14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337"/>
    <b v="1"/>
    <n v="885"/>
    <b v="1"/>
    <x v="14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38"/>
    <b v="0"/>
    <n v="70"/>
    <b v="0"/>
    <x v="8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339"/>
    <b v="0"/>
    <n v="2"/>
    <b v="0"/>
    <x v="0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340"/>
    <b v="0"/>
    <n v="10"/>
    <b v="0"/>
    <x v="0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41"/>
    <b v="0"/>
    <n v="1"/>
    <b v="0"/>
    <x v="5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42"/>
    <b v="0"/>
    <n v="1"/>
    <b v="0"/>
    <x v="5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43"/>
    <b v="0"/>
    <n v="0"/>
    <b v="0"/>
    <x v="5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344"/>
    <b v="0"/>
    <n v="1"/>
    <b v="0"/>
    <x v="5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45"/>
    <b v="0"/>
    <n v="84"/>
    <b v="0"/>
    <x v="5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46"/>
    <b v="0"/>
    <n v="76"/>
    <b v="0"/>
    <x v="5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347"/>
    <b v="0"/>
    <n v="3"/>
    <b v="0"/>
    <x v="5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x v="348"/>
    <b v="0"/>
    <n v="0"/>
    <b v="0"/>
    <x v="5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349"/>
    <b v="1"/>
    <n v="447"/>
    <b v="1"/>
    <x v="21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350"/>
    <b v="1"/>
    <n v="665"/>
    <b v="1"/>
    <x v="21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351"/>
    <b v="1"/>
    <n v="736"/>
    <b v="1"/>
    <x v="21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352"/>
    <b v="1"/>
    <n v="267"/>
    <b v="1"/>
    <x v="21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353"/>
    <b v="0"/>
    <n v="351"/>
    <b v="1"/>
    <x v="21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54"/>
    <b v="0"/>
    <n v="73"/>
    <b v="1"/>
    <x v="21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355"/>
    <b v="0"/>
    <n v="2"/>
    <b v="0"/>
    <x v="3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356"/>
    <b v="0"/>
    <n v="7"/>
    <b v="0"/>
    <x v="3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357"/>
    <b v="0"/>
    <n v="0"/>
    <b v="0"/>
    <x v="3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358"/>
    <b v="0"/>
    <n v="3"/>
    <b v="0"/>
    <x v="3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59"/>
    <b v="0"/>
    <n v="68"/>
    <b v="0"/>
    <x v="3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60"/>
    <b v="0"/>
    <n v="34"/>
    <b v="0"/>
    <x v="7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361"/>
    <b v="0"/>
    <n v="0"/>
    <b v="0"/>
    <x v="7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362"/>
    <b v="0"/>
    <n v="2"/>
    <b v="0"/>
    <x v="7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363"/>
    <b v="0"/>
    <n v="9"/>
    <b v="0"/>
    <x v="7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64"/>
    <b v="0"/>
    <n v="18"/>
    <b v="0"/>
    <x v="10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65"/>
    <b v="0"/>
    <n v="28"/>
    <b v="0"/>
    <x v="10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66"/>
    <b v="0"/>
    <n v="215"/>
    <b v="0"/>
    <x v="10"/>
    <n v="22"/>
    <n v="50.3"/>
    <x v="3"/>
    <s v="wearables"/>
    <x v="366"/>
    <d v="2015-01-01T04:59:0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367"/>
    <b v="0"/>
    <n v="2"/>
    <b v="0"/>
    <x v="10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68"/>
    <b v="0"/>
    <n v="96"/>
    <b v="0"/>
    <x v="10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369"/>
    <b v="0"/>
    <n v="4"/>
    <b v="0"/>
    <x v="10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370"/>
    <b v="0"/>
    <n v="10"/>
    <b v="0"/>
    <x v="10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371"/>
    <b v="0"/>
    <n v="4"/>
    <b v="0"/>
    <x v="22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372"/>
    <b v="0"/>
    <n v="3"/>
    <b v="0"/>
    <x v="22"/>
    <n v="0"/>
    <n v="50.33"/>
    <x v="5"/>
    <s v="jazz"/>
    <x v="372"/>
    <d v="2016-01-03T01:55: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73"/>
    <b v="0"/>
    <n v="31"/>
    <b v="0"/>
    <x v="10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74"/>
    <b v="0"/>
    <n v="96"/>
    <b v="0"/>
    <x v="10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x v="375"/>
    <b v="0"/>
    <n v="121"/>
    <b v="0"/>
    <x v="10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376"/>
    <b v="0"/>
    <n v="17"/>
    <b v="0"/>
    <x v="10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7"/>
    <b v="0"/>
    <n v="171"/>
    <b v="0"/>
    <x v="10"/>
    <n v="39"/>
    <n v="113.63"/>
    <x v="3"/>
    <s v="wearables"/>
    <x v="377"/>
    <d v="2015-01-19T04:11:05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378"/>
    <b v="0"/>
    <n v="3"/>
    <b v="0"/>
    <x v="10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79"/>
    <b v="0"/>
    <n v="41"/>
    <b v="0"/>
    <x v="10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380"/>
    <b v="0"/>
    <n v="101"/>
    <b v="0"/>
    <x v="10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381"/>
    <b v="0"/>
    <n v="1"/>
    <b v="0"/>
    <x v="9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382"/>
    <b v="0"/>
    <n v="11"/>
    <b v="0"/>
    <x v="9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x v="383"/>
    <b v="0"/>
    <n v="2"/>
    <b v="0"/>
    <x v="17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84"/>
    <b v="0"/>
    <n v="85"/>
    <b v="0"/>
    <x v="17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x v="385"/>
    <b v="0"/>
    <n v="3"/>
    <b v="0"/>
    <x v="17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386"/>
    <b v="0"/>
    <n v="40"/>
    <b v="0"/>
    <x v="11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87"/>
    <b v="0"/>
    <n v="0"/>
    <b v="0"/>
    <x v="11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388"/>
    <b v="0"/>
    <n v="45"/>
    <b v="0"/>
    <x v="10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389"/>
    <b v="0"/>
    <n v="90"/>
    <b v="0"/>
    <x v="10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390"/>
    <b v="0"/>
    <n v="9"/>
    <b v="0"/>
    <x v="10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91"/>
    <b v="0"/>
    <n v="140"/>
    <b v="0"/>
    <x v="10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x v="392"/>
    <b v="0"/>
    <n v="37"/>
    <b v="0"/>
    <x v="10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93"/>
    <b v="0"/>
    <n v="1"/>
    <b v="0"/>
    <x v="10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394"/>
    <b v="0"/>
    <n v="323"/>
    <b v="0"/>
    <x v="10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95"/>
    <b v="0"/>
    <n v="0"/>
    <b v="0"/>
    <x v="2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396"/>
    <b v="1"/>
    <n v="20242"/>
    <b v="1"/>
    <x v="27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397"/>
    <b v="1"/>
    <n v="635"/>
    <b v="1"/>
    <x v="27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398"/>
    <b v="0"/>
    <n v="181"/>
    <b v="1"/>
    <x v="14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99"/>
    <b v="1"/>
    <n v="15"/>
    <b v="0"/>
    <x v="14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00"/>
    <b v="0"/>
    <n v="2"/>
    <b v="0"/>
    <x v="13"/>
    <n v="0"/>
    <n v="25"/>
    <x v="3"/>
    <s v="gadgets"/>
    <x v="400"/>
    <d v="2016-01-02T16:27:0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401"/>
    <b v="0"/>
    <n v="99"/>
    <b v="0"/>
    <x v="13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402"/>
    <b v="1"/>
    <n v="943"/>
    <b v="1"/>
    <x v="12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403"/>
    <b v="1"/>
    <n v="834"/>
    <b v="1"/>
    <x v="12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404"/>
    <b v="1"/>
    <n v="415"/>
    <b v="1"/>
    <x v="12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405"/>
    <b v="1"/>
    <n v="510"/>
    <b v="1"/>
    <x v="12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406"/>
    <b v="1"/>
    <n v="821"/>
    <b v="1"/>
    <x v="12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407"/>
    <b v="1"/>
    <n v="388"/>
    <b v="1"/>
    <x v="12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408"/>
    <b v="1"/>
    <n v="1945"/>
    <b v="1"/>
    <x v="12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409"/>
    <b v="1"/>
    <n v="1375"/>
    <b v="1"/>
    <x v="12"/>
    <n v="217"/>
    <n v="78.83"/>
    <x v="3"/>
    <s v="hardware"/>
    <x v="409"/>
    <d v="2017-01-23T17:05:43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410"/>
    <b v="1"/>
    <n v="354"/>
    <b v="1"/>
    <x v="12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411"/>
    <b v="1"/>
    <n v="303"/>
    <b v="1"/>
    <x v="12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412"/>
    <b v="1"/>
    <n v="398"/>
    <b v="1"/>
    <x v="12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413"/>
    <b v="1"/>
    <n v="971"/>
    <b v="1"/>
    <x v="12"/>
    <n v="820"/>
    <n v="422.02"/>
    <x v="3"/>
    <s v="hardware"/>
    <x v="413"/>
    <d v="2016-01-11T23:00:00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414"/>
    <b v="1"/>
    <n v="508"/>
    <b v="1"/>
    <x v="12"/>
    <n v="120"/>
    <n v="118.45"/>
    <x v="3"/>
    <s v="hardware"/>
    <x v="414"/>
    <d v="2015-01-09T01:00:00"/>
    <x v="2"/>
  </r>
  <r>
    <n v="2049"/>
    <s v="LOCK8 - the World's First Smart Bike Lock"/>
    <s v="Keyless. Alarm secured. GPS tracking."/>
    <n v="50000"/>
    <n v="60095.35"/>
    <x v="2"/>
    <s v="GB"/>
    <s v="GBP"/>
    <n v="1386025140"/>
    <x v="415"/>
    <b v="0"/>
    <n v="742"/>
    <b v="1"/>
    <x v="12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416"/>
    <b v="0"/>
    <n v="541"/>
    <b v="1"/>
    <x v="12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417"/>
    <b v="0"/>
    <n v="554"/>
    <b v="1"/>
    <x v="12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418"/>
    <b v="0"/>
    <n v="263"/>
    <b v="1"/>
    <x v="12"/>
    <n v="128"/>
    <n v="244.12"/>
    <x v="3"/>
    <s v="hardware"/>
    <x v="418"/>
    <d v="2016-01-02T23:19:5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419"/>
    <b v="0"/>
    <n v="188"/>
    <b v="1"/>
    <x v="12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420"/>
    <b v="0"/>
    <n v="10"/>
    <b v="0"/>
    <x v="9"/>
    <n v="1"/>
    <n v="28.4"/>
    <x v="4"/>
    <s v="video games"/>
    <x v="420"/>
    <d v="2017-01-11T17:49:08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421"/>
    <b v="0"/>
    <n v="534"/>
    <b v="0"/>
    <x v="9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x v="422"/>
    <b v="0"/>
    <n v="4"/>
    <b v="0"/>
    <x v="9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423"/>
    <b v="1"/>
    <n v="614"/>
    <b v="1"/>
    <x v="28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24"/>
    <b v="0"/>
    <n v="0"/>
    <b v="0"/>
    <x v="7"/>
    <n v="0"/>
    <n v="0"/>
    <x v="3"/>
    <s v="web"/>
    <x v="424"/>
    <d v="2017-01-03T20:12:5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425"/>
    <b v="0"/>
    <n v="14"/>
    <b v="0"/>
    <x v="7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426"/>
    <b v="0"/>
    <n v="0"/>
    <b v="0"/>
    <x v="7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427"/>
    <b v="0"/>
    <n v="1"/>
    <b v="0"/>
    <x v="17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428"/>
    <b v="0"/>
    <n v="2"/>
    <b v="0"/>
    <x v="20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429"/>
    <b v="0"/>
    <n v="6"/>
    <b v="0"/>
    <x v="17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430"/>
    <b v="0"/>
    <n v="1"/>
    <b v="0"/>
    <x v="17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431"/>
    <b v="0"/>
    <n v="30"/>
    <b v="0"/>
    <x v="17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432"/>
    <b v="0"/>
    <n v="1"/>
    <b v="0"/>
    <x v="17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x v="433"/>
    <b v="0"/>
    <n v="14"/>
    <b v="0"/>
    <x v="17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434"/>
    <b v="1"/>
    <n v="308"/>
    <b v="1"/>
    <x v="1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435"/>
    <b v="0"/>
    <n v="119"/>
    <b v="1"/>
    <x v="12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436"/>
    <b v="0"/>
    <n v="1"/>
    <b v="0"/>
    <x v="18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x v="437"/>
    <b v="0"/>
    <n v="0"/>
    <b v="0"/>
    <x v="18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38"/>
    <b v="0"/>
    <n v="0"/>
    <b v="0"/>
    <x v="1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439"/>
    <b v="0"/>
    <n v="58"/>
    <b v="0"/>
    <x v="1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440"/>
    <b v="0"/>
    <n v="433"/>
    <b v="1"/>
    <x v="1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441"/>
    <b v="0"/>
    <n v="2"/>
    <b v="0"/>
    <x v="1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42"/>
    <b v="0"/>
    <n v="0"/>
    <b v="0"/>
    <x v="1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x v="443"/>
    <b v="0"/>
    <n v="2"/>
    <b v="0"/>
    <x v="1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44"/>
    <b v="0"/>
    <n v="6"/>
    <b v="0"/>
    <x v="18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45"/>
    <b v="0"/>
    <n v="12"/>
    <b v="0"/>
    <x v="18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446"/>
    <b v="0"/>
    <n v="1"/>
    <b v="0"/>
    <x v="6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447"/>
    <b v="0"/>
    <n v="84"/>
    <b v="0"/>
    <x v="18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448"/>
    <b v="0"/>
    <n v="1"/>
    <b v="0"/>
    <x v="18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449"/>
    <b v="0"/>
    <n v="196"/>
    <b v="0"/>
    <x v="10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x v="450"/>
    <b v="0"/>
    <n v="10"/>
    <b v="0"/>
    <x v="8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451"/>
    <b v="0"/>
    <n v="27"/>
    <b v="0"/>
    <x v="1"/>
    <n v="4"/>
    <n v="65.11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452"/>
    <b v="0"/>
    <n v="4"/>
    <b v="0"/>
    <x v="10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453"/>
    <b v="0"/>
    <n v="41"/>
    <b v="0"/>
    <x v="10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454"/>
    <b v="0"/>
    <n v="26"/>
    <b v="0"/>
    <x v="13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455"/>
    <b v="1"/>
    <n v="1876"/>
    <b v="1"/>
    <x v="12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56"/>
    <b v="0"/>
    <n v="92"/>
    <b v="1"/>
    <x v="28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457"/>
    <b v="0"/>
    <n v="229"/>
    <b v="1"/>
    <x v="29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458"/>
    <b v="1"/>
    <n v="113"/>
    <b v="0"/>
    <x v="14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459"/>
    <b v="1"/>
    <n v="179"/>
    <b v="1"/>
    <x v="21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460"/>
    <b v="0"/>
    <n v="0"/>
    <b v="0"/>
    <x v="7"/>
    <n v="0"/>
    <n v="0"/>
    <x v="3"/>
    <s v="web"/>
    <x v="460"/>
    <d v="2016-01-09T14:48:1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461"/>
    <b v="0"/>
    <n v="1"/>
    <b v="0"/>
    <x v="22"/>
    <n v="0"/>
    <n v="50"/>
    <x v="5"/>
    <s v="jazz"/>
    <x v="461"/>
    <d v="2014-01-07T00:39:58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462"/>
    <b v="0"/>
    <n v="400"/>
    <b v="0"/>
    <x v="10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463"/>
    <b v="0"/>
    <n v="147"/>
    <b v="0"/>
    <x v="9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464"/>
    <b v="0"/>
    <n v="8"/>
    <b v="0"/>
    <x v="16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465"/>
    <b v="1"/>
    <n v="740"/>
    <b v="1"/>
    <x v="14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66"/>
    <b v="0"/>
    <n v="6"/>
    <b v="0"/>
    <x v="9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467"/>
    <b v="0"/>
    <n v="2"/>
    <b v="0"/>
    <x v="17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468"/>
    <b v="0"/>
    <n v="4"/>
    <b v="0"/>
    <x v="18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469"/>
    <b v="0"/>
    <n v="199"/>
    <b v="1"/>
    <x v="6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70"/>
    <b v="1"/>
    <n v="321"/>
    <b v="1"/>
    <x v="27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471"/>
    <b v="0"/>
    <n v="284"/>
    <b v="1"/>
    <x v="30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472"/>
    <b v="1"/>
    <n v="452"/>
    <b v="1"/>
    <x v="14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x v="473"/>
    <b v="0"/>
    <n v="0"/>
    <b v="0"/>
    <x v="20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74"/>
    <b v="0"/>
    <n v="1"/>
    <b v="0"/>
    <x v="13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475"/>
    <b v="0"/>
    <n v="144"/>
    <b v="1"/>
    <x v="31"/>
    <n v="119"/>
    <n v="346.04"/>
    <x v="5"/>
    <s v="rock"/>
    <x v="475"/>
    <d v="2015-01-07T16:41:4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76"/>
    <b v="1"/>
    <n v="290"/>
    <b v="1"/>
    <x v="12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77"/>
    <b v="0"/>
    <n v="4"/>
    <b v="0"/>
    <x v="9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x v="478"/>
    <b v="0"/>
    <n v="10"/>
    <b v="0"/>
    <x v="5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479"/>
    <b v="1"/>
    <n v="760"/>
    <b v="1"/>
    <x v="21"/>
    <n v="105"/>
    <n v="55.07"/>
    <x v="0"/>
    <s v="documentary"/>
    <x v="479"/>
    <d v="2012-01-21T17:43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480"/>
    <b v="1"/>
    <n v="438"/>
    <b v="1"/>
    <x v="21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481"/>
    <b v="1"/>
    <n v="266"/>
    <b v="1"/>
    <x v="21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482"/>
    <b v="1"/>
    <n v="379"/>
    <b v="1"/>
    <x v="21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483"/>
    <b v="0"/>
    <n v="12"/>
    <b v="0"/>
    <x v="3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484"/>
    <b v="0"/>
    <n v="140"/>
    <b v="0"/>
    <x v="3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85"/>
    <b v="0"/>
    <n v="315"/>
    <b v="1"/>
    <x v="10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486"/>
    <b v="0"/>
    <n v="369"/>
    <b v="0"/>
    <x v="10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487"/>
    <b v="0"/>
    <n v="0"/>
    <b v="0"/>
    <x v="23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488"/>
    <b v="0"/>
    <n v="4"/>
    <b v="0"/>
    <x v="9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489"/>
    <b v="0"/>
    <n v="0"/>
    <b v="0"/>
    <x v="16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90"/>
    <b v="0"/>
    <n v="104"/>
    <b v="0"/>
    <x v="10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491"/>
    <b v="0"/>
    <n v="122"/>
    <b v="0"/>
    <x v="10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492"/>
    <b v="0"/>
    <n v="135"/>
    <b v="0"/>
    <x v="10"/>
    <n v="15"/>
    <n v="45.41"/>
    <x v="3"/>
    <s v="wearables"/>
    <x v="492"/>
    <d v="2015-01-11T01:02:5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493"/>
    <b v="0"/>
    <n v="0"/>
    <b v="0"/>
    <x v="2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x v="494"/>
    <b v="1"/>
    <n v="600"/>
    <b v="1"/>
    <x v="27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495"/>
    <b v="1"/>
    <n v="22"/>
    <b v="0"/>
    <x v="14"/>
    <n v="3"/>
    <n v="49.14"/>
    <x v="6"/>
    <s v="photobooks"/>
    <x v="495"/>
    <d v="2015-01-13T19:39:19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496"/>
    <b v="1"/>
    <n v="185"/>
    <b v="0"/>
    <x v="14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497"/>
    <b v="1"/>
    <n v="1789"/>
    <b v="1"/>
    <x v="12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498"/>
    <b v="1"/>
    <n v="1780"/>
    <b v="1"/>
    <x v="12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499"/>
    <b v="0"/>
    <n v="1556"/>
    <b v="1"/>
    <x v="12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500"/>
    <b v="0"/>
    <n v="651"/>
    <b v="1"/>
    <x v="32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501"/>
    <b v="1"/>
    <n v="403"/>
    <b v="1"/>
    <x v="33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502"/>
    <b v="0"/>
    <n v="2"/>
    <b v="0"/>
    <x v="7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03"/>
    <b v="0"/>
    <n v="0"/>
    <b v="0"/>
    <x v="17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504"/>
    <b v="1"/>
    <n v="66"/>
    <b v="0"/>
    <x v="4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05"/>
    <b v="0"/>
    <n v="3"/>
    <b v="0"/>
    <x v="4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506"/>
    <b v="0"/>
    <n v="45"/>
    <b v="0"/>
    <x v="1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507"/>
    <b v="0"/>
    <n v="113"/>
    <b v="1"/>
    <x v="12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508"/>
    <b v="0"/>
    <n v="277"/>
    <b v="1"/>
    <x v="1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509"/>
    <b v="0"/>
    <n v="320"/>
    <b v="1"/>
    <x v="1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510"/>
    <b v="0"/>
    <n v="29"/>
    <b v="0"/>
    <x v="1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511"/>
    <b v="0"/>
    <n v="73"/>
    <b v="1"/>
    <x v="18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512"/>
    <b v="0"/>
    <n v="274"/>
    <b v="1"/>
    <x v="18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513"/>
    <b v="1"/>
    <n v="12"/>
    <b v="0"/>
    <x v="18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x v="514"/>
    <b v="0"/>
    <n v="3"/>
    <b v="0"/>
    <x v="25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515"/>
    <b v="0"/>
    <n v="1"/>
    <b v="0"/>
    <x v="3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16"/>
    <b v="0"/>
    <n v="4"/>
    <b v="0"/>
    <x v="10"/>
    <n v="0"/>
    <n v="39"/>
    <x v="3"/>
    <s v="wearables"/>
    <x v="516"/>
    <d v="2015-01-16T10:30:4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517"/>
    <b v="1"/>
    <n v="60"/>
    <b v="0"/>
    <x v="4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518"/>
    <b v="0"/>
    <n v="134"/>
    <b v="1"/>
    <x v="21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519"/>
    <b v="0"/>
    <n v="562"/>
    <b v="1"/>
    <x v="21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520"/>
    <b v="0"/>
    <n v="1"/>
    <b v="0"/>
    <x v="34"/>
    <n v="0"/>
    <n v="10"/>
    <x v="2"/>
    <s v="fiction"/>
    <x v="520"/>
    <d v="2016-01-30T19:46:42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21"/>
    <b v="0"/>
    <n v="15"/>
    <b v="0"/>
    <x v="18"/>
    <n v="20"/>
    <n v="500"/>
    <x v="1"/>
    <s v="plays"/>
    <x v="521"/>
    <d v="2017-02-20T18:00:0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522"/>
    <b v="0"/>
    <n v="125"/>
    <b v="0"/>
    <x v="3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523"/>
    <b v="1"/>
    <n v="235"/>
    <b v="1"/>
    <x v="14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524"/>
    <b v="0"/>
    <n v="0"/>
    <b v="0"/>
    <x v="2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525"/>
    <b v="0"/>
    <n v="8"/>
    <b v="0"/>
    <x v="7"/>
    <n v="1"/>
    <n v="57.88"/>
    <x v="3"/>
    <s v="web"/>
    <x v="525"/>
    <d v="2015-01-15T19:29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526"/>
    <b v="1"/>
    <n v="376"/>
    <b v="1"/>
    <x v="21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527"/>
    <b v="0"/>
    <n v="24"/>
    <b v="0"/>
    <x v="9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528"/>
    <b v="0"/>
    <n v="574"/>
    <b v="1"/>
    <x v="30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529"/>
    <b v="0"/>
    <n v="15"/>
    <b v="0"/>
    <x v="0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530"/>
    <b v="1"/>
    <n v="560"/>
    <b v="1"/>
    <x v="21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531"/>
    <b v="1"/>
    <n v="337"/>
    <b v="1"/>
    <x v="21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532"/>
    <b v="1"/>
    <n v="340"/>
    <b v="1"/>
    <x v="21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533"/>
    <b v="1"/>
    <n v="299"/>
    <b v="1"/>
    <x v="21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534"/>
    <b v="1"/>
    <n v="165"/>
    <b v="1"/>
    <x v="21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535"/>
    <b v="0"/>
    <n v="354"/>
    <b v="1"/>
    <x v="21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36"/>
    <b v="0"/>
    <n v="271"/>
    <b v="1"/>
    <x v="21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x v="537"/>
    <b v="0"/>
    <n v="27"/>
    <b v="1"/>
    <x v="10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538"/>
    <b v="0"/>
    <n v="3"/>
    <b v="0"/>
    <x v="10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x v="539"/>
    <b v="0"/>
    <n v="9"/>
    <b v="0"/>
    <x v="10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540"/>
    <b v="0"/>
    <n v="96"/>
    <b v="0"/>
    <x v="10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541"/>
    <b v="0"/>
    <n v="23"/>
    <b v="0"/>
    <x v="16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542"/>
    <b v="0"/>
    <n v="4"/>
    <b v="0"/>
    <x v="16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543"/>
    <b v="0"/>
    <n v="4"/>
    <b v="0"/>
    <x v="10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544"/>
    <b v="0"/>
    <n v="50"/>
    <b v="0"/>
    <x v="10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545"/>
    <b v="1"/>
    <n v="874"/>
    <b v="1"/>
    <x v="14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x v="546"/>
    <b v="0"/>
    <n v="2"/>
    <b v="0"/>
    <x v="15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547"/>
    <b v="1"/>
    <n v="76"/>
    <b v="0"/>
    <x v="14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48"/>
    <b v="0"/>
    <n v="38"/>
    <b v="0"/>
    <x v="13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549"/>
    <b v="1"/>
    <n v="682"/>
    <b v="1"/>
    <x v="12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550"/>
    <b v="0"/>
    <n v="621"/>
    <b v="1"/>
    <x v="12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551"/>
    <b v="1"/>
    <n v="3355"/>
    <b v="1"/>
    <x v="33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552"/>
    <b v="1"/>
    <n v="163"/>
    <b v="1"/>
    <x v="33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553"/>
    <b v="0"/>
    <n v="1"/>
    <b v="0"/>
    <x v="7"/>
    <n v="0"/>
    <n v="25"/>
    <x v="3"/>
    <s v="web"/>
    <x v="553"/>
    <d v="2015-01-10T17:21:00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x v="554"/>
    <b v="0"/>
    <n v="1"/>
    <b v="0"/>
    <x v="17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555"/>
    <b v="0"/>
    <n v="130"/>
    <b v="1"/>
    <x v="33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56"/>
    <b v="0"/>
    <n v="0"/>
    <b v="0"/>
    <x v="20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57"/>
    <b v="0"/>
    <n v="0"/>
    <b v="0"/>
    <x v="17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558"/>
    <b v="0"/>
    <n v="27"/>
    <b v="0"/>
    <x v="17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559"/>
    <b v="1"/>
    <n v="676"/>
    <b v="1"/>
    <x v="8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60"/>
    <b v="1"/>
    <n v="171"/>
    <b v="0"/>
    <x v="4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61"/>
    <b v="0"/>
    <n v="1"/>
    <b v="0"/>
    <x v="17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562"/>
    <b v="1"/>
    <n v="263"/>
    <b v="1"/>
    <x v="1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563"/>
    <b v="0"/>
    <n v="3"/>
    <b v="0"/>
    <x v="18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564"/>
    <b v="0"/>
    <n v="392"/>
    <b v="1"/>
    <x v="1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565"/>
    <b v="1"/>
    <n v="930"/>
    <b v="1"/>
    <x v="18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566"/>
    <b v="1"/>
    <n v="134"/>
    <b v="1"/>
    <x v="18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67"/>
    <b v="1"/>
    <n v="269"/>
    <b v="1"/>
    <x v="18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568"/>
    <b v="0"/>
    <n v="336"/>
    <b v="1"/>
    <x v="18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569"/>
    <b v="1"/>
    <n v="964"/>
    <b v="1"/>
    <x v="21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570"/>
    <b v="1"/>
    <n v="285"/>
    <b v="1"/>
    <x v="21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571"/>
    <b v="1"/>
    <n v="15"/>
    <b v="0"/>
    <x v="14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572"/>
    <b v="0"/>
    <n v="16"/>
    <b v="0"/>
    <x v="19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573"/>
    <b v="0"/>
    <n v="0"/>
    <b v="0"/>
    <x v="7"/>
    <n v="0"/>
    <n v="0"/>
    <x v="3"/>
    <s v="web"/>
    <x v="573"/>
    <d v="2017-01-10T08:57:0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574"/>
    <b v="0"/>
    <n v="6"/>
    <b v="0"/>
    <x v="18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575"/>
    <b v="1"/>
    <n v="625"/>
    <b v="1"/>
    <x v="12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576"/>
    <b v="1"/>
    <n v="124"/>
    <b v="0"/>
    <x v="14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577"/>
    <b v="0"/>
    <n v="406"/>
    <b v="1"/>
    <x v="31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578"/>
    <b v="1"/>
    <n v="343"/>
    <b v="1"/>
    <x v="27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x v="579"/>
    <b v="0"/>
    <n v="4"/>
    <b v="0"/>
    <x v="4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580"/>
    <b v="0"/>
    <n v="7"/>
    <b v="0"/>
    <x v="19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81"/>
    <b v="0"/>
    <n v="237"/>
    <b v="1"/>
    <x v="18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582"/>
    <b v="0"/>
    <n v="827"/>
    <b v="1"/>
    <x v="30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583"/>
    <b v="0"/>
    <n v="342"/>
    <b v="1"/>
    <x v="30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584"/>
    <b v="1"/>
    <n v="437"/>
    <b v="1"/>
    <x v="21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585"/>
    <b v="1"/>
    <n v="688"/>
    <b v="1"/>
    <x v="21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586"/>
    <b v="1"/>
    <n v="287"/>
    <b v="1"/>
    <x v="21"/>
    <n v="105"/>
    <n v="109.42"/>
    <x v="0"/>
    <s v="documentary"/>
    <x v="586"/>
    <d v="2014-01-02T08:00:00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587"/>
    <b v="1"/>
    <n v="316"/>
    <b v="1"/>
    <x v="21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588"/>
    <b v="1"/>
    <n v="524"/>
    <b v="1"/>
    <x v="21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589"/>
    <b v="0"/>
    <n v="241"/>
    <b v="1"/>
    <x v="21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590"/>
    <b v="0"/>
    <n v="1"/>
    <b v="0"/>
    <x v="3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591"/>
    <b v="0"/>
    <n v="14"/>
    <b v="0"/>
    <x v="3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592"/>
    <b v="0"/>
    <n v="21"/>
    <b v="0"/>
    <x v="3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593"/>
    <b v="0"/>
    <n v="0"/>
    <b v="0"/>
    <x v="3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594"/>
    <b v="0"/>
    <n v="7"/>
    <b v="0"/>
    <x v="7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595"/>
    <b v="0"/>
    <n v="1"/>
    <b v="0"/>
    <x v="7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596"/>
    <b v="0"/>
    <n v="15"/>
    <b v="0"/>
    <x v="10"/>
    <n v="39"/>
    <n v="788.53"/>
    <x v="3"/>
    <s v="wearables"/>
    <x v="596"/>
    <d v="2015-01-14T04:00:00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597"/>
    <b v="0"/>
    <n v="3"/>
    <b v="0"/>
    <x v="22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598"/>
    <b v="0"/>
    <n v="24"/>
    <b v="0"/>
    <x v="22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599"/>
    <b v="0"/>
    <n v="11"/>
    <b v="0"/>
    <x v="10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600"/>
    <b v="0"/>
    <n v="23"/>
    <b v="0"/>
    <x v="10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601"/>
    <b v="0"/>
    <n v="76"/>
    <b v="0"/>
    <x v="10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602"/>
    <b v="0"/>
    <n v="4"/>
    <b v="0"/>
    <x v="9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03"/>
    <b v="0"/>
    <n v="9"/>
    <b v="0"/>
    <x v="9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604"/>
    <b v="0"/>
    <n v="19"/>
    <b v="0"/>
    <x v="17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605"/>
    <b v="1"/>
    <n v="508"/>
    <b v="1"/>
    <x v="31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606"/>
    <b v="1"/>
    <n v="361"/>
    <b v="1"/>
    <x v="31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607"/>
    <b v="0"/>
    <n v="86"/>
    <b v="0"/>
    <x v="10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608"/>
    <b v="0"/>
    <n v="15"/>
    <b v="0"/>
    <x v="10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609"/>
    <b v="0"/>
    <n v="1"/>
    <b v="0"/>
    <x v="2"/>
    <n v="0"/>
    <n v="100"/>
    <x v="2"/>
    <s v="translations"/>
    <x v="609"/>
    <d v="2016-01-01T08:38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610"/>
    <b v="1"/>
    <n v="2602"/>
    <b v="1"/>
    <x v="27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611"/>
    <b v="1"/>
    <n v="369"/>
    <b v="1"/>
    <x v="27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612"/>
    <b v="0"/>
    <n v="59"/>
    <b v="0"/>
    <x v="35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x v="613"/>
    <b v="0"/>
    <n v="0"/>
    <b v="0"/>
    <x v="35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614"/>
    <b v="0"/>
    <n v="38"/>
    <b v="0"/>
    <x v="15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615"/>
    <b v="1"/>
    <n v="19"/>
    <b v="0"/>
    <x v="14"/>
    <n v="6"/>
    <n v="98.79"/>
    <x v="6"/>
    <s v="photobooks"/>
    <x v="615"/>
    <d v="2015-01-19T18:14:58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616"/>
    <b v="1"/>
    <n v="152"/>
    <b v="0"/>
    <x v="14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617"/>
    <b v="0"/>
    <n v="4"/>
    <b v="0"/>
    <x v="13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x v="618"/>
    <b v="1"/>
    <n v="660"/>
    <b v="1"/>
    <x v="12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619"/>
    <b v="1"/>
    <n v="191"/>
    <b v="1"/>
    <x v="12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620"/>
    <b v="1"/>
    <n v="1737"/>
    <b v="1"/>
    <x v="12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621"/>
    <b v="1"/>
    <n v="26457"/>
    <b v="1"/>
    <x v="12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622"/>
    <b v="1"/>
    <n v="848"/>
    <b v="1"/>
    <x v="12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623"/>
    <b v="0"/>
    <n v="375"/>
    <b v="1"/>
    <x v="12"/>
    <n v="143"/>
    <n v="114.77"/>
    <x v="3"/>
    <s v="hardware"/>
    <x v="623"/>
    <d v="2016-01-31T21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624"/>
    <b v="0"/>
    <n v="56"/>
    <b v="0"/>
    <x v="9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625"/>
    <b v="0"/>
    <n v="4"/>
    <b v="0"/>
    <x v="9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626"/>
    <b v="0"/>
    <n v="4330"/>
    <b v="1"/>
    <x v="32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627"/>
    <b v="0"/>
    <n v="288"/>
    <b v="1"/>
    <x v="31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628"/>
    <b v="0"/>
    <n v="0"/>
    <b v="0"/>
    <x v="7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629"/>
    <b v="0"/>
    <n v="0"/>
    <b v="0"/>
    <x v="7"/>
    <n v="0"/>
    <n v="0"/>
    <x v="3"/>
    <s v="web"/>
    <x v="629"/>
    <d v="2015-01-10T20:07:04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630"/>
    <b v="0"/>
    <n v="282"/>
    <b v="1"/>
    <x v="33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631"/>
    <b v="0"/>
    <n v="0"/>
    <b v="0"/>
    <x v="17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632"/>
    <b v="0"/>
    <n v="1"/>
    <b v="0"/>
    <x v="17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633"/>
    <b v="0"/>
    <n v="1"/>
    <b v="0"/>
    <x v="17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634"/>
    <b v="0"/>
    <n v="59"/>
    <b v="0"/>
    <x v="8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635"/>
    <b v="0"/>
    <n v="0"/>
    <b v="0"/>
    <x v="17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636"/>
    <b v="0"/>
    <n v="1"/>
    <b v="0"/>
    <x v="17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637"/>
    <b v="0"/>
    <n v="37"/>
    <b v="1"/>
    <x v="12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638"/>
    <b v="0"/>
    <n v="456"/>
    <b v="1"/>
    <x v="12"/>
    <n v="246"/>
    <n v="161.88"/>
    <x v="3"/>
    <s v="hardware"/>
    <x v="638"/>
    <d v="2014-01-15T19:00:0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39"/>
    <b v="0"/>
    <n v="0"/>
    <b v="0"/>
    <x v="18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40"/>
    <b v="0"/>
    <n v="1"/>
    <b v="0"/>
    <x v="18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641"/>
    <b v="0"/>
    <n v="348"/>
    <b v="1"/>
    <x v="1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642"/>
    <b v="0"/>
    <n v="1"/>
    <b v="0"/>
    <x v="18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43"/>
    <b v="0"/>
    <n v="3"/>
    <b v="0"/>
    <x v="6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644"/>
    <b v="1"/>
    <n v="216"/>
    <b v="1"/>
    <x v="18"/>
    <n v="102"/>
    <n v="141.71"/>
    <x v="1"/>
    <s v="plays"/>
    <x v="644"/>
    <d v="2017-01-10T05:00:00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645"/>
    <b v="0"/>
    <n v="104"/>
    <b v="1"/>
    <x v="18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646"/>
    <b v="1"/>
    <n v="28"/>
    <b v="0"/>
    <x v="18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647"/>
    <b v="0"/>
    <n v="0"/>
    <b v="0"/>
    <x v="6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648"/>
    <b v="0"/>
    <n v="0"/>
    <b v="0"/>
    <x v="6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649"/>
    <b v="0"/>
    <n v="0"/>
    <b v="0"/>
    <x v="18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650"/>
    <b v="0"/>
    <n v="7"/>
    <b v="0"/>
    <x v="18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651"/>
    <b v="0"/>
    <n v="1"/>
    <b v="0"/>
    <x v="18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652"/>
    <b v="0"/>
    <n v="1"/>
    <b v="0"/>
    <x v="18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x v="653"/>
    <b v="0"/>
    <n v="2"/>
    <b v="0"/>
    <x v="5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54"/>
    <b v="0"/>
    <n v="17"/>
    <b v="0"/>
    <x v="10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5"/>
    <b v="0"/>
    <n v="276"/>
    <b v="1"/>
    <x v="10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656"/>
    <b v="0"/>
    <n v="89"/>
    <b v="1"/>
    <x v="30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657"/>
    <b v="0"/>
    <n v="0"/>
    <b v="0"/>
    <x v="5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658"/>
    <b v="1"/>
    <n v="81"/>
    <b v="0"/>
    <x v="14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59"/>
    <b v="1"/>
    <n v="96"/>
    <b v="0"/>
    <x v="14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x v="660"/>
    <b v="0"/>
    <n v="236"/>
    <b v="0"/>
    <x v="9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661"/>
    <b v="0"/>
    <n v="194"/>
    <b v="1"/>
    <x v="32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662"/>
    <b v="0"/>
    <n v="9"/>
    <b v="0"/>
    <x v="17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663"/>
    <b v="0"/>
    <n v="1"/>
    <b v="0"/>
    <x v="18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664"/>
    <b v="0"/>
    <n v="499"/>
    <b v="1"/>
    <x v="36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65"/>
    <b v="0"/>
    <n v="12"/>
    <b v="0"/>
    <x v="10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666"/>
    <b v="1"/>
    <n v="415"/>
    <b v="1"/>
    <x v="21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667"/>
    <b v="0"/>
    <n v="30"/>
    <b v="0"/>
    <x v="22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668"/>
    <b v="0"/>
    <n v="0"/>
    <b v="0"/>
    <x v="7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669"/>
    <b v="0"/>
    <n v="682"/>
    <b v="1"/>
    <x v="12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670"/>
    <b v="0"/>
    <n v="183"/>
    <b v="1"/>
    <x v="14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671"/>
    <b v="0"/>
    <n v="114"/>
    <b v="0"/>
    <x v="1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72"/>
    <b v="0"/>
    <n v="0"/>
    <b v="0"/>
    <x v="5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673"/>
    <b v="1"/>
    <n v="131"/>
    <b v="1"/>
    <x v="21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674"/>
    <b v="0"/>
    <n v="18"/>
    <b v="0"/>
    <x v="9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675"/>
    <b v="0"/>
    <n v="8"/>
    <b v="0"/>
    <x v="14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676"/>
    <b v="0"/>
    <n v="1"/>
    <b v="0"/>
    <x v="18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677"/>
    <b v="0"/>
    <n v="217"/>
    <b v="1"/>
    <x v="30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678"/>
    <b v="0"/>
    <n v="13"/>
    <b v="0"/>
    <x v="0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679"/>
    <b v="0"/>
    <n v="6"/>
    <b v="0"/>
    <x v="5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680"/>
    <b v="0"/>
    <n v="0"/>
    <b v="0"/>
    <x v="5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681"/>
    <b v="1"/>
    <n v="328"/>
    <b v="1"/>
    <x v="21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682"/>
    <b v="1"/>
    <n v="963"/>
    <b v="1"/>
    <x v="21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683"/>
    <b v="1"/>
    <n v="129"/>
    <b v="1"/>
    <x v="21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684"/>
    <b v="1"/>
    <n v="298"/>
    <b v="1"/>
    <x v="21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685"/>
    <b v="1"/>
    <n v="126"/>
    <b v="1"/>
    <x v="21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686"/>
    <b v="1"/>
    <n v="186"/>
    <b v="1"/>
    <x v="21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687"/>
    <b v="1"/>
    <n v="493"/>
    <b v="1"/>
    <x v="21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688"/>
    <b v="1"/>
    <n v="221"/>
    <b v="1"/>
    <x v="21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689"/>
    <b v="0"/>
    <n v="43"/>
    <b v="1"/>
    <x v="21"/>
    <n v="122"/>
    <n v="709.42"/>
    <x v="0"/>
    <s v="documentary"/>
    <x v="689"/>
    <d v="2017-01-06T19:05:00"/>
    <x v="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690"/>
    <b v="0"/>
    <n v="251"/>
    <b v="1"/>
    <x v="21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691"/>
    <b v="0"/>
    <n v="237"/>
    <b v="1"/>
    <x v="21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692"/>
    <b v="0"/>
    <n v="6"/>
    <b v="0"/>
    <x v="7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693"/>
    <b v="0"/>
    <n v="0"/>
    <b v="0"/>
    <x v="7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694"/>
    <b v="0"/>
    <n v="2"/>
    <b v="0"/>
    <x v="7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x v="695"/>
    <b v="0"/>
    <n v="2"/>
    <b v="0"/>
    <x v="7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696"/>
    <b v="0"/>
    <n v="3"/>
    <b v="0"/>
    <x v="7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697"/>
    <b v="0"/>
    <n v="0"/>
    <b v="0"/>
    <x v="7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698"/>
    <b v="0"/>
    <n v="39"/>
    <b v="0"/>
    <x v="7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699"/>
    <b v="0"/>
    <n v="1"/>
    <b v="0"/>
    <x v="7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700"/>
    <b v="0"/>
    <n v="152"/>
    <b v="1"/>
    <x v="10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701"/>
    <b v="0"/>
    <n v="1021"/>
    <b v="1"/>
    <x v="10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702"/>
    <b v="0"/>
    <n v="105"/>
    <b v="1"/>
    <x v="10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703"/>
    <b v="0"/>
    <n v="1"/>
    <b v="0"/>
    <x v="10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704"/>
    <b v="0"/>
    <n v="153"/>
    <b v="1"/>
    <x v="29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705"/>
    <b v="0"/>
    <n v="32"/>
    <b v="0"/>
    <x v="28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06"/>
    <b v="0"/>
    <n v="6"/>
    <b v="0"/>
    <x v="10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07"/>
    <b v="0"/>
    <n v="2"/>
    <b v="0"/>
    <x v="10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708"/>
    <b v="0"/>
    <n v="95"/>
    <b v="0"/>
    <x v="10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709"/>
    <b v="0"/>
    <n v="90"/>
    <b v="0"/>
    <x v="10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710"/>
    <b v="0"/>
    <n v="167"/>
    <b v="0"/>
    <x v="9"/>
    <n v="29"/>
    <n v="43.98"/>
    <x v="4"/>
    <s v="video games"/>
    <x v="710"/>
    <d v="2016-01-14T04:00:11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711"/>
    <b v="0"/>
    <n v="22"/>
    <b v="0"/>
    <x v="9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712"/>
    <b v="0"/>
    <n v="21"/>
    <b v="0"/>
    <x v="9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713"/>
    <b v="0"/>
    <n v="0"/>
    <b v="0"/>
    <x v="9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714"/>
    <b v="0"/>
    <n v="1"/>
    <b v="0"/>
    <x v="16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715"/>
    <b v="0"/>
    <n v="39"/>
    <b v="0"/>
    <x v="16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716"/>
    <b v="0"/>
    <n v="0"/>
    <b v="0"/>
    <x v="17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717"/>
    <b v="0"/>
    <n v="0"/>
    <b v="0"/>
    <x v="17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718"/>
    <b v="0"/>
    <n v="8"/>
    <b v="0"/>
    <x v="17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719"/>
    <b v="0"/>
    <n v="2"/>
    <b v="0"/>
    <x v="17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720"/>
    <b v="0"/>
    <n v="1"/>
    <b v="0"/>
    <x v="17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721"/>
    <b v="0"/>
    <n v="271"/>
    <b v="1"/>
    <x v="14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722"/>
    <b v="0"/>
    <n v="0"/>
    <b v="0"/>
    <x v="11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723"/>
    <b v="1"/>
    <n v="467"/>
    <b v="1"/>
    <x v="31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724"/>
    <b v="0"/>
    <n v="16"/>
    <b v="0"/>
    <x v="10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725"/>
    <b v="0"/>
    <n v="46"/>
    <b v="0"/>
    <x v="10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726"/>
    <b v="1"/>
    <n v="17"/>
    <b v="0"/>
    <x v="2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727"/>
    <b v="0"/>
    <n v="2"/>
    <b v="0"/>
    <x v="2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728"/>
    <b v="0"/>
    <n v="0"/>
    <b v="0"/>
    <x v="2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729"/>
    <b v="1"/>
    <n v="336"/>
    <b v="1"/>
    <x v="27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730"/>
    <b v="1"/>
    <n v="176"/>
    <b v="1"/>
    <x v="14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731"/>
    <b v="0"/>
    <n v="22"/>
    <b v="0"/>
    <x v="35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732"/>
    <b v="0"/>
    <n v="221"/>
    <b v="1"/>
    <x v="37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733"/>
    <b v="0"/>
    <n v="17"/>
    <b v="0"/>
    <x v="15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34"/>
    <b v="1"/>
    <n v="139"/>
    <b v="0"/>
    <x v="14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735"/>
    <b v="0"/>
    <n v="6"/>
    <b v="0"/>
    <x v="14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736"/>
    <b v="0"/>
    <n v="2"/>
    <b v="0"/>
    <x v="16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737"/>
    <b v="0"/>
    <n v="17"/>
    <b v="0"/>
    <x v="16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738"/>
    <b v="0"/>
    <n v="4"/>
    <b v="0"/>
    <x v="13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39"/>
    <b v="0"/>
    <n v="4"/>
    <b v="0"/>
    <x v="13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740"/>
    <b v="0"/>
    <n v="9"/>
    <b v="0"/>
    <x v="13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741"/>
    <b v="1"/>
    <n v="426"/>
    <b v="1"/>
    <x v="12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742"/>
    <b v="1"/>
    <n v="454"/>
    <b v="1"/>
    <x v="12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743"/>
    <b v="1"/>
    <n v="531"/>
    <b v="1"/>
    <x v="12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744"/>
    <b v="1"/>
    <n v="158"/>
    <b v="1"/>
    <x v="12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745"/>
    <b v="0"/>
    <n v="1364"/>
    <b v="1"/>
    <x v="12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746"/>
    <b v="0"/>
    <n v="76"/>
    <b v="1"/>
    <x v="12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747"/>
    <b v="0"/>
    <n v="859"/>
    <b v="1"/>
    <x v="31"/>
    <n v="139"/>
    <n v="40.35"/>
    <x v="5"/>
    <s v="rock"/>
    <x v="747"/>
    <d v="2017-01-18T15:16:37"/>
    <x v="3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748"/>
    <b v="0"/>
    <n v="426"/>
    <b v="1"/>
    <x v="32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749"/>
    <b v="0"/>
    <n v="571"/>
    <b v="1"/>
    <x v="32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750"/>
    <b v="0"/>
    <n v="1670"/>
    <b v="1"/>
    <x v="32"/>
    <n v="720"/>
    <n v="107.82"/>
    <x v="4"/>
    <s v="tabletop games"/>
    <x v="750"/>
    <d v="2017-01-10T21:59:00"/>
    <x v="3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751"/>
    <b v="1"/>
    <n v="125"/>
    <b v="1"/>
    <x v="33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752"/>
    <b v="1"/>
    <n v="352"/>
    <b v="1"/>
    <x v="33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753"/>
    <b v="1"/>
    <n v="221"/>
    <b v="1"/>
    <x v="33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754"/>
    <b v="1"/>
    <n v="1104"/>
    <b v="1"/>
    <x v="33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755"/>
    <b v="0"/>
    <n v="27"/>
    <b v="0"/>
    <x v="7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756"/>
    <b v="0"/>
    <n v="0"/>
    <b v="0"/>
    <x v="7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757"/>
    <b v="0"/>
    <n v="4"/>
    <b v="0"/>
    <x v="7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758"/>
    <b v="0"/>
    <n v="6"/>
    <b v="0"/>
    <x v="17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759"/>
    <b v="0"/>
    <n v="3"/>
    <b v="0"/>
    <x v="17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x v="760"/>
    <b v="0"/>
    <n v="5"/>
    <b v="0"/>
    <x v="17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x v="761"/>
    <b v="0"/>
    <n v="9"/>
    <b v="0"/>
    <x v="17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762"/>
    <b v="1"/>
    <n v="238"/>
    <b v="1"/>
    <x v="8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763"/>
    <b v="1"/>
    <n v="84"/>
    <b v="0"/>
    <x v="4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764"/>
    <b v="1"/>
    <n v="29"/>
    <b v="0"/>
    <x v="4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x v="765"/>
    <b v="1"/>
    <n v="305"/>
    <b v="1"/>
    <x v="1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766"/>
    <b v="1"/>
    <n v="325"/>
    <b v="1"/>
    <x v="1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767"/>
    <b v="0"/>
    <n v="173"/>
    <b v="1"/>
    <x v="1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x v="768"/>
    <b v="0"/>
    <n v="1"/>
    <b v="0"/>
    <x v="18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769"/>
    <b v="0"/>
    <n v="147"/>
    <b v="1"/>
    <x v="6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770"/>
    <b v="0"/>
    <n v="1"/>
    <b v="0"/>
    <x v="1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771"/>
    <b v="0"/>
    <n v="13"/>
    <b v="0"/>
    <x v="1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772"/>
    <b v="1"/>
    <n v="218"/>
    <b v="1"/>
    <x v="1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773"/>
    <b v="0"/>
    <n v="265"/>
    <b v="1"/>
    <x v="1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774"/>
    <b v="0"/>
    <n v="128"/>
    <b v="1"/>
    <x v="1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775"/>
    <b v="0"/>
    <n v="557"/>
    <b v="1"/>
    <x v="1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776"/>
    <b v="0"/>
    <n v="307"/>
    <b v="1"/>
    <x v="1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777"/>
    <b v="0"/>
    <n v="329"/>
    <b v="1"/>
    <x v="1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778"/>
    <b v="0"/>
    <n v="0"/>
    <b v="0"/>
    <x v="1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779"/>
    <b v="0"/>
    <n v="2"/>
    <b v="0"/>
    <x v="1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780"/>
    <b v="0"/>
    <n v="3"/>
    <b v="0"/>
    <x v="1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781"/>
    <b v="0"/>
    <n v="9"/>
    <b v="0"/>
    <x v="1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782"/>
    <b v="0"/>
    <n v="45"/>
    <b v="0"/>
    <x v="1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783"/>
    <b v="0"/>
    <n v="1"/>
    <b v="0"/>
    <x v="1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784"/>
    <b v="0"/>
    <n v="17"/>
    <b v="0"/>
    <x v="1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785"/>
    <b v="0"/>
    <n v="0"/>
    <b v="0"/>
    <x v="18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786"/>
    <b v="1"/>
    <n v="213"/>
    <b v="1"/>
    <x v="18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787"/>
    <b v="0"/>
    <n v="1"/>
    <b v="0"/>
    <x v="6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788"/>
    <b v="0"/>
    <n v="0"/>
    <b v="0"/>
    <x v="6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789"/>
    <b v="0"/>
    <n v="14"/>
    <b v="0"/>
    <x v="6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90"/>
    <b v="0"/>
    <n v="0"/>
    <b v="0"/>
    <x v="18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791"/>
    <b v="0"/>
    <n v="5"/>
    <b v="0"/>
    <x v="3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792"/>
    <b v="0"/>
    <n v="5"/>
    <b v="0"/>
    <x v="7"/>
    <n v="1"/>
    <n v="49"/>
    <x v="3"/>
    <s v="web"/>
    <x v="792"/>
    <d v="2016-01-16T11:00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793"/>
    <b v="1"/>
    <n v="92"/>
    <b v="0"/>
    <x v="14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794"/>
    <b v="1"/>
    <n v="302"/>
    <b v="1"/>
    <x v="21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795"/>
    <b v="1"/>
    <n v="314"/>
    <b v="1"/>
    <x v="21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796"/>
    <b v="1"/>
    <n v="108"/>
    <b v="0"/>
    <x v="14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797"/>
    <b v="0"/>
    <n v="372"/>
    <b v="1"/>
    <x v="33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798"/>
    <b v="0"/>
    <n v="94"/>
    <b v="0"/>
    <x v="18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799"/>
    <b v="0"/>
    <n v="21"/>
    <b v="0"/>
    <x v="10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800"/>
    <b v="1"/>
    <n v="280"/>
    <b v="1"/>
    <x v="14"/>
    <n v="120"/>
    <n v="98.84"/>
    <x v="6"/>
    <s v="photobooks"/>
    <x v="800"/>
    <d v="2016-01-19T06:37:27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801"/>
    <b v="0"/>
    <n v="124"/>
    <b v="1"/>
    <x v="33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802"/>
    <b v="0"/>
    <n v="52"/>
    <b v="0"/>
    <x v="17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803"/>
    <b v="1"/>
    <n v="322"/>
    <b v="1"/>
    <x v="18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804"/>
    <b v="1"/>
    <n v="97"/>
    <b v="1"/>
    <x v="18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805"/>
    <b v="1"/>
    <n v="577"/>
    <b v="1"/>
    <x v="8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806"/>
    <b v="1"/>
    <n v="122"/>
    <b v="0"/>
    <x v="14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807"/>
    <b v="0"/>
    <n v="1"/>
    <b v="0"/>
    <x v="6"/>
    <n v="0"/>
    <n v="1"/>
    <x v="1"/>
    <s v="musical"/>
    <x v="807"/>
    <d v="2017-01-14T00:42:36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808"/>
    <b v="0"/>
    <n v="104"/>
    <b v="1"/>
    <x v="21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809"/>
    <b v="0"/>
    <n v="253"/>
    <b v="1"/>
    <x v="30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x v="810"/>
    <b v="1"/>
    <n v="576"/>
    <b v="1"/>
    <x v="21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811"/>
    <b v="0"/>
    <n v="2"/>
    <b v="0"/>
    <x v="7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812"/>
    <b v="0"/>
    <n v="375"/>
    <b v="1"/>
    <x v="14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813"/>
    <b v="1"/>
    <n v="159"/>
    <b v="1"/>
    <x v="31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814"/>
    <b v="1"/>
    <n v="329"/>
    <b v="1"/>
    <x v="14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815"/>
    <b v="0"/>
    <n v="3"/>
    <b v="0"/>
    <x v="24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816"/>
    <b v="0"/>
    <n v="1"/>
    <b v="0"/>
    <x v="7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817"/>
    <b v="0"/>
    <n v="33"/>
    <b v="0"/>
    <x v="17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818"/>
    <b v="0"/>
    <n v="0"/>
    <b v="0"/>
    <x v="20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819"/>
    <b v="0"/>
    <n v="159"/>
    <b v="1"/>
    <x v="1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820"/>
    <b v="0"/>
    <n v="2"/>
    <b v="0"/>
    <x v="1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821"/>
    <b v="0"/>
    <n v="16"/>
    <b v="0"/>
    <x v="6"/>
    <n v="4"/>
    <n v="55.06"/>
    <x v="1"/>
    <s v="musical"/>
    <x v="821"/>
    <d v="2015-01-11T04:59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822"/>
    <b v="0"/>
    <n v="273"/>
    <b v="1"/>
    <x v="14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823"/>
    <b v="0"/>
    <n v="1204"/>
    <b v="1"/>
    <x v="32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824"/>
    <b v="0"/>
    <n v="36"/>
    <b v="0"/>
    <x v="25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825"/>
    <b v="0"/>
    <n v="270"/>
    <b v="1"/>
    <x v="18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826"/>
    <b v="0"/>
    <n v="150"/>
    <b v="1"/>
    <x v="30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827"/>
    <b v="0"/>
    <n v="33"/>
    <b v="1"/>
    <x v="30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828"/>
    <b v="0"/>
    <n v="0"/>
    <b v="0"/>
    <x v="0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829"/>
    <b v="0"/>
    <n v="3"/>
    <b v="0"/>
    <x v="0"/>
    <n v="1"/>
    <n v="38.33"/>
    <x v="0"/>
    <s v="science fiction"/>
    <x v="829"/>
    <d v="2017-01-18T00:23:18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830"/>
    <b v="0"/>
    <n v="26"/>
    <b v="0"/>
    <x v="5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831"/>
    <b v="1"/>
    <n v="220"/>
    <b v="1"/>
    <x v="21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832"/>
    <b v="1"/>
    <n v="332"/>
    <b v="1"/>
    <x v="21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833"/>
    <b v="1"/>
    <n v="142"/>
    <b v="1"/>
    <x v="21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834"/>
    <b v="1"/>
    <n v="150"/>
    <b v="1"/>
    <x v="21"/>
    <n v="104"/>
    <n v="138.80000000000001"/>
    <x v="0"/>
    <s v="documentary"/>
    <x v="834"/>
    <d v="2012-01-01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835"/>
    <b v="1"/>
    <n v="158"/>
    <b v="1"/>
    <x v="21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836"/>
    <b v="0"/>
    <n v="383"/>
    <b v="1"/>
    <x v="21"/>
    <n v="112"/>
    <n v="58.54"/>
    <x v="0"/>
    <s v="documentary"/>
    <x v="836"/>
    <d v="2015-01-06T18:45:47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37"/>
    <b v="0"/>
    <n v="193"/>
    <b v="1"/>
    <x v="21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838"/>
    <b v="0"/>
    <n v="95"/>
    <b v="1"/>
    <x v="21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839"/>
    <b v="0"/>
    <n v="13"/>
    <b v="0"/>
    <x v="3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840"/>
    <b v="0"/>
    <n v="11"/>
    <b v="0"/>
    <x v="3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41"/>
    <b v="0"/>
    <n v="0"/>
    <b v="0"/>
    <x v="3"/>
    <n v="0"/>
    <n v="0"/>
    <x v="0"/>
    <s v="animation"/>
    <x v="841"/>
    <d v="2014-01-25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42"/>
    <b v="0"/>
    <n v="0"/>
    <b v="0"/>
    <x v="3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843"/>
    <b v="0"/>
    <n v="39"/>
    <b v="0"/>
    <x v="3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844"/>
    <b v="0"/>
    <n v="3"/>
    <b v="0"/>
    <x v="3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845"/>
    <b v="0"/>
    <n v="26"/>
    <b v="0"/>
    <x v="3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46"/>
    <b v="0"/>
    <n v="4"/>
    <b v="0"/>
    <x v="3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847"/>
    <b v="0"/>
    <n v="10"/>
    <b v="0"/>
    <x v="3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848"/>
    <b v="0"/>
    <n v="2"/>
    <b v="0"/>
    <x v="7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849"/>
    <b v="0"/>
    <n v="0"/>
    <b v="0"/>
    <x v="7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850"/>
    <b v="0"/>
    <n v="2174"/>
    <b v="1"/>
    <x v="10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51"/>
    <b v="0"/>
    <n v="36"/>
    <b v="0"/>
    <x v="10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x v="852"/>
    <b v="0"/>
    <n v="34"/>
    <b v="0"/>
    <x v="10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853"/>
    <b v="0"/>
    <n v="201"/>
    <b v="0"/>
    <x v="10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854"/>
    <b v="0"/>
    <n v="140"/>
    <b v="1"/>
    <x v="29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x v="855"/>
    <b v="0"/>
    <n v="265"/>
    <b v="1"/>
    <x v="29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856"/>
    <b v="0"/>
    <n v="5"/>
    <b v="0"/>
    <x v="22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857"/>
    <b v="0"/>
    <n v="53"/>
    <b v="0"/>
    <x v="28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x v="858"/>
    <b v="0"/>
    <n v="1"/>
    <b v="0"/>
    <x v="22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x v="859"/>
    <b v="0"/>
    <n v="0"/>
    <b v="0"/>
    <x v="22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60"/>
    <b v="0"/>
    <n v="7"/>
    <b v="0"/>
    <x v="10"/>
    <n v="1"/>
    <n v="39"/>
    <x v="3"/>
    <s v="wearables"/>
    <x v="860"/>
    <d v="2016-02-21T01:02:56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861"/>
    <b v="0"/>
    <n v="81"/>
    <b v="0"/>
    <x v="10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862"/>
    <b v="0"/>
    <n v="45"/>
    <b v="0"/>
    <x v="10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863"/>
    <b v="0"/>
    <n v="8"/>
    <b v="0"/>
    <x v="10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864"/>
    <b v="0"/>
    <n v="23"/>
    <b v="0"/>
    <x v="10"/>
    <n v="13"/>
    <n v="110.87"/>
    <x v="3"/>
    <s v="wearables"/>
    <x v="864"/>
    <d v="2016-01-10T00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65"/>
    <b v="0"/>
    <n v="15"/>
    <b v="0"/>
    <x v="10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866"/>
    <b v="0"/>
    <n v="1"/>
    <b v="0"/>
    <x v="10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867"/>
    <b v="0"/>
    <n v="7"/>
    <b v="0"/>
    <x v="10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68"/>
    <b v="1"/>
    <n v="61"/>
    <b v="1"/>
    <x v="26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69"/>
    <b v="0"/>
    <n v="98"/>
    <b v="0"/>
    <x v="9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870"/>
    <b v="0"/>
    <n v="2"/>
    <b v="0"/>
    <x v="16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871"/>
    <b v="0"/>
    <n v="9"/>
    <b v="0"/>
    <x v="17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x v="872"/>
    <b v="0"/>
    <n v="103"/>
    <b v="1"/>
    <x v="14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873"/>
    <b v="0"/>
    <n v="238"/>
    <b v="1"/>
    <x v="18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874"/>
    <b v="0"/>
    <n v="24"/>
    <b v="0"/>
    <x v="10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875"/>
    <b v="0"/>
    <n v="8"/>
    <b v="0"/>
    <x v="10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876"/>
    <b v="0"/>
    <n v="120"/>
    <b v="1"/>
    <x v="29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877"/>
    <b v="0"/>
    <n v="8"/>
    <b v="0"/>
    <x v="2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878"/>
    <b v="0"/>
    <n v="3"/>
    <b v="0"/>
    <x v="34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879"/>
    <b v="0"/>
    <n v="284"/>
    <b v="1"/>
    <x v="14"/>
    <n v="136"/>
    <n v="95.76"/>
    <x v="6"/>
    <s v="photobooks"/>
    <x v="879"/>
    <d v="2017-01-03T22:03:39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880"/>
    <b v="0"/>
    <n v="0"/>
    <b v="0"/>
    <x v="38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881"/>
    <b v="0"/>
    <n v="1"/>
    <b v="0"/>
    <x v="24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882"/>
    <b v="0"/>
    <n v="79"/>
    <b v="0"/>
    <x v="15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883"/>
    <b v="1"/>
    <n v="8"/>
    <b v="0"/>
    <x v="14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884"/>
    <b v="0"/>
    <n v="48"/>
    <b v="1"/>
    <x v="31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885"/>
    <b v="0"/>
    <n v="1"/>
    <b v="0"/>
    <x v="16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886"/>
    <b v="0"/>
    <n v="13"/>
    <b v="0"/>
    <x v="16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887"/>
    <b v="0"/>
    <n v="6"/>
    <b v="0"/>
    <x v="13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88"/>
    <b v="1"/>
    <n v="405"/>
    <b v="1"/>
    <x v="12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89"/>
    <b v="1"/>
    <n v="1887"/>
    <b v="1"/>
    <x v="12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90"/>
    <b v="1"/>
    <n v="402"/>
    <b v="1"/>
    <x v="12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91"/>
    <b v="0"/>
    <n v="278"/>
    <b v="1"/>
    <x v="12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92"/>
    <b v="0"/>
    <n v="48"/>
    <b v="1"/>
    <x v="12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893"/>
    <b v="0"/>
    <n v="2"/>
    <b v="0"/>
    <x v="9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894"/>
    <b v="0"/>
    <n v="392"/>
    <b v="1"/>
    <x v="32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895"/>
    <b v="1"/>
    <n v="3562"/>
    <b v="1"/>
    <x v="32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896"/>
    <b v="0"/>
    <n v="404"/>
    <b v="1"/>
    <x v="32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897"/>
    <b v="0"/>
    <n v="1328"/>
    <b v="1"/>
    <x v="32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898"/>
    <b v="1"/>
    <n v="2165"/>
    <b v="1"/>
    <x v="33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899"/>
    <b v="0"/>
    <n v="1"/>
    <b v="0"/>
    <x v="7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900"/>
    <b v="0"/>
    <n v="1"/>
    <b v="0"/>
    <x v="17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901"/>
    <b v="0"/>
    <n v="0"/>
    <b v="0"/>
    <x v="17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902"/>
    <b v="0"/>
    <n v="2"/>
    <b v="0"/>
    <x v="17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903"/>
    <b v="0"/>
    <n v="311"/>
    <b v="1"/>
    <x v="33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904"/>
    <b v="0"/>
    <n v="259"/>
    <b v="1"/>
    <x v="28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905"/>
    <b v="0"/>
    <n v="0"/>
    <b v="0"/>
    <x v="20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x v="906"/>
    <b v="0"/>
    <n v="78"/>
    <b v="1"/>
    <x v="39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x v="907"/>
    <b v="0"/>
    <n v="0"/>
    <b v="0"/>
    <x v="17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908"/>
    <b v="1"/>
    <n v="321"/>
    <b v="1"/>
    <x v="8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909"/>
    <b v="0"/>
    <n v="286"/>
    <b v="1"/>
    <x v="8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910"/>
    <b v="1"/>
    <n v="23"/>
    <b v="0"/>
    <x v="8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911"/>
    <b v="0"/>
    <n v="5"/>
    <b v="0"/>
    <x v="8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912"/>
    <b v="0"/>
    <n v="80"/>
    <b v="1"/>
    <x v="4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913"/>
    <b v="0"/>
    <n v="56"/>
    <b v="1"/>
    <x v="4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914"/>
    <b v="1"/>
    <n v="1049"/>
    <b v="1"/>
    <x v="1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915"/>
    <b v="0"/>
    <n v="33"/>
    <b v="0"/>
    <x v="25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16"/>
    <b v="0"/>
    <n v="5"/>
    <b v="0"/>
    <x v="18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917"/>
    <b v="0"/>
    <n v="3"/>
    <b v="0"/>
    <x v="18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918"/>
    <b v="0"/>
    <n v="8"/>
    <b v="0"/>
    <x v="1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x v="919"/>
    <b v="0"/>
    <n v="364"/>
    <b v="1"/>
    <x v="1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920"/>
    <b v="0"/>
    <n v="236"/>
    <b v="1"/>
    <x v="1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921"/>
    <b v="0"/>
    <n v="1"/>
    <b v="0"/>
    <x v="1"/>
    <n v="0"/>
    <n v="1"/>
    <x v="1"/>
    <s v="spaces"/>
    <x v="921"/>
    <d v="2015-01-09T22:59:5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922"/>
    <b v="0"/>
    <n v="3"/>
    <b v="0"/>
    <x v="1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923"/>
    <b v="0"/>
    <n v="3"/>
    <b v="0"/>
    <x v="1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24"/>
    <b v="0"/>
    <n v="2"/>
    <b v="0"/>
    <x v="1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925"/>
    <b v="0"/>
    <n v="14"/>
    <b v="0"/>
    <x v="1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926"/>
    <b v="0"/>
    <n v="76"/>
    <b v="0"/>
    <x v="1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927"/>
    <b v="1"/>
    <n v="213"/>
    <b v="1"/>
    <x v="18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928"/>
    <b v="1"/>
    <n v="119"/>
    <b v="1"/>
    <x v="18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929"/>
    <b v="1"/>
    <n v="202"/>
    <b v="1"/>
    <x v="18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930"/>
    <b v="0"/>
    <n v="110"/>
    <b v="1"/>
    <x v="18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931"/>
    <b v="1"/>
    <n v="115"/>
    <b v="1"/>
    <x v="18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932"/>
    <b v="0"/>
    <n v="31"/>
    <b v="0"/>
    <x v="18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933"/>
    <b v="0"/>
    <n v="0"/>
    <b v="0"/>
    <x v="18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934"/>
    <b v="0"/>
    <n v="14"/>
    <b v="0"/>
    <x v="18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935"/>
    <b v="0"/>
    <n v="0"/>
    <b v="0"/>
    <x v="18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936"/>
    <b v="0"/>
    <n v="0"/>
    <b v="0"/>
    <x v="18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937"/>
    <b v="0"/>
    <n v="1"/>
    <b v="0"/>
    <x v="18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938"/>
    <b v="0"/>
    <n v="3"/>
    <b v="0"/>
    <x v="18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939"/>
    <b v="0"/>
    <n v="0"/>
    <b v="0"/>
    <x v="18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940"/>
    <b v="0"/>
    <n v="0"/>
    <b v="0"/>
    <x v="25"/>
    <n v="0"/>
    <n v="0"/>
    <x v="2"/>
    <s v="children's books"/>
    <x v="940"/>
    <d v="2013-02-01T17:00:00"/>
    <x v="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941"/>
    <b v="0"/>
    <n v="191"/>
    <b v="1"/>
    <x v="14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942"/>
    <b v="0"/>
    <n v="100"/>
    <b v="1"/>
    <x v="32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943"/>
    <b v="0"/>
    <n v="27"/>
    <b v="0"/>
    <x v="4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944"/>
    <b v="1"/>
    <n v="141"/>
    <b v="1"/>
    <x v="14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945"/>
    <b v="1"/>
    <n v="86"/>
    <b v="0"/>
    <x v="14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946"/>
    <b v="1"/>
    <n v="205"/>
    <b v="1"/>
    <x v="12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947"/>
    <b v="0"/>
    <n v="537"/>
    <b v="1"/>
    <x v="32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948"/>
    <b v="0"/>
    <n v="7"/>
    <b v="0"/>
    <x v="1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949"/>
    <b v="0"/>
    <n v="2"/>
    <b v="0"/>
    <x v="2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50"/>
    <b v="0"/>
    <n v="7"/>
    <b v="0"/>
    <x v="7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951"/>
    <b v="1"/>
    <n v="206"/>
    <b v="1"/>
    <x v="31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952"/>
    <b v="0"/>
    <n v="101"/>
    <b v="1"/>
    <x v="30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953"/>
    <b v="0"/>
    <n v="206"/>
    <b v="1"/>
    <x v="21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954"/>
    <b v="0"/>
    <n v="208"/>
    <b v="1"/>
    <x v="21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55"/>
    <b v="1"/>
    <n v="211"/>
    <b v="1"/>
    <x v="14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56"/>
    <b v="1"/>
    <n v="241"/>
    <b v="1"/>
    <x v="14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957"/>
    <b v="0"/>
    <n v="380"/>
    <b v="1"/>
    <x v="32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58"/>
    <b v="1"/>
    <n v="1224"/>
    <b v="1"/>
    <x v="28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x v="959"/>
    <b v="1"/>
    <n v="202"/>
    <b v="1"/>
    <x v="21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960"/>
    <b v="1"/>
    <n v="238"/>
    <b v="1"/>
    <x v="21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961"/>
    <b v="0"/>
    <n v="1"/>
    <b v="0"/>
    <x v="7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x v="962"/>
    <b v="0"/>
    <n v="2"/>
    <b v="0"/>
    <x v="9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963"/>
    <b v="0"/>
    <n v="27"/>
    <b v="0"/>
    <x v="9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64"/>
    <b v="0"/>
    <n v="0"/>
    <b v="0"/>
    <x v="17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65"/>
    <b v="0"/>
    <n v="3"/>
    <b v="0"/>
    <x v="17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x v="966"/>
    <b v="1"/>
    <n v="167"/>
    <b v="1"/>
    <x v="14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67"/>
    <b v="0"/>
    <n v="2"/>
    <b v="0"/>
    <x v="38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68"/>
    <b v="0"/>
    <n v="100"/>
    <b v="0"/>
    <x v="14"/>
    <n v="52"/>
    <n v="94.19"/>
    <x v="6"/>
    <s v="photobooks"/>
    <x v="968"/>
    <d v="2017-01-30T06:59: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969"/>
    <b v="0"/>
    <n v="16"/>
    <b v="0"/>
    <x v="16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70"/>
    <b v="0"/>
    <n v="246"/>
    <b v="1"/>
    <x v="28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971"/>
    <b v="0"/>
    <n v="340"/>
    <b v="1"/>
    <x v="31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972"/>
    <b v="0"/>
    <n v="321"/>
    <b v="1"/>
    <x v="32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973"/>
    <b v="0"/>
    <n v="983"/>
    <b v="1"/>
    <x v="32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74"/>
    <b v="1"/>
    <n v="167"/>
    <b v="1"/>
    <x v="28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975"/>
    <b v="0"/>
    <n v="33"/>
    <b v="0"/>
    <x v="20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976"/>
    <b v="0"/>
    <n v="185"/>
    <b v="1"/>
    <x v="39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977"/>
    <b v="1"/>
    <n v="148"/>
    <b v="1"/>
    <x v="1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978"/>
    <b v="0"/>
    <n v="3"/>
    <b v="0"/>
    <x v="1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979"/>
    <b v="0"/>
    <n v="1"/>
    <b v="0"/>
    <x v="6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980"/>
    <b v="0"/>
    <n v="197"/>
    <b v="0"/>
    <x v="18"/>
    <n v="70"/>
    <n v="63.56"/>
    <x v="1"/>
    <s v="plays"/>
    <x v="980"/>
    <d v="2015-02-01T02:54:00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981"/>
    <b v="0"/>
    <n v="0"/>
    <b v="0"/>
    <x v="18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982"/>
    <b v="0"/>
    <n v="0"/>
    <b v="0"/>
    <x v="34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983"/>
    <b v="0"/>
    <n v="3"/>
    <b v="0"/>
    <x v="10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984"/>
    <b v="1"/>
    <n v="196"/>
    <b v="1"/>
    <x v="14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985"/>
    <b v="1"/>
    <n v="75"/>
    <b v="0"/>
    <x v="14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986"/>
    <b v="0"/>
    <n v="104"/>
    <b v="1"/>
    <x v="4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987"/>
    <b v="0"/>
    <n v="78"/>
    <b v="1"/>
    <x v="31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988"/>
    <b v="0"/>
    <n v="59"/>
    <b v="0"/>
    <x v="6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x v="989"/>
    <b v="0"/>
    <n v="0"/>
    <b v="0"/>
    <x v="5"/>
    <n v="0"/>
    <n v="0"/>
    <x v="0"/>
    <s v="drama"/>
    <x v="989"/>
    <d v="2016-01-12T15:48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990"/>
    <b v="1"/>
    <n v="305"/>
    <b v="1"/>
    <x v="21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991"/>
    <b v="1"/>
    <n v="222"/>
    <b v="1"/>
    <x v="21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x v="992"/>
    <b v="0"/>
    <n v="17"/>
    <b v="0"/>
    <x v="3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93"/>
    <b v="0"/>
    <n v="47"/>
    <b v="0"/>
    <x v="2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994"/>
    <b v="1"/>
    <n v="116"/>
    <b v="1"/>
    <x v="14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995"/>
    <b v="1"/>
    <n v="37"/>
    <b v="0"/>
    <x v="14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996"/>
    <b v="0"/>
    <n v="91"/>
    <b v="0"/>
    <x v="18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997"/>
    <b v="0"/>
    <n v="36"/>
    <b v="0"/>
    <x v="17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x v="998"/>
    <b v="0"/>
    <n v="141"/>
    <b v="1"/>
    <x v="14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x v="999"/>
    <b v="0"/>
    <n v="1"/>
    <b v="0"/>
    <x v="15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000"/>
    <b v="0"/>
    <n v="8"/>
    <b v="0"/>
    <x v="1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x v="1001"/>
    <b v="0"/>
    <n v="253"/>
    <b v="1"/>
    <x v="14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002"/>
    <b v="0"/>
    <n v="101"/>
    <b v="1"/>
    <x v="14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003"/>
    <b v="0"/>
    <n v="8"/>
    <b v="0"/>
    <x v="22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x v="1004"/>
    <b v="0"/>
    <n v="15"/>
    <b v="0"/>
    <x v="17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005"/>
    <b v="1"/>
    <n v="248"/>
    <b v="1"/>
    <x v="27"/>
    <n v="108"/>
    <n v="69.599999999999994"/>
    <x v="2"/>
    <s v="radio &amp; podcasts"/>
    <x v="1005"/>
    <d v="2016-01-12T05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006"/>
    <b v="1"/>
    <n v="345"/>
    <b v="1"/>
    <x v="14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007"/>
    <b v="1"/>
    <n v="405"/>
    <b v="1"/>
    <x v="14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008"/>
    <b v="1"/>
    <n v="37"/>
    <b v="0"/>
    <x v="14"/>
    <n v="14"/>
    <n v="58.97"/>
    <x v="6"/>
    <s v="photobooks"/>
    <x v="1008"/>
    <d v="2016-02-04T07:50:33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009"/>
    <b v="1"/>
    <n v="253"/>
    <b v="1"/>
    <x v="12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10"/>
    <b v="0"/>
    <n v="191"/>
    <b v="1"/>
    <x v="28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1011"/>
    <b v="0"/>
    <n v="1"/>
    <b v="0"/>
    <x v="7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012"/>
    <b v="0"/>
    <n v="22"/>
    <b v="0"/>
    <x v="25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013"/>
    <b v="0"/>
    <n v="90"/>
    <b v="0"/>
    <x v="1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014"/>
    <b v="1"/>
    <n v="52"/>
    <b v="0"/>
    <x v="14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015"/>
    <b v="1"/>
    <n v="286"/>
    <b v="1"/>
    <x v="18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1016"/>
    <b v="0"/>
    <n v="69"/>
    <b v="1"/>
    <x v="30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1017"/>
    <b v="0"/>
    <n v="2"/>
    <b v="0"/>
    <x v="5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x v="1018"/>
    <b v="0"/>
    <n v="1"/>
    <b v="0"/>
    <x v="5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1019"/>
    <b v="1"/>
    <n v="137"/>
    <b v="1"/>
    <x v="21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1020"/>
    <b v="1"/>
    <n v="135"/>
    <b v="1"/>
    <x v="21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21"/>
    <b v="1"/>
    <n v="290"/>
    <b v="1"/>
    <x v="21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022"/>
    <b v="1"/>
    <n v="232"/>
    <b v="1"/>
    <x v="21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1023"/>
    <b v="1"/>
    <n v="158"/>
    <b v="1"/>
    <x v="21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024"/>
    <b v="1"/>
    <n v="236"/>
    <b v="1"/>
    <x v="21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025"/>
    <b v="1"/>
    <n v="303"/>
    <b v="1"/>
    <x v="21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026"/>
    <b v="0"/>
    <n v="65"/>
    <b v="1"/>
    <x v="21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1027"/>
    <b v="0"/>
    <n v="149"/>
    <b v="1"/>
    <x v="21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028"/>
    <b v="0"/>
    <n v="196"/>
    <b v="1"/>
    <x v="21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29"/>
    <b v="0"/>
    <n v="6"/>
    <b v="0"/>
    <x v="3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30"/>
    <b v="0"/>
    <n v="55"/>
    <b v="0"/>
    <x v="3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031"/>
    <b v="0"/>
    <n v="147"/>
    <b v="0"/>
    <x v="3"/>
    <n v="50"/>
    <n v="51.22"/>
    <x v="0"/>
    <s v="animation"/>
    <x v="1031"/>
    <d v="2013-01-29T04:44:3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032"/>
    <b v="0"/>
    <n v="3"/>
    <b v="0"/>
    <x v="3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033"/>
    <b v="0"/>
    <n v="48"/>
    <b v="1"/>
    <x v="18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034"/>
    <b v="0"/>
    <n v="1"/>
    <b v="0"/>
    <x v="7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035"/>
    <b v="0"/>
    <n v="2"/>
    <b v="0"/>
    <x v="7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036"/>
    <b v="0"/>
    <n v="13"/>
    <b v="0"/>
    <x v="7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1037"/>
    <b v="0"/>
    <n v="99"/>
    <b v="1"/>
    <x v="10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038"/>
    <b v="0"/>
    <n v="25"/>
    <b v="0"/>
    <x v="10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039"/>
    <b v="0"/>
    <n v="31"/>
    <b v="0"/>
    <x v="10"/>
    <n v="3"/>
    <n v="13"/>
    <x v="3"/>
    <s v="wearables"/>
    <x v="1039"/>
    <d v="2017-01-10T16:31:2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040"/>
    <b v="0"/>
    <n v="37"/>
    <b v="0"/>
    <x v="10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041"/>
    <b v="0"/>
    <n v="7"/>
    <b v="0"/>
    <x v="10"/>
    <n v="6"/>
    <n v="119.57"/>
    <x v="3"/>
    <s v="wearables"/>
    <x v="1041"/>
    <d v="2017-01-31T23:32:00"/>
    <x v="3"/>
  </r>
  <r>
    <n v="709"/>
    <s v="lumiglove"/>
    <s v="A &quot;handheld&quot; light, which eases the way you illuminate objects and/or paths."/>
    <n v="15000"/>
    <n v="61"/>
    <x v="1"/>
    <s v="US"/>
    <s v="USD"/>
    <n v="1417741159"/>
    <x v="1042"/>
    <b v="0"/>
    <n v="2"/>
    <b v="0"/>
    <x v="10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043"/>
    <b v="0"/>
    <n v="28"/>
    <b v="0"/>
    <x v="10"/>
    <n v="15"/>
    <n v="80.319999999999993"/>
    <x v="3"/>
    <s v="wearables"/>
    <x v="1043"/>
    <d v="2017-02-28T18:54:42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1044"/>
    <b v="0"/>
    <n v="10"/>
    <b v="0"/>
    <x v="10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045"/>
    <b v="0"/>
    <n v="6"/>
    <b v="0"/>
    <x v="34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1046"/>
    <b v="0"/>
    <n v="154"/>
    <b v="1"/>
    <x v="31"/>
    <n v="101"/>
    <n v="97.99"/>
    <x v="5"/>
    <s v="rock"/>
    <x v="1046"/>
    <d v="2012-01-21T08:13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1047"/>
    <b v="0"/>
    <n v="0"/>
    <b v="0"/>
    <x v="22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048"/>
    <b v="0"/>
    <n v="20"/>
    <b v="0"/>
    <x v="22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49"/>
    <b v="0"/>
    <n v="6"/>
    <b v="0"/>
    <x v="22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50"/>
    <b v="0"/>
    <n v="5"/>
    <b v="0"/>
    <x v="10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1051"/>
    <b v="0"/>
    <n v="5"/>
    <b v="0"/>
    <x v="10"/>
    <n v="1"/>
    <n v="25.2"/>
    <x v="3"/>
    <s v="wearables"/>
    <x v="1051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52"/>
    <b v="0"/>
    <n v="73"/>
    <b v="0"/>
    <x v="10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053"/>
    <b v="0"/>
    <n v="4"/>
    <b v="0"/>
    <x v="23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x v="1054"/>
    <b v="0"/>
    <n v="49"/>
    <b v="0"/>
    <x v="9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55"/>
    <b v="0"/>
    <n v="15"/>
    <b v="0"/>
    <x v="9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1056"/>
    <b v="0"/>
    <n v="3"/>
    <b v="0"/>
    <x v="17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57"/>
    <b v="0"/>
    <n v="8"/>
    <b v="0"/>
    <x v="17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058"/>
    <b v="0"/>
    <n v="19"/>
    <b v="0"/>
    <x v="17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059"/>
    <b v="0"/>
    <n v="314"/>
    <b v="1"/>
    <x v="14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060"/>
    <b v="0"/>
    <n v="140"/>
    <b v="1"/>
    <x v="14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061"/>
    <b v="0"/>
    <n v="18"/>
    <b v="0"/>
    <x v="11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062"/>
    <b v="1"/>
    <n v="389"/>
    <b v="1"/>
    <x v="31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063"/>
    <b v="1"/>
    <n v="413"/>
    <b v="1"/>
    <x v="31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064"/>
    <b v="1"/>
    <n v="130"/>
    <b v="1"/>
    <x v="31"/>
    <n v="111"/>
    <n v="127.98"/>
    <x v="5"/>
    <s v="rock"/>
    <x v="1064"/>
    <d v="2011-03-01T18:10:5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065"/>
    <b v="1"/>
    <n v="274"/>
    <b v="1"/>
    <x v="31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066"/>
    <b v="0"/>
    <n v="120"/>
    <b v="1"/>
    <x v="18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067"/>
    <b v="0"/>
    <n v="44"/>
    <b v="0"/>
    <x v="10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1068"/>
    <b v="0"/>
    <n v="2"/>
    <b v="0"/>
    <x v="2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069"/>
    <b v="0"/>
    <n v="7"/>
    <b v="0"/>
    <x v="2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070"/>
    <b v="1"/>
    <n v="340"/>
    <b v="1"/>
    <x v="27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071"/>
    <b v="1"/>
    <n v="441"/>
    <b v="1"/>
    <x v="27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72"/>
    <b v="0"/>
    <n v="6"/>
    <b v="0"/>
    <x v="34"/>
    <n v="2"/>
    <n v="60"/>
    <x v="2"/>
    <s v="fiction"/>
    <x v="1072"/>
    <d v="2014-01-05T13:31:00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1073"/>
    <b v="0"/>
    <n v="1"/>
    <b v="0"/>
    <x v="34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074"/>
    <b v="1"/>
    <n v="615"/>
    <b v="1"/>
    <x v="14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075"/>
    <b v="1"/>
    <n v="236"/>
    <b v="1"/>
    <x v="14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076"/>
    <b v="1"/>
    <n v="98"/>
    <b v="1"/>
    <x v="14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077"/>
    <b v="0"/>
    <n v="1"/>
    <b v="0"/>
    <x v="38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078"/>
    <b v="0"/>
    <n v="0"/>
    <b v="0"/>
    <x v="24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079"/>
    <b v="0"/>
    <n v="107"/>
    <b v="1"/>
    <x v="14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080"/>
    <b v="0"/>
    <n v="35"/>
    <b v="1"/>
    <x v="14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081"/>
    <b v="0"/>
    <n v="0"/>
    <b v="0"/>
    <x v="14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082"/>
    <b v="0"/>
    <n v="226"/>
    <b v="1"/>
    <x v="31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083"/>
    <b v="0"/>
    <n v="209"/>
    <b v="1"/>
    <x v="31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084"/>
    <b v="0"/>
    <n v="131"/>
    <b v="1"/>
    <x v="31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85"/>
    <b v="0"/>
    <n v="174"/>
    <b v="1"/>
    <x v="31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086"/>
    <b v="0"/>
    <n v="114"/>
    <b v="1"/>
    <x v="28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087"/>
    <b v="1"/>
    <n v="147"/>
    <b v="1"/>
    <x v="12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088"/>
    <b v="0"/>
    <n v="7"/>
    <b v="0"/>
    <x v="19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89"/>
    <b v="0"/>
    <n v="180"/>
    <b v="1"/>
    <x v="12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1090"/>
    <b v="0"/>
    <n v="666"/>
    <b v="1"/>
    <x v="12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091"/>
    <b v="0"/>
    <n v="1"/>
    <b v="0"/>
    <x v="9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092"/>
    <b v="0"/>
    <n v="0"/>
    <b v="0"/>
    <x v="9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093"/>
    <b v="0"/>
    <n v="89"/>
    <b v="0"/>
    <x v="9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094"/>
    <b v="0"/>
    <n v="897"/>
    <b v="1"/>
    <x v="32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095"/>
    <b v="1"/>
    <n v="200"/>
    <b v="1"/>
    <x v="28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096"/>
    <b v="0"/>
    <n v="1"/>
    <b v="0"/>
    <x v="33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1097"/>
    <b v="1"/>
    <n v="123"/>
    <b v="1"/>
    <x v="33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1098"/>
    <b v="0"/>
    <n v="3"/>
    <b v="0"/>
    <x v="7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099"/>
    <b v="0"/>
    <n v="0"/>
    <b v="0"/>
    <x v="17"/>
    <n v="0"/>
    <n v="0"/>
    <x v="7"/>
    <s v="food trucks"/>
    <x v="1099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100"/>
    <b v="0"/>
    <n v="2"/>
    <b v="0"/>
    <x v="17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101"/>
    <b v="0"/>
    <n v="0"/>
    <b v="0"/>
    <x v="17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02"/>
    <b v="0"/>
    <n v="13"/>
    <b v="0"/>
    <x v="17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103"/>
    <b v="0"/>
    <n v="1"/>
    <b v="0"/>
    <x v="17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1104"/>
    <b v="0"/>
    <n v="102"/>
    <b v="1"/>
    <x v="33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1105"/>
    <b v="0"/>
    <n v="0"/>
    <b v="0"/>
    <x v="17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x v="1106"/>
    <b v="0"/>
    <n v="19"/>
    <b v="0"/>
    <x v="17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1107"/>
    <b v="1"/>
    <n v="77"/>
    <b v="1"/>
    <x v="8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1108"/>
    <b v="1"/>
    <n v="465"/>
    <b v="1"/>
    <x v="8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x v="1109"/>
    <b v="0"/>
    <n v="43"/>
    <b v="0"/>
    <x v="8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110"/>
    <b v="0"/>
    <n v="3"/>
    <b v="0"/>
    <x v="17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111"/>
    <b v="0"/>
    <n v="0"/>
    <b v="0"/>
    <x v="17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112"/>
    <b v="0"/>
    <n v="3"/>
    <b v="0"/>
    <x v="17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113"/>
    <b v="0"/>
    <n v="392"/>
    <b v="1"/>
    <x v="12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114"/>
    <b v="0"/>
    <n v="60"/>
    <b v="0"/>
    <x v="18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1115"/>
    <b v="0"/>
    <n v="0"/>
    <b v="0"/>
    <x v="1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116"/>
    <b v="0"/>
    <n v="3"/>
    <b v="0"/>
    <x v="1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117"/>
    <b v="0"/>
    <n v="249"/>
    <b v="1"/>
    <x v="1"/>
    <n v="105"/>
    <n v="63.23"/>
    <x v="1"/>
    <s v="spaces"/>
    <x v="1117"/>
    <d v="2017-01-19T15:57:5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118"/>
    <b v="0"/>
    <n v="226"/>
    <b v="1"/>
    <x v="1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1119"/>
    <b v="0"/>
    <n v="128"/>
    <b v="1"/>
    <x v="1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20"/>
    <b v="0"/>
    <n v="11"/>
    <b v="0"/>
    <x v="1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121"/>
    <b v="0"/>
    <n v="20"/>
    <b v="0"/>
    <x v="1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122"/>
    <b v="0"/>
    <n v="117"/>
    <b v="0"/>
    <x v="18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123"/>
    <b v="1"/>
    <n v="244"/>
    <b v="1"/>
    <x v="18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x v="1124"/>
    <b v="1"/>
    <n v="59"/>
    <b v="1"/>
    <x v="18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125"/>
    <b v="1"/>
    <n v="181"/>
    <b v="1"/>
    <x v="18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126"/>
    <b v="1"/>
    <n v="288"/>
    <b v="1"/>
    <x v="18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127"/>
    <b v="0"/>
    <n v="122"/>
    <b v="1"/>
    <x v="18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128"/>
    <b v="0"/>
    <n v="175"/>
    <b v="1"/>
    <x v="18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129"/>
    <b v="0"/>
    <n v="112"/>
    <b v="1"/>
    <x v="18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130"/>
    <b v="0"/>
    <n v="165"/>
    <b v="1"/>
    <x v="18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131"/>
    <b v="0"/>
    <n v="78"/>
    <b v="1"/>
    <x v="18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132"/>
    <b v="0"/>
    <n v="115"/>
    <b v="1"/>
    <x v="6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133"/>
    <b v="0"/>
    <n v="0"/>
    <b v="0"/>
    <x v="6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1134"/>
    <b v="0"/>
    <n v="0"/>
    <b v="0"/>
    <x v="6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1135"/>
    <b v="0"/>
    <n v="0"/>
    <b v="0"/>
    <x v="6"/>
    <n v="0"/>
    <n v="0"/>
    <x v="1"/>
    <s v="musical"/>
    <x v="1135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1136"/>
    <b v="0"/>
    <n v="0"/>
    <b v="0"/>
    <x v="6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137"/>
    <b v="0"/>
    <n v="8"/>
    <b v="0"/>
    <x v="18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38"/>
    <b v="0"/>
    <n v="11"/>
    <b v="0"/>
    <x v="18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139"/>
    <b v="0"/>
    <n v="1"/>
    <b v="0"/>
    <x v="18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140"/>
    <b v="0"/>
    <n v="40"/>
    <b v="0"/>
    <x v="18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141"/>
    <b v="0"/>
    <n v="2"/>
    <b v="0"/>
    <x v="18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142"/>
    <b v="0"/>
    <n v="2"/>
    <b v="0"/>
    <x v="18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143"/>
    <b v="0"/>
    <n v="1"/>
    <b v="0"/>
    <x v="18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144"/>
    <b v="0"/>
    <n v="6"/>
    <b v="0"/>
    <x v="18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145"/>
    <b v="0"/>
    <n v="1"/>
    <b v="0"/>
    <x v="1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1146"/>
    <b v="1"/>
    <n v="179"/>
    <b v="1"/>
    <x v="21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147"/>
    <b v="0"/>
    <n v="28"/>
    <b v="0"/>
    <x v="22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48"/>
    <b v="0"/>
    <n v="512"/>
    <b v="1"/>
    <x v="14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149"/>
    <b v="1"/>
    <n v="5"/>
    <b v="0"/>
    <x v="2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150"/>
    <b v="0"/>
    <n v="26"/>
    <b v="0"/>
    <x v="18"/>
    <n v="14"/>
    <n v="78.08"/>
    <x v="1"/>
    <s v="plays"/>
    <x v="1150"/>
    <d v="2016-01-15T03:0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1151"/>
    <b v="0"/>
    <n v="169"/>
    <b v="1"/>
    <x v="30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152"/>
    <b v="0"/>
    <n v="13"/>
    <b v="0"/>
    <x v="5"/>
    <n v="15"/>
    <n v="163.85"/>
    <x v="0"/>
    <s v="drama"/>
    <x v="1152"/>
    <d v="2015-01-04T04:43:58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153"/>
    <b v="1"/>
    <n v="563"/>
    <b v="1"/>
    <x v="21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54"/>
    <b v="0"/>
    <n v="0"/>
    <b v="0"/>
    <x v="3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55"/>
    <b v="0"/>
    <n v="184"/>
    <b v="1"/>
    <x v="31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156"/>
    <b v="0"/>
    <n v="48"/>
    <b v="0"/>
    <x v="22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157"/>
    <b v="0"/>
    <n v="222"/>
    <b v="1"/>
    <x v="14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158"/>
    <b v="0"/>
    <n v="0"/>
    <b v="0"/>
    <x v="2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159"/>
    <b v="1"/>
    <n v="206"/>
    <b v="1"/>
    <x v="14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160"/>
    <b v="0"/>
    <n v="92"/>
    <b v="0"/>
    <x v="24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1161"/>
    <b v="0"/>
    <n v="234"/>
    <b v="1"/>
    <x v="32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162"/>
    <b v="0"/>
    <n v="2"/>
    <b v="0"/>
    <x v="17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163"/>
    <b v="0"/>
    <n v="6"/>
    <b v="0"/>
    <x v="18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164"/>
    <b v="0"/>
    <n v="0"/>
    <b v="0"/>
    <x v="7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165"/>
    <b v="0"/>
    <n v="2"/>
    <b v="0"/>
    <x v="18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66"/>
    <b v="0"/>
    <n v="15"/>
    <b v="0"/>
    <x v="6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167"/>
    <b v="1"/>
    <n v="202"/>
    <b v="1"/>
    <x v="21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168"/>
    <b v="1"/>
    <n v="275"/>
    <b v="1"/>
    <x v="21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169"/>
    <b v="1"/>
    <n v="251"/>
    <b v="1"/>
    <x v="21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x v="1170"/>
    <b v="0"/>
    <n v="94"/>
    <b v="1"/>
    <x v="29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171"/>
    <b v="0"/>
    <n v="57"/>
    <b v="1"/>
    <x v="14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172"/>
    <b v="0"/>
    <n v="62"/>
    <b v="1"/>
    <x v="14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1173"/>
    <b v="0"/>
    <n v="0"/>
    <b v="0"/>
    <x v="2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1174"/>
    <b v="0"/>
    <n v="1"/>
    <b v="0"/>
    <x v="2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1175"/>
    <b v="0"/>
    <n v="0"/>
    <b v="0"/>
    <x v="2"/>
    <n v="0"/>
    <n v="0"/>
    <x v="2"/>
    <s v="translations"/>
    <x v="1175"/>
    <d v="2017-01-02T22:13:29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176"/>
    <b v="0"/>
    <n v="301"/>
    <b v="1"/>
    <x v="32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1177"/>
    <b v="0"/>
    <n v="147"/>
    <b v="1"/>
    <x v="32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1178"/>
    <b v="0"/>
    <n v="0"/>
    <b v="0"/>
    <x v="7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179"/>
    <b v="1"/>
    <n v="72"/>
    <b v="1"/>
    <x v="18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180"/>
    <b v="1"/>
    <n v="186"/>
    <b v="1"/>
    <x v="18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181"/>
    <b v="1"/>
    <n v="43"/>
    <b v="0"/>
    <x v="18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1182"/>
    <b v="0"/>
    <n v="1"/>
    <b v="0"/>
    <x v="9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183"/>
    <b v="0"/>
    <n v="171"/>
    <b v="1"/>
    <x v="21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1184"/>
    <b v="0"/>
    <n v="0"/>
    <b v="0"/>
    <x v="5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185"/>
    <b v="0"/>
    <n v="3"/>
    <b v="0"/>
    <x v="18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186"/>
    <b v="1"/>
    <n v="189"/>
    <b v="1"/>
    <x v="31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x v="1187"/>
    <b v="0"/>
    <n v="12"/>
    <b v="0"/>
    <x v="5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1188"/>
    <b v="0"/>
    <n v="1"/>
    <b v="0"/>
    <x v="5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89"/>
    <b v="0"/>
    <n v="159"/>
    <b v="1"/>
    <x v="21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1190"/>
    <b v="0"/>
    <n v="99"/>
    <b v="1"/>
    <x v="31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91"/>
    <b v="0"/>
    <n v="111"/>
    <b v="1"/>
    <x v="14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92"/>
    <b v="0"/>
    <n v="714"/>
    <b v="1"/>
    <x v="14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193"/>
    <b v="0"/>
    <n v="22"/>
    <b v="0"/>
    <x v="15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194"/>
    <b v="1"/>
    <n v="103"/>
    <b v="0"/>
    <x v="14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195"/>
    <b v="0"/>
    <n v="132"/>
    <b v="1"/>
    <x v="39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x v="1196"/>
    <b v="0"/>
    <n v="2"/>
    <b v="0"/>
    <x v="6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197"/>
    <b v="0"/>
    <n v="229"/>
    <b v="1"/>
    <x v="21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198"/>
    <b v="1"/>
    <n v="134"/>
    <b v="1"/>
    <x v="18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1199"/>
    <b v="0"/>
    <n v="4"/>
    <b v="0"/>
    <x v="35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200"/>
    <b v="0"/>
    <n v="70"/>
    <b v="0"/>
    <x v="3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1201"/>
    <b v="0"/>
    <n v="70"/>
    <b v="1"/>
    <x v="30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1202"/>
    <b v="0"/>
    <n v="71"/>
    <b v="1"/>
    <x v="30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x v="1203"/>
    <b v="0"/>
    <n v="87"/>
    <b v="1"/>
    <x v="30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204"/>
    <b v="0"/>
    <n v="47"/>
    <b v="1"/>
    <x v="40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205"/>
    <b v="0"/>
    <n v="28"/>
    <b v="0"/>
    <x v="0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x v="1206"/>
    <b v="0"/>
    <n v="1"/>
    <b v="0"/>
    <x v="5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207"/>
    <b v="0"/>
    <n v="33"/>
    <b v="0"/>
    <x v="5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208"/>
    <b v="1"/>
    <n v="202"/>
    <b v="1"/>
    <x v="21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1209"/>
    <b v="0"/>
    <n v="87"/>
    <b v="1"/>
    <x v="21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1210"/>
    <b v="0"/>
    <n v="133"/>
    <b v="1"/>
    <x v="21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11"/>
    <b v="0"/>
    <n v="13"/>
    <b v="0"/>
    <x v="3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1212"/>
    <b v="0"/>
    <n v="0"/>
    <b v="0"/>
    <x v="3"/>
    <n v="0"/>
    <n v="0"/>
    <x v="0"/>
    <s v="animation"/>
    <x v="1212"/>
    <d v="2017-01-09T01:18:2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213"/>
    <b v="0"/>
    <n v="14"/>
    <b v="0"/>
    <x v="3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214"/>
    <b v="0"/>
    <n v="12"/>
    <b v="1"/>
    <x v="18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1215"/>
    <b v="0"/>
    <n v="5"/>
    <b v="0"/>
    <x v="7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1216"/>
    <b v="0"/>
    <n v="1013"/>
    <b v="1"/>
    <x v="10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217"/>
    <b v="0"/>
    <n v="29"/>
    <b v="0"/>
    <x v="10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1218"/>
    <b v="0"/>
    <n v="4"/>
    <b v="0"/>
    <x v="10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219"/>
    <b v="0"/>
    <n v="7"/>
    <b v="0"/>
    <x v="10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220"/>
    <b v="0"/>
    <n v="30"/>
    <b v="0"/>
    <x v="10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x v="1221"/>
    <b v="0"/>
    <n v="0"/>
    <b v="0"/>
    <x v="23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222"/>
    <b v="0"/>
    <n v="29"/>
    <b v="0"/>
    <x v="9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223"/>
    <b v="0"/>
    <n v="38"/>
    <b v="0"/>
    <x v="11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24"/>
    <b v="1"/>
    <n v="670"/>
    <b v="1"/>
    <x v="31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25"/>
    <b v="1"/>
    <n v="182"/>
    <b v="1"/>
    <x v="31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x v="1226"/>
    <b v="0"/>
    <n v="3"/>
    <b v="0"/>
    <x v="2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27"/>
    <b v="0"/>
    <n v="10"/>
    <b v="0"/>
    <x v="2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228"/>
    <b v="1"/>
    <n v="455"/>
    <b v="1"/>
    <x v="14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229"/>
    <b v="1"/>
    <n v="224"/>
    <b v="1"/>
    <x v="14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230"/>
    <b v="0"/>
    <n v="23"/>
    <b v="0"/>
    <x v="15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231"/>
    <b v="0"/>
    <n v="118"/>
    <b v="1"/>
    <x v="14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232"/>
    <b v="0"/>
    <n v="140"/>
    <b v="0"/>
    <x v="14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233"/>
    <b v="0"/>
    <n v="246"/>
    <b v="1"/>
    <x v="28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1234"/>
    <b v="0"/>
    <n v="3238"/>
    <b v="1"/>
    <x v="32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235"/>
    <b v="1"/>
    <n v="179"/>
    <b v="1"/>
    <x v="33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x v="1236"/>
    <b v="0"/>
    <n v="1"/>
    <b v="0"/>
    <x v="17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37"/>
    <b v="0"/>
    <n v="4"/>
    <b v="0"/>
    <x v="20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38"/>
    <b v="1"/>
    <n v="489"/>
    <b v="1"/>
    <x v="8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1239"/>
    <b v="0"/>
    <n v="6"/>
    <b v="0"/>
    <x v="8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240"/>
    <b v="1"/>
    <n v="551"/>
    <b v="1"/>
    <x v="1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1241"/>
    <b v="0"/>
    <n v="176"/>
    <b v="1"/>
    <x v="12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1242"/>
    <b v="0"/>
    <n v="146"/>
    <b v="1"/>
    <x v="12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243"/>
    <b v="0"/>
    <n v="29"/>
    <b v="0"/>
    <x v="18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44"/>
    <b v="0"/>
    <n v="3"/>
    <b v="0"/>
    <x v="18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245"/>
    <b v="0"/>
    <n v="156"/>
    <b v="1"/>
    <x v="1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246"/>
    <b v="0"/>
    <n v="117"/>
    <b v="0"/>
    <x v="1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247"/>
    <b v="0"/>
    <n v="2"/>
    <b v="0"/>
    <x v="1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248"/>
    <b v="0"/>
    <n v="13"/>
    <b v="0"/>
    <x v="1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249"/>
    <b v="1"/>
    <n v="115"/>
    <b v="1"/>
    <x v="18"/>
    <n v="102"/>
    <n v="106.57"/>
    <x v="1"/>
    <s v="plays"/>
    <x v="1249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250"/>
    <b v="1"/>
    <n v="184"/>
    <b v="1"/>
    <x v="18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251"/>
    <b v="1"/>
    <n v="200"/>
    <b v="1"/>
    <x v="18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252"/>
    <b v="0"/>
    <n v="199"/>
    <b v="1"/>
    <x v="18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253"/>
    <b v="0"/>
    <n v="40"/>
    <b v="0"/>
    <x v="6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254"/>
    <b v="0"/>
    <n v="1"/>
    <b v="0"/>
    <x v="18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255"/>
    <b v="0"/>
    <n v="1"/>
    <b v="0"/>
    <x v="7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256"/>
    <b v="0"/>
    <n v="125"/>
    <b v="1"/>
    <x v="18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257"/>
    <b v="0"/>
    <n v="35"/>
    <b v="0"/>
    <x v="10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1258"/>
    <b v="0"/>
    <n v="84"/>
    <b v="1"/>
    <x v="8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59"/>
    <b v="0"/>
    <n v="17"/>
    <b v="0"/>
    <x v="18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260"/>
    <b v="1"/>
    <n v="167"/>
    <b v="1"/>
    <x v="21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261"/>
    <b v="0"/>
    <n v="1"/>
    <b v="0"/>
    <x v="18"/>
    <n v="0"/>
    <n v="29"/>
    <x v="1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1262"/>
    <b v="0"/>
    <n v="4"/>
    <b v="0"/>
    <x v="7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263"/>
    <b v="0"/>
    <n v="46"/>
    <b v="0"/>
    <x v="18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1264"/>
    <b v="0"/>
    <n v="119"/>
    <b v="1"/>
    <x v="30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265"/>
    <b v="1"/>
    <n v="39"/>
    <b v="0"/>
    <x v="14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266"/>
    <b v="1"/>
    <n v="38"/>
    <b v="0"/>
    <x v="14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67"/>
    <b v="0"/>
    <n v="7"/>
    <b v="0"/>
    <x v="20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1268"/>
    <b v="1"/>
    <n v="385"/>
    <b v="1"/>
    <x v="8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269"/>
    <b v="1"/>
    <n v="3663"/>
    <b v="1"/>
    <x v="8"/>
    <n v="2791"/>
    <n v="83.8"/>
    <x v="3"/>
    <s v="space exploration"/>
    <x v="1269"/>
    <d v="2017-01-02T22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70"/>
    <b v="0"/>
    <n v="9"/>
    <b v="0"/>
    <x v="1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271"/>
    <b v="0"/>
    <n v="0"/>
    <b v="0"/>
    <x v="6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272"/>
    <b v="0"/>
    <n v="20"/>
    <b v="0"/>
    <x v="18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1273"/>
    <b v="0"/>
    <n v="118"/>
    <b v="1"/>
    <x v="1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74"/>
    <b v="0"/>
    <n v="64"/>
    <b v="0"/>
    <x v="33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1275"/>
    <b v="0"/>
    <n v="52"/>
    <b v="1"/>
    <x v="21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276"/>
    <b v="0"/>
    <n v="16"/>
    <b v="0"/>
    <x v="3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77"/>
    <b v="0"/>
    <n v="12"/>
    <b v="0"/>
    <x v="9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1278"/>
    <b v="1"/>
    <n v="100"/>
    <b v="1"/>
    <x v="8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279"/>
    <b v="0"/>
    <n v="197"/>
    <b v="1"/>
    <x v="18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280"/>
    <b v="1"/>
    <n v="9"/>
    <b v="0"/>
    <x v="18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x v="1281"/>
    <b v="0"/>
    <n v="79"/>
    <b v="1"/>
    <x v="30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282"/>
    <b v="0"/>
    <n v="0"/>
    <b v="0"/>
    <x v="10"/>
    <n v="0"/>
    <n v="0"/>
    <x v="3"/>
    <s v="wearables"/>
    <x v="1282"/>
    <d v="2017-01-27T01:26:48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283"/>
    <b v="0"/>
    <n v="131"/>
    <b v="1"/>
    <x v="14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284"/>
    <b v="0"/>
    <n v="150"/>
    <b v="1"/>
    <x v="30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1285"/>
    <b v="0"/>
    <n v="263"/>
    <b v="1"/>
    <x v="30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1286"/>
    <b v="0"/>
    <n v="52"/>
    <b v="1"/>
    <x v="30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1287"/>
    <b v="0"/>
    <n v="52"/>
    <b v="1"/>
    <x v="30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1288"/>
    <b v="0"/>
    <n v="75"/>
    <b v="1"/>
    <x v="30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289"/>
    <b v="0"/>
    <n v="178"/>
    <b v="1"/>
    <x v="40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1290"/>
    <b v="0"/>
    <n v="6"/>
    <b v="0"/>
    <x v="0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291"/>
    <b v="0"/>
    <n v="10"/>
    <b v="0"/>
    <x v="5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1292"/>
    <b v="0"/>
    <n v="0"/>
    <b v="0"/>
    <x v="5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1293"/>
    <b v="0"/>
    <n v="0"/>
    <b v="0"/>
    <x v="5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1294"/>
    <b v="1"/>
    <n v="235"/>
    <b v="1"/>
    <x v="21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1295"/>
    <b v="1"/>
    <n v="88"/>
    <b v="1"/>
    <x v="21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296"/>
    <b v="1"/>
    <n v="244"/>
    <b v="1"/>
    <x v="21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1297"/>
    <b v="1"/>
    <n v="108"/>
    <b v="1"/>
    <x v="21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298"/>
    <b v="1"/>
    <n v="167"/>
    <b v="1"/>
    <x v="21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1299"/>
    <b v="1"/>
    <n v="69"/>
    <b v="1"/>
    <x v="21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300"/>
    <b v="1"/>
    <n v="188"/>
    <b v="1"/>
    <x v="21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301"/>
    <b v="1"/>
    <n v="119"/>
    <b v="1"/>
    <x v="21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1302"/>
    <b v="1"/>
    <n v="286"/>
    <b v="1"/>
    <x v="21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303"/>
    <b v="0"/>
    <n v="119"/>
    <b v="1"/>
    <x v="21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304"/>
    <b v="0"/>
    <n v="184"/>
    <b v="1"/>
    <x v="21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1305"/>
    <b v="0"/>
    <n v="62"/>
    <b v="1"/>
    <x v="21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1306"/>
    <b v="0"/>
    <n v="8"/>
    <b v="0"/>
    <x v="3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1307"/>
    <b v="0"/>
    <n v="2"/>
    <b v="0"/>
    <x v="3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1308"/>
    <b v="0"/>
    <n v="5"/>
    <b v="0"/>
    <x v="3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09"/>
    <b v="0"/>
    <n v="49"/>
    <b v="0"/>
    <x v="3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1310"/>
    <b v="0"/>
    <n v="5"/>
    <b v="0"/>
    <x v="3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1311"/>
    <b v="0"/>
    <n v="0"/>
    <b v="0"/>
    <x v="3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1312"/>
    <b v="0"/>
    <n v="1"/>
    <b v="0"/>
    <x v="3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313"/>
    <b v="0"/>
    <n v="0"/>
    <b v="0"/>
    <x v="3"/>
    <n v="0"/>
    <n v="0"/>
    <x v="0"/>
    <s v="animation"/>
    <x v="131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314"/>
    <b v="0"/>
    <n v="0"/>
    <b v="0"/>
    <x v="3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315"/>
    <b v="0"/>
    <n v="158"/>
    <b v="1"/>
    <x v="18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316"/>
    <b v="0"/>
    <n v="173"/>
    <b v="1"/>
    <x v="18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317"/>
    <b v="0"/>
    <n v="1"/>
    <b v="0"/>
    <x v="7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18"/>
    <b v="0"/>
    <n v="0"/>
    <b v="0"/>
    <x v="7"/>
    <n v="0"/>
    <n v="0"/>
    <x v="3"/>
    <s v="web"/>
    <x v="1318"/>
    <d v="2015-01-01T20:13:14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1319"/>
    <b v="0"/>
    <n v="4"/>
    <b v="0"/>
    <x v="7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1320"/>
    <b v="0"/>
    <n v="6"/>
    <b v="0"/>
    <x v="7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x v="1321"/>
    <b v="0"/>
    <n v="0"/>
    <b v="0"/>
    <x v="7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322"/>
    <b v="0"/>
    <n v="0"/>
    <b v="0"/>
    <x v="7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323"/>
    <b v="0"/>
    <n v="25"/>
    <b v="0"/>
    <x v="7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1324"/>
    <b v="0"/>
    <n v="9"/>
    <b v="0"/>
    <x v="10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325"/>
    <b v="0"/>
    <n v="12"/>
    <b v="0"/>
    <x v="10"/>
    <n v="19"/>
    <n v="155.33000000000001"/>
    <x v="3"/>
    <s v="wearables"/>
    <x v="1325"/>
    <d v="2017-01-13T17:04:21"/>
    <x v="3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26"/>
    <b v="0"/>
    <n v="110"/>
    <b v="1"/>
    <x v="29"/>
    <n v="106"/>
    <n v="95.96"/>
    <x v="2"/>
    <s v="nonfiction"/>
    <x v="1326"/>
    <d v="2017-01-28T22:35:3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27"/>
    <b v="0"/>
    <n v="26"/>
    <b v="1"/>
    <x v="29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328"/>
    <b v="0"/>
    <n v="5"/>
    <b v="0"/>
    <x v="34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1329"/>
    <b v="0"/>
    <n v="156"/>
    <b v="1"/>
    <x v="31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1330"/>
    <b v="0"/>
    <n v="90"/>
    <b v="1"/>
    <x v="31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331"/>
    <b v="0"/>
    <n v="190"/>
    <b v="1"/>
    <x v="36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332"/>
    <b v="0"/>
    <n v="31"/>
    <b v="0"/>
    <x v="10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1333"/>
    <b v="0"/>
    <n v="3"/>
    <b v="0"/>
    <x v="10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x v="1334"/>
    <b v="0"/>
    <n v="32"/>
    <b v="0"/>
    <x v="10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35"/>
    <b v="0"/>
    <n v="9"/>
    <b v="0"/>
    <x v="10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336"/>
    <b v="0"/>
    <n v="16"/>
    <b v="0"/>
    <x v="10"/>
    <n v="31"/>
    <n v="191.25"/>
    <x v="3"/>
    <s v="wearables"/>
    <x v="1336"/>
    <d v="2015-01-01T00:03:35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337"/>
    <b v="1"/>
    <n v="255"/>
    <b v="1"/>
    <x v="26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338"/>
    <b v="0"/>
    <n v="141"/>
    <b v="1"/>
    <x v="26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339"/>
    <b v="0"/>
    <n v="99"/>
    <b v="1"/>
    <x v="26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340"/>
    <b v="0"/>
    <n v="8"/>
    <b v="0"/>
    <x v="23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341"/>
    <b v="0"/>
    <n v="0"/>
    <b v="0"/>
    <x v="23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342"/>
    <b v="0"/>
    <n v="0"/>
    <b v="0"/>
    <x v="23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1343"/>
    <b v="0"/>
    <n v="2"/>
    <b v="0"/>
    <x v="9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1344"/>
    <b v="0"/>
    <n v="3"/>
    <b v="0"/>
    <x v="9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1345"/>
    <b v="0"/>
    <n v="0"/>
    <b v="0"/>
    <x v="9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1346"/>
    <b v="0"/>
    <n v="3"/>
    <b v="0"/>
    <x v="9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347"/>
    <b v="0"/>
    <n v="13"/>
    <b v="0"/>
    <x v="16"/>
    <n v="14"/>
    <n v="110.62"/>
    <x v="4"/>
    <s v="mobile games"/>
    <x v="1347"/>
    <d v="2017-01-01T02:46:11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348"/>
    <b v="0"/>
    <n v="3"/>
    <b v="0"/>
    <x v="17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1349"/>
    <b v="0"/>
    <n v="0"/>
    <b v="0"/>
    <x v="17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350"/>
    <b v="0"/>
    <n v="25"/>
    <b v="0"/>
    <x v="17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1351"/>
    <b v="0"/>
    <n v="3"/>
    <b v="0"/>
    <x v="17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352"/>
    <b v="0"/>
    <n v="170"/>
    <b v="1"/>
    <x v="14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353"/>
    <b v="0"/>
    <n v="75"/>
    <b v="1"/>
    <x v="14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354"/>
    <b v="1"/>
    <n v="169"/>
    <b v="1"/>
    <x v="31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x v="1355"/>
    <b v="0"/>
    <n v="38"/>
    <b v="0"/>
    <x v="10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56"/>
    <b v="0"/>
    <n v="227"/>
    <b v="1"/>
    <x v="29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57"/>
    <b v="0"/>
    <n v="52"/>
    <b v="1"/>
    <x v="31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1358"/>
    <b v="0"/>
    <n v="151"/>
    <b v="1"/>
    <x v="31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x v="1359"/>
    <b v="0"/>
    <n v="52"/>
    <b v="1"/>
    <x v="31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60"/>
    <b v="0"/>
    <n v="158"/>
    <b v="1"/>
    <x v="31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1361"/>
    <b v="0"/>
    <n v="0"/>
    <b v="0"/>
    <x v="2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1362"/>
    <b v="0"/>
    <n v="2"/>
    <b v="0"/>
    <x v="2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1363"/>
    <b v="0"/>
    <n v="0"/>
    <b v="0"/>
    <x v="34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364"/>
    <b v="0"/>
    <n v="1"/>
    <b v="0"/>
    <x v="35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365"/>
    <b v="0"/>
    <n v="1"/>
    <b v="0"/>
    <x v="35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366"/>
    <b v="0"/>
    <n v="6"/>
    <b v="0"/>
    <x v="35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367"/>
    <b v="0"/>
    <n v="35"/>
    <b v="0"/>
    <x v="35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1368"/>
    <b v="0"/>
    <n v="2"/>
    <b v="0"/>
    <x v="35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369"/>
    <b v="0"/>
    <n v="205"/>
    <b v="1"/>
    <x v="31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370"/>
    <b v="0"/>
    <n v="157"/>
    <b v="1"/>
    <x v="31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371"/>
    <b v="0"/>
    <n v="133"/>
    <b v="1"/>
    <x v="31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372"/>
    <b v="0"/>
    <n v="58"/>
    <b v="1"/>
    <x v="31"/>
    <n v="100"/>
    <n v="172.41"/>
    <x v="5"/>
    <s v="rock"/>
    <x v="1372"/>
    <d v="2012-01-16T05:00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373"/>
    <b v="0"/>
    <n v="128"/>
    <b v="1"/>
    <x v="37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374"/>
    <b v="0"/>
    <n v="39"/>
    <b v="0"/>
    <x v="15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375"/>
    <b v="0"/>
    <n v="1"/>
    <b v="0"/>
    <x v="15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376"/>
    <b v="0"/>
    <n v="2"/>
    <b v="0"/>
    <x v="15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77"/>
    <b v="0"/>
    <n v="3"/>
    <b v="0"/>
    <x v="15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378"/>
    <b v="0"/>
    <n v="0"/>
    <b v="0"/>
    <x v="15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379"/>
    <b v="0"/>
    <n v="0"/>
    <b v="0"/>
    <x v="15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380"/>
    <b v="0"/>
    <n v="61"/>
    <b v="1"/>
    <x v="14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381"/>
    <b v="1"/>
    <n v="24"/>
    <b v="0"/>
    <x v="14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382"/>
    <b v="1"/>
    <n v="140"/>
    <b v="0"/>
    <x v="14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x v="1383"/>
    <b v="0"/>
    <n v="90"/>
    <b v="1"/>
    <x v="31"/>
    <n v="118"/>
    <n v="131.16999999999999"/>
    <x v="5"/>
    <s v="rock"/>
    <x v="1383"/>
    <d v="2015-01-24T23:08:15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384"/>
    <b v="0"/>
    <n v="134"/>
    <b v="1"/>
    <x v="31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385"/>
    <b v="0"/>
    <n v="0"/>
    <b v="0"/>
    <x v="16"/>
    <n v="0"/>
    <n v="0"/>
    <x v="4"/>
    <s v="mobile games"/>
    <x v="1385"/>
    <d v="2017-01-04T00:04:09"/>
    <x v="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386"/>
    <b v="0"/>
    <n v="3"/>
    <b v="0"/>
    <x v="16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387"/>
    <b v="0"/>
    <n v="120"/>
    <b v="1"/>
    <x v="28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388"/>
    <b v="0"/>
    <n v="105"/>
    <b v="0"/>
    <x v="13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389"/>
    <b v="0"/>
    <n v="96"/>
    <b v="1"/>
    <x v="28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390"/>
    <b v="1"/>
    <n v="2478"/>
    <b v="1"/>
    <x v="12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391"/>
    <b v="1"/>
    <n v="424"/>
    <b v="1"/>
    <x v="12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392"/>
    <b v="1"/>
    <n v="1633"/>
    <b v="1"/>
    <x v="12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393"/>
    <b v="1"/>
    <n v="306"/>
    <b v="1"/>
    <x v="12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394"/>
    <b v="1"/>
    <n v="137"/>
    <b v="1"/>
    <x v="12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1395"/>
    <b v="1"/>
    <n v="479"/>
    <b v="1"/>
    <x v="12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396"/>
    <b v="1"/>
    <n v="429"/>
    <b v="1"/>
    <x v="12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397"/>
    <b v="0"/>
    <n v="140"/>
    <b v="1"/>
    <x v="12"/>
    <n v="124"/>
    <n v="88.24"/>
    <x v="3"/>
    <s v="hardware"/>
    <x v="1397"/>
    <d v="2016-01-22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398"/>
    <b v="0"/>
    <n v="217"/>
    <b v="1"/>
    <x v="12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399"/>
    <b v="0"/>
    <n v="170"/>
    <b v="1"/>
    <x v="12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1400"/>
    <b v="0"/>
    <n v="607"/>
    <b v="1"/>
    <x v="12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401"/>
    <b v="0"/>
    <n v="16"/>
    <b v="0"/>
    <x v="9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1402"/>
    <b v="1"/>
    <n v="266"/>
    <b v="1"/>
    <x v="32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403"/>
    <b v="0"/>
    <n v="878"/>
    <b v="1"/>
    <x v="32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404"/>
    <b v="0"/>
    <n v="296"/>
    <b v="1"/>
    <x v="32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405"/>
    <b v="0"/>
    <n v="2525"/>
    <b v="1"/>
    <x v="32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1406"/>
    <b v="1"/>
    <n v="537"/>
    <b v="1"/>
    <x v="33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407"/>
    <b v="0"/>
    <n v="1"/>
    <b v="0"/>
    <x v="7"/>
    <n v="3"/>
    <n v="300"/>
    <x v="3"/>
    <s v="web"/>
    <x v="1407"/>
    <d v="2016-01-08T19:47:00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1408"/>
    <b v="0"/>
    <n v="0"/>
    <b v="0"/>
    <x v="7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1409"/>
    <b v="0"/>
    <n v="0"/>
    <b v="0"/>
    <x v="7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410"/>
    <b v="0"/>
    <n v="3"/>
    <b v="0"/>
    <x v="7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411"/>
    <b v="0"/>
    <n v="0"/>
    <b v="0"/>
    <x v="17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412"/>
    <b v="0"/>
    <n v="0"/>
    <b v="0"/>
    <x v="17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413"/>
    <b v="0"/>
    <n v="120"/>
    <b v="1"/>
    <x v="33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414"/>
    <b v="0"/>
    <n v="186"/>
    <b v="1"/>
    <x v="33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415"/>
    <b v="0"/>
    <n v="0"/>
    <b v="0"/>
    <x v="20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416"/>
    <b v="0"/>
    <n v="59"/>
    <b v="1"/>
    <x v="39"/>
    <n v="100"/>
    <n v="169.92"/>
    <x v="5"/>
    <s v="classical music"/>
    <x v="1416"/>
    <d v="2015-02-02T21:39:1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1417"/>
    <b v="0"/>
    <n v="3"/>
    <b v="0"/>
    <x v="17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1418"/>
    <b v="0"/>
    <n v="1"/>
    <b v="0"/>
    <x v="17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1419"/>
    <b v="0"/>
    <n v="1"/>
    <b v="0"/>
    <x v="17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1420"/>
    <b v="0"/>
    <n v="0"/>
    <b v="0"/>
    <x v="17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1421"/>
    <b v="0"/>
    <n v="0"/>
    <b v="0"/>
    <x v="17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422"/>
    <b v="0"/>
    <n v="0"/>
    <b v="0"/>
    <x v="17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423"/>
    <b v="0"/>
    <n v="0"/>
    <b v="0"/>
    <x v="17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424"/>
    <b v="1"/>
    <n v="294"/>
    <b v="1"/>
    <x v="8"/>
    <n v="172"/>
    <n v="58.42"/>
    <x v="3"/>
    <s v="space exploration"/>
    <x v="1424"/>
    <d v="2015-01-09T03:26:1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425"/>
    <b v="0"/>
    <n v="206"/>
    <b v="1"/>
    <x v="4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426"/>
    <b v="1"/>
    <n v="47"/>
    <b v="0"/>
    <x v="4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27"/>
    <b v="1"/>
    <n v="26"/>
    <b v="0"/>
    <x v="1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428"/>
    <b v="1"/>
    <n v="187"/>
    <b v="1"/>
    <x v="1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429"/>
    <b v="0"/>
    <n v="707"/>
    <b v="1"/>
    <x v="12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x v="1430"/>
    <b v="0"/>
    <n v="2"/>
    <b v="0"/>
    <x v="25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431"/>
    <b v="0"/>
    <n v="0"/>
    <b v="0"/>
    <x v="25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32"/>
    <b v="0"/>
    <n v="33"/>
    <b v="0"/>
    <x v="25"/>
    <n v="10"/>
    <n v="31.76"/>
    <x v="2"/>
    <s v="children's books"/>
    <x v="1432"/>
    <d v="2014-01-11T21:36:4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433"/>
    <b v="0"/>
    <n v="73"/>
    <b v="1"/>
    <x v="18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434"/>
    <b v="0"/>
    <n v="141"/>
    <b v="1"/>
    <x v="18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435"/>
    <b v="0"/>
    <n v="108"/>
    <b v="1"/>
    <x v="18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436"/>
    <b v="0"/>
    <n v="102"/>
    <b v="1"/>
    <x v="18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37"/>
    <b v="0"/>
    <n v="13"/>
    <b v="0"/>
    <x v="18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438"/>
    <b v="0"/>
    <n v="5"/>
    <b v="0"/>
    <x v="18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9"/>
    <b v="0"/>
    <n v="10"/>
    <b v="0"/>
    <x v="18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40"/>
    <b v="0"/>
    <n v="0"/>
    <b v="0"/>
    <x v="18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41"/>
    <b v="0"/>
    <n v="2"/>
    <b v="0"/>
    <x v="18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442"/>
    <b v="0"/>
    <n v="62"/>
    <b v="1"/>
    <x v="6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43"/>
    <b v="0"/>
    <n v="1"/>
    <b v="0"/>
    <x v="1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1444"/>
    <b v="0"/>
    <n v="0"/>
    <b v="0"/>
    <x v="1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445"/>
    <b v="0"/>
    <n v="98"/>
    <b v="1"/>
    <x v="18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446"/>
    <b v="0"/>
    <n v="128"/>
    <b v="1"/>
    <x v="18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1447"/>
    <b v="0"/>
    <n v="111"/>
    <b v="1"/>
    <x v="1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1448"/>
    <b v="0"/>
    <n v="27"/>
    <b v="1"/>
    <x v="1"/>
    <n v="100"/>
    <n v="370.37"/>
    <x v="1"/>
    <s v="spaces"/>
    <x v="1448"/>
    <d v="2016-01-07T13:47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449"/>
    <b v="0"/>
    <n v="115"/>
    <b v="1"/>
    <x v="1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1450"/>
    <b v="0"/>
    <n v="107"/>
    <b v="1"/>
    <x v="1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1451"/>
    <b v="0"/>
    <n v="62"/>
    <b v="1"/>
    <x v="1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52"/>
    <b v="0"/>
    <n v="3"/>
    <b v="0"/>
    <x v="1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453"/>
    <b v="0"/>
    <n v="67"/>
    <b v="0"/>
    <x v="1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54"/>
    <b v="0"/>
    <n v="16"/>
    <b v="0"/>
    <x v="1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x v="1455"/>
    <b v="0"/>
    <n v="50"/>
    <b v="0"/>
    <x v="1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456"/>
    <b v="0"/>
    <n v="42"/>
    <b v="0"/>
    <x v="1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457"/>
    <b v="0"/>
    <n v="1"/>
    <b v="0"/>
    <x v="1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458"/>
    <b v="0"/>
    <n v="1"/>
    <b v="0"/>
    <x v="1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459"/>
    <b v="0"/>
    <n v="4"/>
    <b v="0"/>
    <x v="18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460"/>
    <b v="0"/>
    <n v="4"/>
    <b v="0"/>
    <x v="18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461"/>
    <b v="0"/>
    <n v="30"/>
    <b v="0"/>
    <x v="18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462"/>
    <b v="1"/>
    <n v="74"/>
    <b v="1"/>
    <x v="18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463"/>
    <b v="0"/>
    <n v="8"/>
    <b v="0"/>
    <x v="6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64"/>
    <b v="0"/>
    <n v="4"/>
    <b v="0"/>
    <x v="6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465"/>
    <b v="1"/>
    <n v="183"/>
    <b v="1"/>
    <x v="18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466"/>
    <b v="1"/>
    <n v="193"/>
    <b v="1"/>
    <x v="18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467"/>
    <b v="1"/>
    <n v="176"/>
    <b v="1"/>
    <x v="18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468"/>
    <b v="1"/>
    <n v="145"/>
    <b v="1"/>
    <x v="18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469"/>
    <b v="0"/>
    <n v="207"/>
    <b v="1"/>
    <x v="18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470"/>
    <b v="0"/>
    <n v="72"/>
    <b v="1"/>
    <x v="18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471"/>
    <b v="0"/>
    <n v="162"/>
    <b v="1"/>
    <x v="18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472"/>
    <b v="0"/>
    <n v="62"/>
    <b v="1"/>
    <x v="18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473"/>
    <b v="0"/>
    <n v="85"/>
    <b v="1"/>
    <x v="18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474"/>
    <b v="0"/>
    <n v="91"/>
    <b v="1"/>
    <x v="18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475"/>
    <b v="0"/>
    <n v="98"/>
    <b v="1"/>
    <x v="18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476"/>
    <b v="0"/>
    <n v="168"/>
    <b v="1"/>
    <x v="18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477"/>
    <b v="0"/>
    <n v="69"/>
    <b v="1"/>
    <x v="18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478"/>
    <b v="0"/>
    <n v="114"/>
    <b v="1"/>
    <x v="18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479"/>
    <b v="0"/>
    <n v="17"/>
    <b v="1"/>
    <x v="18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480"/>
    <b v="0"/>
    <n v="95"/>
    <b v="1"/>
    <x v="18"/>
    <n v="119"/>
    <n v="125.05"/>
    <x v="1"/>
    <s v="plays"/>
    <x v="1480"/>
    <d v="2015-01-02T05:56:28"/>
    <x v="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481"/>
    <b v="0"/>
    <n v="72"/>
    <b v="1"/>
    <x v="18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482"/>
    <b v="0"/>
    <n v="74"/>
    <b v="1"/>
    <x v="18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483"/>
    <b v="0"/>
    <n v="102"/>
    <b v="1"/>
    <x v="18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484"/>
    <b v="0"/>
    <n v="8"/>
    <b v="0"/>
    <x v="6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485"/>
    <b v="0"/>
    <n v="97"/>
    <b v="1"/>
    <x v="18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486"/>
    <b v="0"/>
    <n v="96"/>
    <b v="1"/>
    <x v="6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487"/>
    <b v="0"/>
    <n v="4"/>
    <b v="0"/>
    <x v="6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488"/>
    <b v="1"/>
    <n v="34"/>
    <b v="0"/>
    <x v="18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489"/>
    <b v="0"/>
    <n v="2"/>
    <b v="0"/>
    <x v="18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490"/>
    <b v="0"/>
    <n v="10"/>
    <b v="0"/>
    <x v="6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1491"/>
    <b v="0"/>
    <n v="0"/>
    <b v="0"/>
    <x v="6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x v="1492"/>
    <b v="0"/>
    <n v="0"/>
    <b v="0"/>
    <x v="6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493"/>
    <b v="0"/>
    <n v="2"/>
    <b v="0"/>
    <x v="18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x v="1494"/>
    <b v="0"/>
    <n v="2"/>
    <b v="0"/>
    <x v="18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95"/>
    <b v="0"/>
    <n v="7"/>
    <b v="0"/>
    <x v="18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496"/>
    <b v="0"/>
    <n v="0"/>
    <b v="0"/>
    <x v="18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497"/>
    <b v="0"/>
    <n v="32"/>
    <b v="0"/>
    <x v="18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498"/>
    <b v="0"/>
    <n v="0"/>
    <b v="0"/>
    <x v="18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499"/>
    <b v="0"/>
    <n v="9"/>
    <b v="0"/>
    <x v="18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500"/>
    <b v="0"/>
    <n v="2"/>
    <b v="0"/>
    <x v="18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501"/>
    <b v="0"/>
    <n v="25"/>
    <b v="0"/>
    <x v="18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502"/>
    <b v="0"/>
    <n v="3"/>
    <b v="0"/>
    <x v="18"/>
    <n v="0"/>
    <n v="7"/>
    <x v="1"/>
    <s v="plays"/>
    <x v="1502"/>
    <d v="2015-01-20T19:16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503"/>
    <b v="0"/>
    <n v="7"/>
    <b v="0"/>
    <x v="18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504"/>
    <b v="0"/>
    <n v="5"/>
    <b v="0"/>
    <x v="18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505"/>
    <b v="0"/>
    <n v="0"/>
    <b v="0"/>
    <x v="18"/>
    <n v="0"/>
    <n v="0"/>
    <x v="1"/>
    <s v="plays"/>
    <x v="1505"/>
    <d v="2016-01-31T23:55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506"/>
    <b v="0"/>
    <n v="22"/>
    <b v="0"/>
    <x v="10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1507"/>
    <b v="0"/>
    <n v="8200"/>
    <b v="1"/>
    <x v="12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508"/>
    <b v="0"/>
    <n v="4"/>
    <b v="0"/>
    <x v="17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509"/>
    <b v="1"/>
    <n v="165"/>
    <b v="1"/>
    <x v="21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510"/>
    <b v="0"/>
    <n v="480"/>
    <b v="1"/>
    <x v="32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511"/>
    <b v="1"/>
    <n v="50"/>
    <b v="0"/>
    <x v="18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1512"/>
    <b v="0"/>
    <n v="86"/>
    <b v="1"/>
    <x v="21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513"/>
    <b v="0"/>
    <n v="5"/>
    <b v="0"/>
    <x v="18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x v="1514"/>
    <b v="0"/>
    <n v="0"/>
    <b v="0"/>
    <x v="18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5"/>
    <b v="0"/>
    <n v="30"/>
    <b v="0"/>
    <x v="22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516"/>
    <b v="1"/>
    <n v="50"/>
    <b v="1"/>
    <x v="31"/>
    <n v="100"/>
    <n v="190.9"/>
    <x v="5"/>
    <s v="rock"/>
    <x v="1516"/>
    <d v="2014-01-11T21:02:2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517"/>
    <b v="1"/>
    <n v="293"/>
    <b v="1"/>
    <x v="27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1518"/>
    <b v="0"/>
    <n v="120"/>
    <b v="1"/>
    <x v="12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519"/>
    <b v="0"/>
    <n v="97"/>
    <b v="1"/>
    <x v="18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520"/>
    <b v="0"/>
    <n v="0"/>
    <b v="0"/>
    <x v="18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521"/>
    <b v="1"/>
    <n v="226"/>
    <b v="1"/>
    <x v="18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522"/>
    <b v="0"/>
    <n v="71"/>
    <b v="1"/>
    <x v="18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523"/>
    <b v="0"/>
    <n v="9"/>
    <b v="0"/>
    <x v="18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1524"/>
    <b v="0"/>
    <n v="0"/>
    <b v="0"/>
    <x v="17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525"/>
    <b v="0"/>
    <n v="47"/>
    <b v="1"/>
    <x v="28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526"/>
    <b v="0"/>
    <n v="5"/>
    <b v="0"/>
    <x v="17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1527"/>
    <b v="0"/>
    <n v="57"/>
    <b v="1"/>
    <x v="30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528"/>
    <b v="0"/>
    <n v="1"/>
    <b v="0"/>
    <x v="7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x v="1529"/>
    <b v="0"/>
    <n v="0"/>
    <b v="0"/>
    <x v="7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530"/>
    <b v="0"/>
    <n v="2"/>
    <b v="0"/>
    <x v="7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31"/>
    <b v="0"/>
    <n v="14"/>
    <b v="0"/>
    <x v="10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532"/>
    <b v="0"/>
    <n v="6"/>
    <b v="0"/>
    <x v="10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x v="1533"/>
    <b v="0"/>
    <n v="0"/>
    <b v="0"/>
    <x v="17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34"/>
    <b v="0"/>
    <n v="86"/>
    <b v="1"/>
    <x v="14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35"/>
    <b v="0"/>
    <n v="89"/>
    <b v="1"/>
    <x v="14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536"/>
    <b v="0"/>
    <n v="184"/>
    <b v="1"/>
    <x v="31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37"/>
    <b v="1"/>
    <n v="145"/>
    <b v="1"/>
    <x v="14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538"/>
    <b v="0"/>
    <n v="3"/>
    <b v="0"/>
    <x v="35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39"/>
    <b v="0"/>
    <n v="159"/>
    <b v="1"/>
    <x v="14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540"/>
    <b v="1"/>
    <n v="18"/>
    <b v="0"/>
    <x v="14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541"/>
    <b v="0"/>
    <n v="179"/>
    <b v="1"/>
    <x v="31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x v="1542"/>
    <b v="1"/>
    <n v="251"/>
    <b v="1"/>
    <x v="32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1543"/>
    <b v="0"/>
    <n v="249"/>
    <b v="1"/>
    <x v="32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544"/>
    <b v="1"/>
    <n v="104"/>
    <b v="1"/>
    <x v="28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45"/>
    <b v="0"/>
    <n v="0"/>
    <b v="0"/>
    <x v="1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x v="1546"/>
    <b v="0"/>
    <n v="72"/>
    <b v="1"/>
    <x v="18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547"/>
    <b v="0"/>
    <n v="0"/>
    <b v="0"/>
    <x v="18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548"/>
    <b v="0"/>
    <n v="26"/>
    <b v="1"/>
    <x v="21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1549"/>
    <b v="0"/>
    <n v="3"/>
    <b v="0"/>
    <x v="3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1550"/>
    <b v="0"/>
    <n v="0"/>
    <b v="0"/>
    <x v="2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551"/>
    <b v="0"/>
    <n v="0"/>
    <b v="0"/>
    <x v="18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552"/>
    <b v="0"/>
    <n v="3"/>
    <b v="0"/>
    <x v="22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3"/>
    <b v="0"/>
    <n v="70"/>
    <b v="1"/>
    <x v="14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554"/>
    <b v="0"/>
    <n v="0"/>
    <b v="0"/>
    <x v="14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555"/>
    <b v="0"/>
    <n v="191"/>
    <b v="1"/>
    <x v="31"/>
    <n v="154"/>
    <n v="70.58"/>
    <x v="5"/>
    <s v="rock"/>
    <x v="1555"/>
    <d v="2014-01-06T12:55:4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1556"/>
    <b v="0"/>
    <n v="86"/>
    <b v="1"/>
    <x v="30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557"/>
    <b v="0"/>
    <n v="182"/>
    <b v="1"/>
    <x v="30"/>
    <n v="137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1558"/>
    <b v="1"/>
    <n v="82"/>
    <b v="1"/>
    <x v="21"/>
    <n v="102"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1559"/>
    <b v="1"/>
    <n v="80"/>
    <b v="1"/>
    <x v="21"/>
    <n v="103"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x v="1560"/>
    <b v="0"/>
    <n v="2"/>
    <b v="0"/>
    <x v="3"/>
    <n v="0"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561"/>
    <b v="0"/>
    <n v="57"/>
    <b v="1"/>
    <x v="29"/>
    <n v="126"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562"/>
    <b v="0"/>
    <n v="13"/>
    <b v="0"/>
    <x v="35"/>
    <n v="4"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63"/>
    <b v="0"/>
    <n v="90"/>
    <b v="1"/>
    <x v="14"/>
    <n v="111"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1564"/>
    <b v="0"/>
    <n v="498"/>
    <b v="1"/>
    <x v="32"/>
    <n v="126"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1565"/>
    <b v="0"/>
    <n v="480"/>
    <b v="1"/>
    <x v="32"/>
    <n v="134"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566"/>
    <b v="0"/>
    <n v="207"/>
    <b v="1"/>
    <x v="32"/>
    <n v="141"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1567"/>
    <b v="0"/>
    <n v="68"/>
    <b v="1"/>
    <x v="33"/>
    <n v="101"/>
    <n v="125.99"/>
    <x v="7"/>
    <s v="small batch"/>
    <x v="1567"/>
    <d v="2017-01-03T04:17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1568"/>
    <b v="0"/>
    <n v="2"/>
    <b v="0"/>
    <x v="17"/>
    <n v="1"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1569"/>
    <b v="0"/>
    <n v="93"/>
    <b v="1"/>
    <x v="1"/>
    <n v="103"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570"/>
    <b v="0"/>
    <n v="36"/>
    <b v="1"/>
    <x v="1"/>
    <n v="103"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571"/>
    <b v="1"/>
    <n v="167"/>
    <b v="1"/>
    <x v="18"/>
    <n v="115"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x v="1572"/>
    <b v="0"/>
    <n v="1"/>
    <b v="0"/>
    <x v="18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1573"/>
    <b v="0"/>
    <n v="45"/>
    <b v="1"/>
    <x v="30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x v="1574"/>
    <b v="0"/>
    <n v="50"/>
    <b v="1"/>
    <x v="18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1575"/>
    <b v="0"/>
    <n v="95"/>
    <b v="1"/>
    <x v="1"/>
    <n v="110"/>
    <n v="96.53"/>
    <x v="1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576"/>
    <b v="0"/>
    <n v="119"/>
    <b v="1"/>
    <x v="29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1577"/>
    <b v="0"/>
    <n v="539"/>
    <b v="1"/>
    <x v="32"/>
    <n v="171"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1578"/>
    <b v="0"/>
    <n v="58"/>
    <b v="1"/>
    <x v="30"/>
    <n v="106"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1579"/>
    <b v="0"/>
    <n v="174"/>
    <b v="1"/>
    <x v="30"/>
    <n v="107"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580"/>
    <b v="0"/>
    <n v="4"/>
    <b v="0"/>
    <x v="0"/>
    <n v="2"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581"/>
    <b v="0"/>
    <n v="3"/>
    <b v="0"/>
    <x v="5"/>
    <n v="4"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82"/>
    <b v="0"/>
    <n v="17"/>
    <b v="0"/>
    <x v="5"/>
    <n v="16"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x v="1583"/>
    <b v="0"/>
    <n v="0"/>
    <b v="0"/>
    <x v="5"/>
    <n v="0"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1584"/>
    <b v="1"/>
    <n v="188"/>
    <b v="1"/>
    <x v="21"/>
    <n v="107"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585"/>
    <b v="1"/>
    <n v="146"/>
    <b v="1"/>
    <x v="21"/>
    <n v="112"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1586"/>
    <b v="0"/>
    <n v="73"/>
    <b v="1"/>
    <x v="21"/>
    <n v="100"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587"/>
    <b v="0"/>
    <n v="2"/>
    <b v="0"/>
    <x v="3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x v="1588"/>
    <b v="0"/>
    <n v="1"/>
    <b v="0"/>
    <x v="7"/>
    <n v="3"/>
    <n v="200"/>
    <x v="3"/>
    <s v="web"/>
    <x v="1588"/>
    <d v="2016-01-06T20:38:37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1589"/>
    <b v="0"/>
    <n v="274"/>
    <b v="1"/>
    <x v="10"/>
    <n v="147"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1590"/>
    <b v="0"/>
    <n v="53"/>
    <b v="1"/>
    <x v="31"/>
    <n v="105"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x v="1591"/>
    <b v="0"/>
    <n v="71"/>
    <b v="1"/>
    <x v="31"/>
    <n v="104"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1592"/>
    <b v="0"/>
    <n v="2"/>
    <b v="0"/>
    <x v="22"/>
    <n v="1"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593"/>
    <b v="0"/>
    <n v="9"/>
    <b v="0"/>
    <x v="28"/>
    <n v="3"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594"/>
    <b v="0"/>
    <n v="7"/>
    <b v="0"/>
    <x v="28"/>
    <n v="2"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595"/>
    <b v="0"/>
    <n v="72"/>
    <b v="0"/>
    <x v="28"/>
    <n v="40"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1596"/>
    <b v="0"/>
    <n v="4"/>
    <b v="0"/>
    <x v="10"/>
    <n v="1"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597"/>
    <b v="0"/>
    <n v="24"/>
    <b v="0"/>
    <x v="9"/>
    <n v="5"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1598"/>
    <b v="0"/>
    <n v="1"/>
    <b v="0"/>
    <x v="16"/>
    <n v="0"/>
    <n v="5"/>
    <x v="4"/>
    <s v="mobile games"/>
    <x v="1598"/>
    <d v="2015-01-01T08:20:26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1599"/>
    <b v="0"/>
    <n v="1"/>
    <b v="0"/>
    <x v="17"/>
    <n v="1"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600"/>
    <b v="0"/>
    <n v="8"/>
    <b v="0"/>
    <x v="11"/>
    <n v="3"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601"/>
    <b v="0"/>
    <n v="148"/>
    <b v="1"/>
    <x v="31"/>
    <n v="104"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602"/>
    <b v="0"/>
    <n v="134"/>
    <b v="1"/>
    <x v="31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603"/>
    <b v="1"/>
    <n v="215"/>
    <b v="1"/>
    <x v="14"/>
    <n v="150"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04"/>
    <b v="0"/>
    <n v="92"/>
    <b v="1"/>
    <x v="31"/>
    <n v="101"/>
    <n v="87.83"/>
    <x v="5"/>
    <s v="rock"/>
    <x v="1604"/>
    <d v="2011-03-24T01:40:38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605"/>
    <b v="0"/>
    <n v="136"/>
    <b v="1"/>
    <x v="31"/>
    <n v="114"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06"/>
    <b v="0"/>
    <n v="108"/>
    <b v="1"/>
    <x v="31"/>
    <n v="101"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07"/>
    <b v="0"/>
    <n v="62"/>
    <b v="1"/>
    <x v="37"/>
    <n v="103"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08"/>
    <b v="0"/>
    <n v="116"/>
    <b v="1"/>
    <x v="37"/>
    <n v="103"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09"/>
    <b v="0"/>
    <n v="101"/>
    <b v="0"/>
    <x v="15"/>
    <n v="109"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610"/>
    <b v="1"/>
    <n v="4"/>
    <b v="0"/>
    <x v="14"/>
    <n v="1"/>
    <n v="10"/>
    <x v="6"/>
    <s v="photobooks"/>
    <x v="1610"/>
    <d v="2015-01-12T06:00: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611"/>
    <b v="0"/>
    <n v="96"/>
    <b v="1"/>
    <x v="31"/>
    <n v="101"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612"/>
    <b v="0"/>
    <n v="2"/>
    <b v="0"/>
    <x v="16"/>
    <n v="0"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613"/>
    <b v="0"/>
    <n v="0"/>
    <b v="0"/>
    <x v="16"/>
    <n v="0"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1614"/>
    <b v="1"/>
    <n v="204"/>
    <b v="1"/>
    <x v="12"/>
    <n v="421"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1615"/>
    <b v="0"/>
    <n v="242"/>
    <b v="1"/>
    <x v="12"/>
    <n v="130"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616"/>
    <b v="0"/>
    <n v="160"/>
    <b v="1"/>
    <x v="28"/>
    <n v="115"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1617"/>
    <b v="0"/>
    <n v="69"/>
    <b v="1"/>
    <x v="28"/>
    <n v="101"/>
    <n v="116.96"/>
    <x v="5"/>
    <s v="indie rock"/>
    <x v="1617"/>
    <d v="2014-01-01T23:08:56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1618"/>
    <b v="0"/>
    <n v="84"/>
    <b v="1"/>
    <x v="32"/>
    <n v="113"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1619"/>
    <b v="1"/>
    <n v="283"/>
    <b v="1"/>
    <x v="33"/>
    <n v="144"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1620"/>
    <b v="0"/>
    <n v="2"/>
    <b v="0"/>
    <x v="7"/>
    <n v="1"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621"/>
    <b v="0"/>
    <n v="0"/>
    <b v="0"/>
    <x v="17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622"/>
    <b v="0"/>
    <n v="0"/>
    <b v="0"/>
    <x v="17"/>
    <n v="0"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1623"/>
    <b v="0"/>
    <n v="79"/>
    <b v="1"/>
    <x v="28"/>
    <n v="128"/>
    <n v="129.11000000000001"/>
    <x v="5"/>
    <s v="indie rock"/>
    <x v="1623"/>
    <d v="2013-01-13T22:48:33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624"/>
    <b v="0"/>
    <n v="80"/>
    <b v="1"/>
    <x v="39"/>
    <n v="100"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1625"/>
    <b v="0"/>
    <n v="0"/>
    <b v="0"/>
    <x v="17"/>
    <n v="0"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626"/>
    <b v="1"/>
    <n v="398"/>
    <b v="1"/>
    <x v="8"/>
    <n v="408"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627"/>
    <b v="1"/>
    <n v="304"/>
    <b v="1"/>
    <x v="8"/>
    <n v="224"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1628"/>
    <b v="0"/>
    <n v="3468"/>
    <b v="1"/>
    <x v="8"/>
    <n v="1379"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629"/>
    <b v="0"/>
    <n v="2"/>
    <b v="0"/>
    <x v="17"/>
    <n v="1"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630"/>
    <b v="0"/>
    <n v="2"/>
    <b v="0"/>
    <x v="17"/>
    <n v="0"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631"/>
    <b v="1"/>
    <n v="394"/>
    <b v="1"/>
    <x v="1"/>
    <n v="351"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1632"/>
    <b v="0"/>
    <n v="58"/>
    <b v="1"/>
    <x v="12"/>
    <n v="123"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x v="1633"/>
    <b v="0"/>
    <n v="4"/>
    <b v="0"/>
    <x v="25"/>
    <n v="0"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4"/>
    <b v="0"/>
    <n v="49"/>
    <b v="0"/>
    <x v="25"/>
    <n v="22"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635"/>
    <b v="0"/>
    <n v="0"/>
    <b v="0"/>
    <x v="25"/>
    <n v="0"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636"/>
    <b v="0"/>
    <n v="94"/>
    <b v="1"/>
    <x v="18"/>
    <n v="103"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637"/>
    <b v="0"/>
    <n v="0"/>
    <b v="0"/>
    <x v="18"/>
    <n v="0"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638"/>
    <b v="0"/>
    <n v="13"/>
    <b v="0"/>
    <x v="18"/>
    <n v="4"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39"/>
    <b v="0"/>
    <n v="32"/>
    <b v="1"/>
    <x v="6"/>
    <n v="102"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640"/>
    <b v="0"/>
    <n v="25"/>
    <b v="1"/>
    <x v="6"/>
    <n v="103"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641"/>
    <b v="0"/>
    <n v="113"/>
    <b v="1"/>
    <x v="18"/>
    <n v="100"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642"/>
    <b v="0"/>
    <n v="97"/>
    <b v="1"/>
    <x v="1"/>
    <n v="108"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643"/>
    <b v="0"/>
    <n v="1"/>
    <b v="0"/>
    <x v="1"/>
    <n v="3"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x v="1644"/>
    <b v="1"/>
    <n v="82"/>
    <b v="1"/>
    <x v="18"/>
    <n v="103"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645"/>
    <b v="0"/>
    <n v="12"/>
    <b v="0"/>
    <x v="6"/>
    <n v="3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646"/>
    <b v="1"/>
    <n v="71"/>
    <b v="1"/>
    <x v="18"/>
    <n v="103"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647"/>
    <b v="1"/>
    <n v="70"/>
    <b v="1"/>
    <x v="18"/>
    <n v="102"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648"/>
    <b v="0"/>
    <n v="57"/>
    <b v="1"/>
    <x v="18"/>
    <n v="101"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649"/>
    <b v="0"/>
    <n v="47"/>
    <b v="1"/>
    <x v="18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650"/>
    <b v="0"/>
    <n v="19"/>
    <b v="1"/>
    <x v="18"/>
    <n v="100"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651"/>
    <b v="0"/>
    <n v="77"/>
    <b v="1"/>
    <x v="18"/>
    <n v="101"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652"/>
    <b v="0"/>
    <n v="40"/>
    <b v="1"/>
    <x v="18"/>
    <n v="101"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653"/>
    <b v="0"/>
    <n v="94"/>
    <b v="1"/>
    <x v="6"/>
    <n v="107"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54"/>
    <b v="0"/>
    <n v="0"/>
    <b v="0"/>
    <x v="6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55"/>
    <b v="0"/>
    <n v="9"/>
    <b v="0"/>
    <x v="18"/>
    <n v="1"/>
    <n v="13.11"/>
    <x v="1"/>
    <s v="plays"/>
    <x v="1655"/>
    <d v="2015-01-04T23:26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56"/>
    <b v="0"/>
    <n v="36"/>
    <b v="0"/>
    <x v="18"/>
    <n v="37"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57"/>
    <b v="0"/>
    <n v="0"/>
    <b v="0"/>
    <x v="18"/>
    <n v="0"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x v="1658"/>
    <b v="0"/>
    <n v="1"/>
    <b v="0"/>
    <x v="18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659"/>
    <b v="0"/>
    <n v="2"/>
    <b v="0"/>
    <x v="18"/>
    <n v="31"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0"/>
    <b v="0"/>
    <n v="101"/>
    <b v="1"/>
    <x v="37"/>
    <n v="103"/>
    <n v="80.180000000000007"/>
    <x v="5"/>
    <s v="pop"/>
    <x v="1660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661"/>
    <b v="0"/>
    <n v="20"/>
    <b v="0"/>
    <x v="1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2"/>
    <b v="0"/>
    <n v="58"/>
    <b v="1"/>
    <x v="1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663"/>
    <b v="0"/>
    <n v="17"/>
    <b v="0"/>
    <x v="10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x v="1664"/>
    <b v="0"/>
    <n v="115"/>
    <b v="1"/>
    <x v="28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665"/>
    <b v="0"/>
    <n v="26"/>
    <b v="1"/>
    <x v="18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666"/>
    <b v="0"/>
    <n v="6"/>
    <b v="0"/>
    <x v="11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667"/>
    <b v="1"/>
    <n v="111"/>
    <b v="1"/>
    <x v="26"/>
    <n v="103"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1668"/>
    <b v="0"/>
    <n v="69"/>
    <b v="1"/>
    <x v="40"/>
    <n v="102"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69"/>
    <b v="0"/>
    <n v="37"/>
    <b v="0"/>
    <x v="0"/>
    <n v="28"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1670"/>
    <b v="1"/>
    <n v="189"/>
    <b v="1"/>
    <x v="21"/>
    <n v="130"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671"/>
    <b v="1"/>
    <n v="97"/>
    <b v="1"/>
    <x v="21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672"/>
    <b v="0"/>
    <n v="89"/>
    <b v="1"/>
    <x v="21"/>
    <n v="107"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1673"/>
    <b v="0"/>
    <n v="67"/>
    <b v="1"/>
    <x v="21"/>
    <n v="125"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1674"/>
    <b v="0"/>
    <n v="0"/>
    <b v="0"/>
    <x v="3"/>
    <n v="0"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675"/>
    <b v="0"/>
    <n v="0"/>
    <b v="0"/>
    <x v="7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676"/>
    <b v="0"/>
    <n v="0"/>
    <b v="0"/>
    <x v="7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x v="1677"/>
    <b v="0"/>
    <n v="1"/>
    <b v="0"/>
    <x v="7"/>
    <n v="0"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678"/>
    <b v="0"/>
    <n v="1"/>
    <b v="0"/>
    <x v="7"/>
    <n v="3"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679"/>
    <b v="0"/>
    <n v="2"/>
    <b v="0"/>
    <x v="7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680"/>
    <b v="0"/>
    <n v="130"/>
    <b v="1"/>
    <x v="29"/>
    <n v="106"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681"/>
    <b v="0"/>
    <n v="128"/>
    <b v="1"/>
    <x v="31"/>
    <n v="104"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682"/>
    <b v="0"/>
    <n v="16"/>
    <b v="0"/>
    <x v="10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1683"/>
    <b v="0"/>
    <n v="3"/>
    <b v="0"/>
    <x v="17"/>
    <n v="0"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684"/>
    <b v="0"/>
    <n v="123"/>
    <b v="1"/>
    <x v="14"/>
    <n v="107"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685"/>
    <b v="1"/>
    <n v="31"/>
    <b v="1"/>
    <x v="31"/>
    <n v="102"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686"/>
    <b v="0"/>
    <n v="92"/>
    <b v="1"/>
    <x v="31"/>
    <n v="100"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x v="1687"/>
    <b v="0"/>
    <n v="147"/>
    <b v="1"/>
    <x v="31"/>
    <n v="126"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688"/>
    <b v="0"/>
    <n v="14"/>
    <b v="0"/>
    <x v="2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689"/>
    <b v="1"/>
    <n v="369"/>
    <b v="1"/>
    <x v="14"/>
    <n v="418"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690"/>
    <b v="0"/>
    <n v="1"/>
    <b v="0"/>
    <x v="24"/>
    <n v="0"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91"/>
    <b v="0"/>
    <n v="104"/>
    <b v="1"/>
    <x v="31"/>
    <n v="155"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92"/>
    <b v="0"/>
    <n v="48"/>
    <b v="1"/>
    <x v="37"/>
    <n v="100"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693"/>
    <b v="0"/>
    <n v="145"/>
    <b v="1"/>
    <x v="28"/>
    <n v="117"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694"/>
    <b v="1"/>
    <n v="70"/>
    <b v="1"/>
    <x v="12"/>
    <n v="150"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695"/>
    <b v="0"/>
    <n v="12"/>
    <b v="0"/>
    <x v="19"/>
    <n v="5"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1696"/>
    <b v="0"/>
    <n v="218"/>
    <b v="1"/>
    <x v="32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1697"/>
    <b v="0"/>
    <n v="60"/>
    <b v="1"/>
    <x v="32"/>
    <n v="116"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698"/>
    <b v="0"/>
    <n v="61"/>
    <b v="0"/>
    <x v="33"/>
    <n v="21"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699"/>
    <b v="0"/>
    <n v="3"/>
    <b v="0"/>
    <x v="7"/>
    <n v="15"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x v="1700"/>
    <b v="0"/>
    <n v="109"/>
    <b v="1"/>
    <x v="33"/>
    <n v="108"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701"/>
    <b v="0"/>
    <n v="86"/>
    <b v="1"/>
    <x v="28"/>
    <n v="104"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1702"/>
    <b v="0"/>
    <n v="104"/>
    <b v="1"/>
    <x v="28"/>
    <n v="136"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703"/>
    <b v="0"/>
    <n v="43"/>
    <b v="1"/>
    <x v="39"/>
    <n v="102"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704"/>
    <b v="0"/>
    <n v="136"/>
    <b v="1"/>
    <x v="39"/>
    <n v="111"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705"/>
    <b v="1"/>
    <n v="28"/>
    <b v="1"/>
    <x v="8"/>
    <n v="101"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706"/>
    <b v="0"/>
    <n v="23"/>
    <b v="1"/>
    <x v="12"/>
    <n v="104"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07"/>
    <b v="0"/>
    <n v="39"/>
    <b v="0"/>
    <x v="18"/>
    <n v="32"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708"/>
    <b v="0"/>
    <n v="12"/>
    <b v="0"/>
    <x v="18"/>
    <n v="4"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x v="1709"/>
    <b v="0"/>
    <n v="54"/>
    <b v="1"/>
    <x v="18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710"/>
    <b v="0"/>
    <n v="104"/>
    <b v="1"/>
    <x v="18"/>
    <n v="154"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711"/>
    <b v="0"/>
    <n v="1"/>
    <b v="0"/>
    <x v="6"/>
    <n v="0"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x v="1712"/>
    <b v="0"/>
    <n v="1"/>
    <b v="0"/>
    <x v="18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713"/>
    <b v="0"/>
    <n v="17"/>
    <b v="0"/>
    <x v="6"/>
    <n v="13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14"/>
    <b v="0"/>
    <n v="2"/>
    <b v="0"/>
    <x v="18"/>
    <n v="1"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1715"/>
    <b v="0"/>
    <n v="175"/>
    <b v="1"/>
    <x v="1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1716"/>
    <b v="1"/>
    <n v="162"/>
    <b v="1"/>
    <x v="12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17"/>
    <b v="0"/>
    <n v="38"/>
    <b v="0"/>
    <x v="18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718"/>
    <b v="0"/>
    <n v="0"/>
    <b v="0"/>
    <x v="3"/>
    <n v="0"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1719"/>
    <b v="0"/>
    <n v="57"/>
    <b v="1"/>
    <x v="40"/>
    <n v="108"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x v="1720"/>
    <b v="0"/>
    <n v="0"/>
    <b v="0"/>
    <x v="0"/>
    <n v="0"/>
    <n v="0"/>
    <x v="0"/>
    <s v="science fiction"/>
    <x v="1720"/>
    <d v="2015-01-08T18:18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721"/>
    <b v="0"/>
    <n v="113"/>
    <b v="1"/>
    <x v="21"/>
    <n v="110"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1722"/>
    <b v="0"/>
    <n v="0"/>
    <b v="0"/>
    <x v="3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723"/>
    <b v="0"/>
    <n v="0"/>
    <b v="0"/>
    <x v="3"/>
    <n v="0"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724"/>
    <b v="0"/>
    <n v="16"/>
    <b v="0"/>
    <x v="10"/>
    <n v="10"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725"/>
    <b v="0"/>
    <n v="143"/>
    <b v="1"/>
    <x v="29"/>
    <n v="105"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726"/>
    <b v="0"/>
    <n v="55"/>
    <b v="1"/>
    <x v="29"/>
    <n v="100"/>
    <n v="127.33"/>
    <x v="2"/>
    <s v="nonfiction"/>
    <x v="1726"/>
    <d v="2015-01-15T10:54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27"/>
    <b v="0"/>
    <n v="44"/>
    <b v="0"/>
    <x v="34"/>
    <n v="36"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728"/>
    <b v="0"/>
    <n v="57"/>
    <b v="0"/>
    <x v="34"/>
    <n v="51"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1729"/>
    <b v="0"/>
    <n v="205"/>
    <b v="1"/>
    <x v="31"/>
    <n v="115"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1730"/>
    <b v="0"/>
    <n v="0"/>
    <b v="0"/>
    <x v="22"/>
    <n v="0"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1731"/>
    <b v="0"/>
    <n v="1"/>
    <b v="0"/>
    <x v="22"/>
    <n v="0"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732"/>
    <b v="1"/>
    <n v="122"/>
    <b v="1"/>
    <x v="26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733"/>
    <b v="0"/>
    <n v="2"/>
    <b v="0"/>
    <x v="23"/>
    <n v="0"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734"/>
    <b v="1"/>
    <n v="74"/>
    <b v="1"/>
    <x v="31"/>
    <n v="111"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735"/>
    <b v="0"/>
    <n v="13"/>
    <b v="0"/>
    <x v="2"/>
    <n v="5"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1736"/>
    <b v="0"/>
    <n v="2"/>
    <b v="0"/>
    <x v="34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737"/>
    <b v="1"/>
    <n v="46"/>
    <b v="1"/>
    <x v="14"/>
    <n v="103"/>
    <n v="156.16999999999999"/>
    <x v="6"/>
    <s v="photobooks"/>
    <x v="1737"/>
    <d v="2015-01-22T18:46:10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738"/>
    <b v="0"/>
    <n v="158"/>
    <b v="1"/>
    <x v="31"/>
    <n v="146"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739"/>
    <b v="0"/>
    <n v="0"/>
    <b v="0"/>
    <x v="15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40"/>
    <b v="0"/>
    <n v="89"/>
    <b v="1"/>
    <x v="14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741"/>
    <b v="1"/>
    <n v="1356"/>
    <b v="1"/>
    <x v="12"/>
    <n v="1436"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x v="1742"/>
    <b v="0"/>
    <n v="107"/>
    <b v="1"/>
    <x v="28"/>
    <n v="105"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743"/>
    <b v="0"/>
    <n v="128"/>
    <b v="1"/>
    <x v="32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744"/>
    <b v="0"/>
    <n v="145"/>
    <b v="1"/>
    <x v="31"/>
    <n v="149"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745"/>
    <b v="0"/>
    <n v="0"/>
    <b v="0"/>
    <x v="20"/>
    <n v="0"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1746"/>
    <b v="0"/>
    <n v="2"/>
    <b v="0"/>
    <x v="17"/>
    <n v="1"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747"/>
    <b v="0"/>
    <n v="34"/>
    <b v="0"/>
    <x v="25"/>
    <n v="14"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748"/>
    <b v="0"/>
    <n v="104"/>
    <b v="1"/>
    <x v="1"/>
    <n v="109"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749"/>
    <b v="0"/>
    <n v="30"/>
    <b v="1"/>
    <x v="1"/>
    <n v="101"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750"/>
    <b v="1"/>
    <n v="123"/>
    <b v="1"/>
    <x v="18"/>
    <n v="113"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751"/>
    <b v="1"/>
    <n v="117"/>
    <b v="1"/>
    <x v="18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752"/>
    <b v="1"/>
    <n v="151"/>
    <b v="1"/>
    <x v="18"/>
    <n v="101"/>
    <n v="46.77"/>
    <x v="1"/>
    <s v="plays"/>
    <x v="1752"/>
    <d v="2012-01-31T17:00:00"/>
    <x v="5"/>
  </r>
  <r>
    <n v="3228"/>
    <s v="Hear Me Roar: A Season of Powerful Women"/>
    <s v="A Season of Powerful Women. A Season of Defiance."/>
    <n v="7000"/>
    <n v="7164"/>
    <x v="2"/>
    <s v="US"/>
    <s v="USD"/>
    <n v="1450328340"/>
    <x v="1753"/>
    <b v="1"/>
    <n v="37"/>
    <b v="1"/>
    <x v="18"/>
    <n v="102"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754"/>
    <b v="1"/>
    <n v="75"/>
    <b v="1"/>
    <x v="18"/>
    <n v="105"/>
    <n v="98.2"/>
    <x v="1"/>
    <s v="plays"/>
    <x v="1754"/>
    <d v="2015-01-08T21:17:41"/>
    <x v="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755"/>
    <b v="0"/>
    <n v="107"/>
    <b v="1"/>
    <x v="6"/>
    <n v="113"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756"/>
    <b v="0"/>
    <n v="24"/>
    <b v="0"/>
    <x v="6"/>
    <n v="60"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757"/>
    <b v="1"/>
    <n v="8"/>
    <b v="0"/>
    <x v="18"/>
    <n v="3"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758"/>
    <b v="0"/>
    <n v="12"/>
    <b v="0"/>
    <x v="18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59"/>
    <b v="0"/>
    <n v="14"/>
    <b v="0"/>
    <x v="18"/>
    <n v="17"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60"/>
    <b v="0"/>
    <n v="1"/>
    <b v="0"/>
    <x v="18"/>
    <n v="0"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61"/>
    <b v="0"/>
    <n v="0"/>
    <b v="0"/>
    <x v="18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762"/>
    <b v="0"/>
    <n v="70"/>
    <b v="1"/>
    <x v="31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763"/>
    <b v="0"/>
    <n v="65"/>
    <b v="1"/>
    <x v="31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1764"/>
    <b v="0"/>
    <n v="0"/>
    <b v="0"/>
    <x v="17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765"/>
    <b v="1"/>
    <n v="141"/>
    <b v="1"/>
    <x v="31"/>
    <n v="199"/>
    <n v="94.49"/>
    <x v="5"/>
    <s v="rock"/>
    <x v="1765"/>
    <d v="2011-01-01T04:59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766"/>
    <b v="0"/>
    <n v="3"/>
    <b v="0"/>
    <x v="34"/>
    <n v="2"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1767"/>
    <b v="0"/>
    <n v="167"/>
    <b v="1"/>
    <x v="21"/>
    <n v="110"/>
    <n v="42.87"/>
    <x v="0"/>
    <s v="documentary"/>
    <x v="1767"/>
    <d v="2012-01-15T13:14:29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1768"/>
    <b v="0"/>
    <n v="0"/>
    <b v="0"/>
    <x v="3"/>
    <n v="0"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769"/>
    <b v="0"/>
    <n v="4"/>
    <b v="0"/>
    <x v="3"/>
    <n v="3"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770"/>
    <b v="0"/>
    <n v="9"/>
    <b v="0"/>
    <x v="3"/>
    <n v="2"/>
    <n v="12.67"/>
    <x v="0"/>
    <s v="animation"/>
    <x v="1770"/>
    <d v="2015-01-17T12:38: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771"/>
    <b v="0"/>
    <n v="79"/>
    <b v="0"/>
    <x v="22"/>
    <n v="42"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1772"/>
    <b v="0"/>
    <n v="0"/>
    <b v="0"/>
    <x v="22"/>
    <n v="0"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773"/>
    <b v="0"/>
    <n v="6"/>
    <b v="0"/>
    <x v="22"/>
    <n v="3"/>
    <n v="32.67"/>
    <x v="5"/>
    <s v="jazz"/>
    <x v="1773"/>
    <d v="2011-01-24T05:45:26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774"/>
    <b v="0"/>
    <n v="9"/>
    <b v="0"/>
    <x v="22"/>
    <n v="6"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1775"/>
    <b v="0"/>
    <n v="0"/>
    <b v="0"/>
    <x v="17"/>
    <n v="0"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76"/>
    <b v="0"/>
    <n v="108"/>
    <b v="1"/>
    <x v="14"/>
    <n v="102"/>
    <n v="61.53"/>
    <x v="6"/>
    <s v="photobooks"/>
    <x v="1776"/>
    <d v="2017-01-31T18:08:20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777"/>
    <b v="1"/>
    <n v="105"/>
    <b v="1"/>
    <x v="31"/>
    <n v="125"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778"/>
    <b v="1"/>
    <n v="190"/>
    <b v="1"/>
    <x v="31"/>
    <n v="155"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779"/>
    <b v="1"/>
    <n v="269"/>
    <b v="1"/>
    <x v="14"/>
    <n v="278"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80"/>
    <b v="0"/>
    <n v="16"/>
    <b v="0"/>
    <x v="15"/>
    <n v="34"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781"/>
    <b v="0"/>
    <n v="23"/>
    <b v="0"/>
    <x v="14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782"/>
    <b v="0"/>
    <n v="48"/>
    <b v="0"/>
    <x v="16"/>
    <n v="43"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783"/>
    <b v="0"/>
    <n v="95"/>
    <b v="0"/>
    <x v="16"/>
    <n v="72"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784"/>
    <b v="0"/>
    <n v="0"/>
    <b v="0"/>
    <x v="19"/>
    <n v="0"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785"/>
    <b v="0"/>
    <n v="48"/>
    <b v="1"/>
    <x v="39"/>
    <n v="100"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786"/>
    <b v="0"/>
    <n v="150"/>
    <b v="1"/>
    <x v="39"/>
    <n v="101"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787"/>
    <b v="0"/>
    <n v="2"/>
    <b v="0"/>
    <x v="17"/>
    <n v="2"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788"/>
    <b v="0"/>
    <n v="31"/>
    <b v="1"/>
    <x v="18"/>
    <n v="100"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789"/>
    <b v="1"/>
    <n v="103"/>
    <b v="1"/>
    <x v="28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790"/>
    <b v="0"/>
    <n v="183"/>
    <b v="1"/>
    <x v="28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1791"/>
    <b v="0"/>
    <n v="1"/>
    <b v="0"/>
    <x v="5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792"/>
    <b v="0"/>
    <n v="10"/>
    <b v="0"/>
    <x v="2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3"/>
    <b v="0"/>
    <n v="7"/>
    <b v="0"/>
    <x v="18"/>
    <n v="7"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x v="1794"/>
    <b v="0"/>
    <n v="41"/>
    <b v="1"/>
    <x v="30"/>
    <n v="101"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x v="1795"/>
    <b v="0"/>
    <n v="44"/>
    <b v="1"/>
    <x v="30"/>
    <n v="142"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1796"/>
    <b v="0"/>
    <n v="17"/>
    <b v="1"/>
    <x v="40"/>
    <n v="106"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1797"/>
    <b v="0"/>
    <n v="56"/>
    <b v="1"/>
    <x v="40"/>
    <n v="115"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1798"/>
    <b v="0"/>
    <n v="65"/>
    <b v="1"/>
    <x v="40"/>
    <n v="128"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1799"/>
    <b v="0"/>
    <n v="0"/>
    <b v="0"/>
    <x v="5"/>
    <n v="0"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800"/>
    <b v="0"/>
    <n v="18"/>
    <b v="0"/>
    <x v="5"/>
    <n v="26"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x v="1801"/>
    <b v="0"/>
    <n v="0"/>
    <b v="0"/>
    <x v="5"/>
    <n v="0"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802"/>
    <b v="1"/>
    <n v="89"/>
    <b v="1"/>
    <x v="21"/>
    <n v="108"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1803"/>
    <b v="0"/>
    <n v="174"/>
    <b v="1"/>
    <x v="21"/>
    <n v="131"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1804"/>
    <b v="0"/>
    <n v="38"/>
    <b v="1"/>
    <x v="21"/>
    <n v="101"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805"/>
    <b v="0"/>
    <n v="8"/>
    <b v="0"/>
    <x v="3"/>
    <n v="10"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1806"/>
    <b v="0"/>
    <n v="0"/>
    <b v="0"/>
    <x v="3"/>
    <n v="0"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807"/>
    <b v="0"/>
    <n v="9"/>
    <b v="0"/>
    <x v="7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808"/>
    <b v="0"/>
    <n v="26"/>
    <b v="0"/>
    <x v="10"/>
    <n v="15"/>
    <n v="34.270000000000003"/>
    <x v="3"/>
    <s v="wearables"/>
    <x v="1808"/>
    <d v="2015-01-01T06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809"/>
    <b v="0"/>
    <n v="139"/>
    <b v="1"/>
    <x v="29"/>
    <n v="158"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810"/>
    <b v="0"/>
    <n v="75"/>
    <b v="1"/>
    <x v="31"/>
    <n v="101"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x v="1811"/>
    <b v="0"/>
    <n v="41"/>
    <b v="1"/>
    <x v="31"/>
    <n v="102"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812"/>
    <b v="0"/>
    <n v="12"/>
    <b v="0"/>
    <x v="22"/>
    <n v="5"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13"/>
    <b v="0"/>
    <n v="17"/>
    <b v="0"/>
    <x v="28"/>
    <n v="41"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814"/>
    <b v="0"/>
    <n v="5"/>
    <b v="0"/>
    <x v="22"/>
    <n v="3"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1815"/>
    <b v="0"/>
    <n v="3"/>
    <b v="0"/>
    <x v="9"/>
    <n v="0"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816"/>
    <b v="0"/>
    <n v="12"/>
    <b v="0"/>
    <x v="17"/>
    <n v="9"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1817"/>
    <b v="0"/>
    <n v="0"/>
    <b v="0"/>
    <x v="17"/>
    <n v="0"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818"/>
    <b v="0"/>
    <n v="111"/>
    <b v="1"/>
    <x v="14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819"/>
    <b v="0"/>
    <n v="46"/>
    <b v="1"/>
    <x v="14"/>
    <n v="106"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820"/>
    <b v="1"/>
    <n v="74"/>
    <b v="1"/>
    <x v="31"/>
    <n v="102"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821"/>
    <b v="0"/>
    <n v="264"/>
    <b v="1"/>
    <x v="29"/>
    <n v="126"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822"/>
    <b v="0"/>
    <n v="73"/>
    <b v="1"/>
    <x v="31"/>
    <n v="107"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1823"/>
    <b v="0"/>
    <n v="1"/>
    <b v="0"/>
    <x v="2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824"/>
    <b v="0"/>
    <n v="0"/>
    <b v="0"/>
    <x v="2"/>
    <n v="0"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825"/>
    <b v="1"/>
    <n v="916"/>
    <b v="1"/>
    <x v="27"/>
    <n v="662"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826"/>
    <b v="0"/>
    <n v="0"/>
    <b v="0"/>
    <x v="38"/>
    <n v="0"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827"/>
    <b v="0"/>
    <n v="2"/>
    <b v="0"/>
    <x v="35"/>
    <n v="1"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28"/>
    <b v="0"/>
    <n v="52"/>
    <b v="0"/>
    <x v="35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829"/>
    <b v="0"/>
    <n v="44"/>
    <b v="1"/>
    <x v="31"/>
    <n v="101"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830"/>
    <b v="0"/>
    <n v="82"/>
    <b v="1"/>
    <x v="31"/>
    <n v="104"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831"/>
    <b v="0"/>
    <n v="107"/>
    <b v="1"/>
    <x v="37"/>
    <n v="132"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832"/>
    <b v="0"/>
    <n v="42"/>
    <b v="1"/>
    <x v="37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833"/>
    <b v="0"/>
    <n v="0"/>
    <b v="0"/>
    <x v="15"/>
    <n v="0"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834"/>
    <b v="0"/>
    <n v="4"/>
    <b v="0"/>
    <x v="15"/>
    <n v="1"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835"/>
    <b v="0"/>
    <n v="67"/>
    <b v="1"/>
    <x v="14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836"/>
    <b v="0"/>
    <n v="110"/>
    <b v="1"/>
    <x v="28"/>
    <n v="172"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837"/>
    <b v="1"/>
    <n v="95"/>
    <b v="1"/>
    <x v="12"/>
    <n v="138"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x v="1838"/>
    <b v="0"/>
    <n v="1"/>
    <b v="0"/>
    <x v="19"/>
    <n v="0"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1839"/>
    <b v="0"/>
    <n v="101"/>
    <b v="1"/>
    <x v="12"/>
    <n v="167"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840"/>
    <b v="0"/>
    <n v="83"/>
    <b v="1"/>
    <x v="28"/>
    <n v="124"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1841"/>
    <b v="0"/>
    <n v="55"/>
    <b v="1"/>
    <x v="28"/>
    <n v="101"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1842"/>
    <b v="0"/>
    <n v="32"/>
    <b v="1"/>
    <x v="28"/>
    <n v="100"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843"/>
    <b v="0"/>
    <n v="3"/>
    <b v="0"/>
    <x v="9"/>
    <n v="2"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844"/>
    <b v="0"/>
    <n v="123"/>
    <b v="1"/>
    <x v="26"/>
    <n v="114"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1845"/>
    <b v="0"/>
    <n v="445"/>
    <b v="1"/>
    <x v="32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1846"/>
    <b v="0"/>
    <n v="59"/>
    <b v="1"/>
    <x v="31"/>
    <n v="106"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847"/>
    <b v="1"/>
    <n v="113"/>
    <b v="1"/>
    <x v="28"/>
    <n v="101"/>
    <n v="53.47"/>
    <x v="5"/>
    <s v="indie rock"/>
    <x v="1847"/>
    <d v="2011-01-01T04:59:00"/>
    <x v="6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848"/>
    <b v="1"/>
    <n v="107"/>
    <b v="1"/>
    <x v="28"/>
    <n v="107"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x v="1849"/>
    <b v="0"/>
    <n v="1"/>
    <b v="0"/>
    <x v="17"/>
    <n v="0"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1850"/>
    <b v="0"/>
    <n v="10"/>
    <b v="1"/>
    <x v="28"/>
    <n v="100"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x v="1851"/>
    <b v="0"/>
    <n v="76"/>
    <b v="1"/>
    <x v="39"/>
    <n v="104"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852"/>
    <b v="0"/>
    <n v="37"/>
    <b v="1"/>
    <x v="39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1853"/>
    <b v="0"/>
    <n v="0"/>
    <b v="0"/>
    <x v="17"/>
    <n v="0"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854"/>
    <b v="0"/>
    <n v="8"/>
    <b v="0"/>
    <x v="17"/>
    <n v="4"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855"/>
    <b v="0"/>
    <n v="20"/>
    <b v="0"/>
    <x v="17"/>
    <n v="28"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1856"/>
    <b v="0"/>
    <n v="69"/>
    <b v="1"/>
    <x v="1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57"/>
    <b v="0"/>
    <n v="108"/>
    <b v="1"/>
    <x v="18"/>
    <n v="119"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58"/>
    <b v="0"/>
    <n v="94"/>
    <b v="1"/>
    <x v="18"/>
    <n v="100"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859"/>
    <b v="0"/>
    <n v="6"/>
    <b v="0"/>
    <x v="18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860"/>
    <b v="0"/>
    <n v="7"/>
    <b v="0"/>
    <x v="18"/>
    <n v="9"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61"/>
    <b v="0"/>
    <n v="91"/>
    <b v="1"/>
    <x v="18"/>
    <n v="106"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62"/>
    <b v="1"/>
    <n v="47"/>
    <b v="1"/>
    <x v="18"/>
    <n v="100"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63"/>
    <b v="1"/>
    <n v="163"/>
    <b v="1"/>
    <x v="18"/>
    <n v="131"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64"/>
    <b v="0"/>
    <n v="83"/>
    <b v="1"/>
    <x v="18"/>
    <n v="100"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65"/>
    <b v="0"/>
    <n v="78"/>
    <b v="1"/>
    <x v="18"/>
    <n v="102"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66"/>
    <b v="0"/>
    <n v="64"/>
    <b v="1"/>
    <x v="18"/>
    <n v="100"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67"/>
    <b v="0"/>
    <n v="76"/>
    <b v="1"/>
    <x v="18"/>
    <n v="104"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68"/>
    <b v="0"/>
    <n v="86"/>
    <b v="1"/>
    <x v="18"/>
    <n v="117"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869"/>
    <b v="0"/>
    <n v="28"/>
    <b v="1"/>
    <x v="6"/>
    <n v="100"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870"/>
    <b v="0"/>
    <n v="71"/>
    <b v="1"/>
    <x v="6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871"/>
    <b v="0"/>
    <n v="37"/>
    <b v="0"/>
    <x v="6"/>
    <n v="90"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872"/>
    <b v="0"/>
    <n v="13"/>
    <b v="0"/>
    <x v="18"/>
    <n v="18"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873"/>
    <b v="0"/>
    <n v="0"/>
    <b v="0"/>
    <x v="18"/>
    <n v="0"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874"/>
    <b v="0"/>
    <n v="3"/>
    <b v="0"/>
    <x v="18"/>
    <n v="3"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875"/>
    <b v="0"/>
    <n v="5"/>
    <b v="0"/>
    <x v="18"/>
    <n v="3"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876"/>
    <b v="0"/>
    <n v="6"/>
    <b v="0"/>
    <x v="18"/>
    <n v="2"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77"/>
    <b v="0"/>
    <n v="17"/>
    <b v="0"/>
    <x v="18"/>
    <n v="47"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878"/>
    <b v="0"/>
    <n v="0"/>
    <b v="0"/>
    <x v="25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879"/>
    <b v="0"/>
    <n v="26"/>
    <b v="1"/>
    <x v="29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80"/>
    <b v="1"/>
    <n v="104"/>
    <b v="1"/>
    <x v="18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81"/>
    <b v="0"/>
    <n v="31"/>
    <b v="0"/>
    <x v="1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882"/>
    <b v="0"/>
    <n v="9"/>
    <b v="0"/>
    <x v="10"/>
    <n v="15"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3"/>
    <b v="0"/>
    <n v="63"/>
    <b v="1"/>
    <x v="18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4"/>
    <b v="0"/>
    <n v="45"/>
    <b v="1"/>
    <x v="18"/>
    <n v="106"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85"/>
    <b v="0"/>
    <n v="12"/>
    <b v="0"/>
    <x v="18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86"/>
    <b v="0"/>
    <n v="149"/>
    <b v="1"/>
    <x v="31"/>
    <n v="109"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887"/>
    <b v="0"/>
    <n v="0"/>
    <b v="0"/>
    <x v="0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888"/>
    <b v="1"/>
    <n v="79"/>
    <b v="1"/>
    <x v="21"/>
    <n v="121"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889"/>
    <b v="0"/>
    <n v="18"/>
    <b v="1"/>
    <x v="31"/>
    <n v="100"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1890"/>
    <b v="0"/>
    <n v="49"/>
    <b v="1"/>
    <x v="31"/>
    <n v="101"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1891"/>
    <b v="0"/>
    <n v="75"/>
    <b v="1"/>
    <x v="31"/>
    <n v="131"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1892"/>
    <b v="0"/>
    <n v="0"/>
    <b v="0"/>
    <x v="22"/>
    <n v="0"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893"/>
    <b v="1"/>
    <n v="176"/>
    <b v="1"/>
    <x v="31"/>
    <n v="295"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894"/>
    <b v="0"/>
    <n v="0"/>
    <b v="0"/>
    <x v="15"/>
    <n v="0"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895"/>
    <b v="0"/>
    <n v="9"/>
    <b v="0"/>
    <x v="15"/>
    <n v="10"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896"/>
    <b v="0"/>
    <n v="70"/>
    <b v="1"/>
    <x v="14"/>
    <n v="118"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897"/>
    <b v="0"/>
    <n v="120"/>
    <b v="1"/>
    <x v="14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898"/>
    <b v="1"/>
    <n v="19"/>
    <b v="0"/>
    <x v="14"/>
    <n v="16"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899"/>
    <b v="1"/>
    <n v="24"/>
    <b v="0"/>
    <x v="14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900"/>
    <b v="1"/>
    <n v="4"/>
    <b v="0"/>
    <x v="14"/>
    <n v="1"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x v="1901"/>
    <b v="0"/>
    <n v="28"/>
    <b v="0"/>
    <x v="19"/>
    <n v="42"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x v="1902"/>
    <b v="0"/>
    <n v="83"/>
    <b v="1"/>
    <x v="31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1903"/>
    <b v="0"/>
    <n v="0"/>
    <b v="0"/>
    <x v="7"/>
    <n v="0"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904"/>
    <b v="0"/>
    <n v="6"/>
    <b v="0"/>
    <x v="7"/>
    <n v="3"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905"/>
    <b v="0"/>
    <n v="134"/>
    <b v="1"/>
    <x v="39"/>
    <n v="120"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1906"/>
    <b v="1"/>
    <n v="143"/>
    <b v="1"/>
    <x v="1"/>
    <n v="131"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907"/>
    <b v="0"/>
    <n v="15"/>
    <b v="0"/>
    <x v="25"/>
    <n v="26"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908"/>
    <b v="0"/>
    <n v="0"/>
    <b v="0"/>
    <x v="18"/>
    <n v="0"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909"/>
    <b v="0"/>
    <n v="17"/>
    <b v="0"/>
    <x v="18"/>
    <n v="9"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910"/>
    <b v="0"/>
    <n v="7"/>
    <b v="0"/>
    <x v="18"/>
    <n v="62"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911"/>
    <b v="1"/>
    <n v="89"/>
    <b v="1"/>
    <x v="18"/>
    <n v="102"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912"/>
    <b v="0"/>
    <n v="36"/>
    <b v="0"/>
    <x v="6"/>
    <n v="46"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913"/>
    <b v="1"/>
    <n v="88"/>
    <b v="1"/>
    <x v="18"/>
    <n v="105"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914"/>
    <b v="0"/>
    <n v="44"/>
    <b v="1"/>
    <x v="18"/>
    <n v="100"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915"/>
    <b v="0"/>
    <n v="79"/>
    <b v="1"/>
    <x v="18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916"/>
    <b v="0"/>
    <n v="85"/>
    <b v="1"/>
    <x v="18"/>
    <n v="102"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917"/>
    <b v="0"/>
    <n v="104"/>
    <b v="1"/>
    <x v="18"/>
    <n v="106"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918"/>
    <b v="0"/>
    <n v="12"/>
    <b v="0"/>
    <x v="18"/>
    <n v="11"/>
    <n v="51.67"/>
    <x v="1"/>
    <s v="plays"/>
    <x v="1918"/>
    <d v="2015-01-10T03:23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1919"/>
    <b v="0"/>
    <n v="0"/>
    <b v="0"/>
    <x v="6"/>
    <n v="0"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920"/>
    <b v="0"/>
    <n v="2"/>
    <b v="0"/>
    <x v="18"/>
    <n v="1"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921"/>
    <b v="0"/>
    <n v="0"/>
    <b v="0"/>
    <x v="18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1922"/>
    <b v="0"/>
    <n v="514"/>
    <b v="1"/>
    <x v="32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1923"/>
    <b v="1"/>
    <n v="58"/>
    <b v="1"/>
    <x v="21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x v="1924"/>
    <b v="0"/>
    <n v="96"/>
    <b v="1"/>
    <x v="26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925"/>
    <b v="0"/>
    <n v="64"/>
    <b v="1"/>
    <x v="30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26"/>
    <b v="0"/>
    <n v="80"/>
    <b v="1"/>
    <x v="28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1927"/>
    <b v="0"/>
    <n v="0"/>
    <b v="0"/>
    <x v="17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28"/>
    <b v="0"/>
    <n v="4"/>
    <b v="0"/>
    <x v="15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929"/>
    <b v="0"/>
    <n v="2"/>
    <b v="0"/>
    <x v="15"/>
    <n v="0"/>
    <n v="5"/>
    <x v="5"/>
    <s v="faith"/>
    <x v="1929"/>
    <d v="2015-01-15T15:56:45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930"/>
    <b v="0"/>
    <n v="75"/>
    <b v="1"/>
    <x v="30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1931"/>
    <b v="0"/>
    <n v="61"/>
    <b v="1"/>
    <x v="30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1932"/>
    <b v="0"/>
    <n v="70"/>
    <b v="1"/>
    <x v="30"/>
    <n v="108"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933"/>
    <b v="0"/>
    <n v="23"/>
    <b v="1"/>
    <x v="40"/>
    <n v="148"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1934"/>
    <b v="0"/>
    <n v="43"/>
    <b v="1"/>
    <x v="40"/>
    <n v="105"/>
    <n v="122.33"/>
    <x v="0"/>
    <s v="shorts"/>
    <x v="1934"/>
    <d v="2017-02-01T08:00:00"/>
    <x v="3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1935"/>
    <b v="0"/>
    <n v="26"/>
    <b v="1"/>
    <x v="40"/>
    <n v="100"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x v="1936"/>
    <b v="0"/>
    <n v="27"/>
    <b v="1"/>
    <x v="40"/>
    <n v="101"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1937"/>
    <b v="0"/>
    <n v="81"/>
    <b v="1"/>
    <x v="40"/>
    <n v="104"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938"/>
    <b v="0"/>
    <n v="78"/>
    <b v="1"/>
    <x v="40"/>
    <n v="141"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1939"/>
    <b v="0"/>
    <n v="39"/>
    <b v="1"/>
    <x v="40"/>
    <n v="113"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x v="1940"/>
    <b v="0"/>
    <n v="0"/>
    <b v="0"/>
    <x v="0"/>
    <n v="0"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1941"/>
    <b v="0"/>
    <n v="0"/>
    <b v="0"/>
    <x v="0"/>
    <n v="0"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1942"/>
    <b v="0"/>
    <n v="0"/>
    <b v="0"/>
    <x v="5"/>
    <n v="0"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943"/>
    <b v="0"/>
    <n v="1"/>
    <b v="0"/>
    <x v="5"/>
    <n v="60"/>
    <n v="3000"/>
    <x v="0"/>
    <s v="drama"/>
    <x v="1943"/>
    <d v="2017-01-16T01:49:22"/>
    <x v="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1944"/>
    <b v="0"/>
    <n v="0"/>
    <b v="0"/>
    <x v="5"/>
    <n v="0"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945"/>
    <b v="0"/>
    <n v="5"/>
    <b v="0"/>
    <x v="5"/>
    <n v="16"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946"/>
    <b v="0"/>
    <n v="3"/>
    <b v="0"/>
    <x v="5"/>
    <n v="5"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947"/>
    <b v="0"/>
    <n v="12"/>
    <b v="0"/>
    <x v="5"/>
    <n v="45"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948"/>
    <b v="0"/>
    <n v="1"/>
    <b v="0"/>
    <x v="5"/>
    <n v="2"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1949"/>
    <b v="1"/>
    <n v="96"/>
    <b v="1"/>
    <x v="21"/>
    <n v="104"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950"/>
    <b v="1"/>
    <n v="223"/>
    <b v="1"/>
    <x v="21"/>
    <n v="305"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1951"/>
    <b v="1"/>
    <n v="62"/>
    <b v="1"/>
    <x v="21"/>
    <n v="134"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952"/>
    <b v="1"/>
    <n v="108"/>
    <b v="1"/>
    <x v="21"/>
    <n v="185"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953"/>
    <b v="1"/>
    <n v="91"/>
    <b v="1"/>
    <x v="21"/>
    <n v="118"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1954"/>
    <b v="1"/>
    <n v="58"/>
    <b v="1"/>
    <x v="21"/>
    <n v="111"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1955"/>
    <b v="1"/>
    <n v="111"/>
    <b v="1"/>
    <x v="21"/>
    <n v="111"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1956"/>
    <b v="1"/>
    <n v="118"/>
    <b v="1"/>
    <x v="21"/>
    <n v="108"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1957"/>
    <b v="1"/>
    <n v="128"/>
    <b v="1"/>
    <x v="21"/>
    <n v="120"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1958"/>
    <b v="1"/>
    <n v="50"/>
    <b v="1"/>
    <x v="21"/>
    <n v="100"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1959"/>
    <b v="1"/>
    <n v="284"/>
    <b v="1"/>
    <x v="21"/>
    <n v="283"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1960"/>
    <b v="1"/>
    <n v="51"/>
    <b v="1"/>
    <x v="21"/>
    <n v="113"/>
    <n v="110.47"/>
    <x v="0"/>
    <s v="documentary"/>
    <x v="1960"/>
    <d v="2010-02-02T07:59:00"/>
    <x v="7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961"/>
    <b v="0"/>
    <n v="71"/>
    <b v="1"/>
    <x v="21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1962"/>
    <b v="0"/>
    <n v="70"/>
    <b v="1"/>
    <x v="21"/>
    <n v="105"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1963"/>
    <b v="0"/>
    <n v="0"/>
    <b v="0"/>
    <x v="3"/>
    <n v="0"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1964"/>
    <b v="0"/>
    <n v="1"/>
    <b v="0"/>
    <x v="3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1965"/>
    <b v="0"/>
    <n v="2"/>
    <b v="0"/>
    <x v="3"/>
    <n v="1"/>
    <n v="25.5"/>
    <x v="0"/>
    <s v="animation"/>
    <x v="1965"/>
    <d v="2014-01-16T04:00:00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966"/>
    <b v="0"/>
    <n v="1"/>
    <b v="0"/>
    <x v="3"/>
    <n v="0"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967"/>
    <b v="0"/>
    <n v="5"/>
    <b v="0"/>
    <x v="3"/>
    <n v="3"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x v="1968"/>
    <b v="0"/>
    <n v="0"/>
    <b v="0"/>
    <x v="3"/>
    <n v="0"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1969"/>
    <b v="0"/>
    <n v="34"/>
    <b v="1"/>
    <x v="18"/>
    <n v="102"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1970"/>
    <b v="0"/>
    <n v="56"/>
    <b v="1"/>
    <x v="18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971"/>
    <b v="0"/>
    <n v="84"/>
    <b v="1"/>
    <x v="18"/>
    <n v="121"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972"/>
    <b v="0"/>
    <n v="60"/>
    <b v="1"/>
    <x v="18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1973"/>
    <b v="0"/>
    <n v="4"/>
    <b v="0"/>
    <x v="7"/>
    <n v="1"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974"/>
    <b v="0"/>
    <n v="1"/>
    <b v="0"/>
    <x v="7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975"/>
    <b v="0"/>
    <n v="1"/>
    <b v="0"/>
    <x v="7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976"/>
    <b v="0"/>
    <n v="9"/>
    <b v="0"/>
    <x v="7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977"/>
    <b v="0"/>
    <n v="1"/>
    <b v="0"/>
    <x v="7"/>
    <n v="2"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x v="1978"/>
    <b v="0"/>
    <n v="8"/>
    <b v="0"/>
    <x v="7"/>
    <n v="3"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979"/>
    <b v="0"/>
    <n v="1"/>
    <b v="0"/>
    <x v="7"/>
    <n v="0"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980"/>
    <b v="0"/>
    <n v="0"/>
    <b v="0"/>
    <x v="7"/>
    <n v="0"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981"/>
    <b v="0"/>
    <n v="0"/>
    <b v="0"/>
    <x v="7"/>
    <n v="0"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982"/>
    <b v="0"/>
    <n v="0"/>
    <b v="0"/>
    <x v="7"/>
    <n v="0"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983"/>
    <b v="0"/>
    <n v="1"/>
    <b v="0"/>
    <x v="7"/>
    <n v="0"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1984"/>
    <b v="0"/>
    <n v="87"/>
    <b v="1"/>
    <x v="10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985"/>
    <b v="0"/>
    <n v="114"/>
    <b v="0"/>
    <x v="10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986"/>
    <b v="0"/>
    <n v="100"/>
    <b v="1"/>
    <x v="29"/>
    <n v="109"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987"/>
    <b v="0"/>
    <n v="71"/>
    <b v="1"/>
    <x v="29"/>
    <n v="126"/>
    <n v="88.73"/>
    <x v="2"/>
    <s v="nonfiction"/>
    <x v="1987"/>
    <d v="2012-01-22T06:00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988"/>
    <b v="0"/>
    <n v="108"/>
    <b v="1"/>
    <x v="29"/>
    <n v="122"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989"/>
    <b v="0"/>
    <n v="62"/>
    <b v="1"/>
    <x v="29"/>
    <n v="102"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1990"/>
    <b v="0"/>
    <n v="105"/>
    <b v="1"/>
    <x v="29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1991"/>
    <b v="0"/>
    <n v="99"/>
    <b v="1"/>
    <x v="29"/>
    <n v="102"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992"/>
    <b v="0"/>
    <n v="6"/>
    <b v="0"/>
    <x v="34"/>
    <n v="5"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3"/>
    <b v="0"/>
    <n v="0"/>
    <b v="0"/>
    <x v="34"/>
    <n v="0"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994"/>
    <b v="0"/>
    <n v="3"/>
    <b v="0"/>
    <x v="34"/>
    <n v="4"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1995"/>
    <b v="0"/>
    <n v="44"/>
    <b v="1"/>
    <x v="31"/>
    <n v="143"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1996"/>
    <b v="0"/>
    <n v="28"/>
    <b v="1"/>
    <x v="31"/>
    <n v="100"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x v="1997"/>
    <b v="0"/>
    <n v="46"/>
    <b v="1"/>
    <x v="31"/>
    <n v="101"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998"/>
    <b v="0"/>
    <n v="96"/>
    <b v="1"/>
    <x v="31"/>
    <n v="117"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999"/>
    <b v="1"/>
    <n v="94"/>
    <b v="1"/>
    <x v="36"/>
    <n v="101"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2000"/>
    <b v="0"/>
    <n v="177"/>
    <b v="1"/>
    <x v="36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2001"/>
    <b v="0"/>
    <n v="11"/>
    <b v="0"/>
    <x v="22"/>
    <n v="24"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02"/>
    <b v="0"/>
    <n v="0"/>
    <b v="0"/>
    <x v="22"/>
    <n v="0"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003"/>
    <b v="0"/>
    <n v="2"/>
    <b v="0"/>
    <x v="22"/>
    <n v="1"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2004"/>
    <b v="0"/>
    <n v="24"/>
    <b v="0"/>
    <x v="28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005"/>
    <b v="0"/>
    <n v="2"/>
    <b v="0"/>
    <x v="22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006"/>
    <b v="0"/>
    <n v="4"/>
    <b v="0"/>
    <x v="22"/>
    <n v="3"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007"/>
    <b v="0"/>
    <n v="1"/>
    <b v="0"/>
    <x v="22"/>
    <n v="1"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008"/>
    <b v="0"/>
    <n v="30"/>
    <b v="0"/>
    <x v="22"/>
    <n v="30"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2009"/>
    <b v="0"/>
    <n v="24"/>
    <b v="0"/>
    <x v="10"/>
    <n v="28"/>
    <n v="58.42"/>
    <x v="3"/>
    <s v="wearables"/>
    <x v="2009"/>
    <d v="2016-01-17T18:01:0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2010"/>
    <b v="0"/>
    <n v="14"/>
    <b v="0"/>
    <x v="10"/>
    <n v="46"/>
    <n v="164"/>
    <x v="3"/>
    <s v="wearables"/>
    <x v="2010"/>
    <d v="2017-01-23T04:59:0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011"/>
    <b v="0"/>
    <n v="0"/>
    <b v="0"/>
    <x v="10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012"/>
    <b v="0"/>
    <n v="7"/>
    <b v="0"/>
    <x v="10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x v="2013"/>
    <b v="0"/>
    <n v="8"/>
    <b v="0"/>
    <x v="10"/>
    <n v="1"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014"/>
    <b v="0"/>
    <n v="4"/>
    <b v="0"/>
    <x v="10"/>
    <n v="104"/>
    <n v="1300"/>
    <x v="3"/>
    <s v="wearables"/>
    <x v="2014"/>
    <d v="2017-01-30T17:16:53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2015"/>
    <b v="0"/>
    <n v="775"/>
    <b v="0"/>
    <x v="10"/>
    <n v="21535"/>
    <n v="1389.36"/>
    <x v="3"/>
    <s v="wearables"/>
    <x v="2015"/>
    <d v="2017-01-24T10:34:12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2016"/>
    <b v="0"/>
    <n v="166"/>
    <b v="1"/>
    <x v="26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017"/>
    <b v="0"/>
    <n v="1"/>
    <b v="0"/>
    <x v="23"/>
    <n v="1"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2018"/>
    <b v="0"/>
    <n v="1"/>
    <b v="0"/>
    <x v="9"/>
    <n v="1"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019"/>
    <b v="0"/>
    <n v="3"/>
    <b v="0"/>
    <x v="9"/>
    <n v="0"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020"/>
    <b v="0"/>
    <n v="3"/>
    <b v="0"/>
    <x v="16"/>
    <n v="0"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021"/>
    <b v="0"/>
    <n v="0"/>
    <b v="0"/>
    <x v="16"/>
    <n v="0"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2022"/>
    <b v="0"/>
    <n v="3"/>
    <b v="0"/>
    <x v="17"/>
    <n v="7"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2023"/>
    <b v="0"/>
    <n v="549"/>
    <b v="1"/>
    <x v="14"/>
    <n v="786"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2024"/>
    <b v="0"/>
    <n v="24"/>
    <b v="0"/>
    <x v="11"/>
    <n v="29"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2025"/>
    <b v="0"/>
    <n v="0"/>
    <b v="0"/>
    <x v="11"/>
    <n v="0"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026"/>
    <b v="0"/>
    <n v="1"/>
    <b v="0"/>
    <x v="11"/>
    <n v="1"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2027"/>
    <b v="0"/>
    <n v="34"/>
    <b v="0"/>
    <x v="11"/>
    <n v="51"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028"/>
    <b v="1"/>
    <n v="81"/>
    <b v="1"/>
    <x v="31"/>
    <n v="104"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029"/>
    <b v="1"/>
    <n v="28"/>
    <b v="1"/>
    <x v="31"/>
    <n v="106"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2030"/>
    <b v="0"/>
    <n v="172"/>
    <b v="1"/>
    <x v="29"/>
    <n v="204"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2031"/>
    <b v="0"/>
    <n v="78"/>
    <b v="1"/>
    <x v="29"/>
    <n v="104"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2032"/>
    <b v="0"/>
    <n v="90"/>
    <b v="1"/>
    <x v="31"/>
    <n v="114"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033"/>
    <b v="0"/>
    <n v="87"/>
    <b v="1"/>
    <x v="31"/>
    <n v="111"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034"/>
    <b v="0"/>
    <n v="73"/>
    <b v="1"/>
    <x v="31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2035"/>
    <b v="0"/>
    <n v="112"/>
    <b v="1"/>
    <x v="31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2036"/>
    <b v="0"/>
    <n v="4"/>
    <b v="0"/>
    <x v="2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2037"/>
    <b v="0"/>
    <n v="5"/>
    <b v="0"/>
    <x v="2"/>
    <n v="8"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x v="2038"/>
    <b v="0"/>
    <n v="3"/>
    <b v="0"/>
    <x v="2"/>
    <n v="3"/>
    <n v="48.33"/>
    <x v="2"/>
    <s v="translations"/>
    <x v="2038"/>
    <d v="2017-01-03T16:02:45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2039"/>
    <b v="0"/>
    <n v="0"/>
    <b v="0"/>
    <x v="2"/>
    <n v="0"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x v="2040"/>
    <b v="1"/>
    <n v="234"/>
    <b v="1"/>
    <x v="27"/>
    <n v="163"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2041"/>
    <b v="0"/>
    <n v="6"/>
    <b v="0"/>
    <x v="34"/>
    <n v="2"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2042"/>
    <b v="0"/>
    <n v="1"/>
    <b v="0"/>
    <x v="34"/>
    <n v="0"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2043"/>
    <b v="0"/>
    <n v="0"/>
    <b v="0"/>
    <x v="34"/>
    <n v="0"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044"/>
    <b v="0"/>
    <n v="11"/>
    <b v="0"/>
    <x v="34"/>
    <n v="9"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2045"/>
    <b v="1"/>
    <n v="294"/>
    <b v="1"/>
    <x v="14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046"/>
    <b v="0"/>
    <n v="10"/>
    <b v="0"/>
    <x v="35"/>
    <n v="13"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047"/>
    <b v="0"/>
    <n v="9"/>
    <b v="0"/>
    <x v="24"/>
    <n v="7"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048"/>
    <b v="0"/>
    <n v="77"/>
    <b v="1"/>
    <x v="31"/>
    <n v="103"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2049"/>
    <b v="0"/>
    <n v="37"/>
    <b v="1"/>
    <x v="31"/>
    <n v="121"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2050"/>
    <b v="0"/>
    <n v="37"/>
    <b v="1"/>
    <x v="37"/>
    <n v="125"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051"/>
    <b v="0"/>
    <n v="10"/>
    <b v="1"/>
    <x v="37"/>
    <n v="111"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052"/>
    <b v="0"/>
    <n v="46"/>
    <b v="1"/>
    <x v="37"/>
    <n v="105"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053"/>
    <b v="0"/>
    <n v="168"/>
    <b v="1"/>
    <x v="37"/>
    <n v="174"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2054"/>
    <b v="0"/>
    <n v="113"/>
    <b v="1"/>
    <x v="37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055"/>
    <b v="0"/>
    <n v="1"/>
    <b v="0"/>
    <x v="15"/>
    <n v="0"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56"/>
    <b v="0"/>
    <n v="15"/>
    <b v="0"/>
    <x v="15"/>
    <n v="48"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057"/>
    <b v="0"/>
    <n v="2"/>
    <b v="0"/>
    <x v="15"/>
    <n v="1"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058"/>
    <b v="0"/>
    <n v="9"/>
    <b v="0"/>
    <x v="15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059"/>
    <b v="0"/>
    <n v="1"/>
    <b v="0"/>
    <x v="15"/>
    <n v="1"/>
    <n v="34"/>
    <x v="5"/>
    <s v="faith"/>
    <x v="2059"/>
    <d v="2016-01-18T13:00:0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060"/>
    <b v="0"/>
    <n v="0"/>
    <b v="0"/>
    <x v="15"/>
    <n v="0"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061"/>
    <b v="0"/>
    <n v="2"/>
    <b v="0"/>
    <x v="15"/>
    <n v="0"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062"/>
    <b v="0"/>
    <n v="0"/>
    <b v="0"/>
    <x v="15"/>
    <n v="0"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063"/>
    <b v="0"/>
    <n v="1"/>
    <b v="0"/>
    <x v="15"/>
    <n v="0"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2064"/>
    <b v="0"/>
    <n v="125"/>
    <b v="1"/>
    <x v="14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2065"/>
    <b v="0"/>
    <n v="14"/>
    <b v="1"/>
    <x v="14"/>
    <n v="116"/>
    <n v="414.29"/>
    <x v="6"/>
    <s v="photobooks"/>
    <x v="2065"/>
    <d v="2017-01-28T19:29:00"/>
    <x v="3"/>
  </r>
  <r>
    <n v="1759"/>
    <s v="Death Valley"/>
    <s v="Death Valley will be the first photo book of Andi State"/>
    <n v="5000"/>
    <n v="5330"/>
    <x v="2"/>
    <s v="US"/>
    <s v="USD"/>
    <n v="1427309629"/>
    <x v="2066"/>
    <b v="0"/>
    <n v="49"/>
    <b v="1"/>
    <x v="14"/>
    <n v="107"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2067"/>
    <b v="0"/>
    <n v="102"/>
    <b v="1"/>
    <x v="14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68"/>
    <b v="1"/>
    <n v="39"/>
    <b v="0"/>
    <x v="14"/>
    <n v="46"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069"/>
    <b v="1"/>
    <n v="15"/>
    <b v="0"/>
    <x v="14"/>
    <n v="4"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070"/>
    <b v="1"/>
    <n v="4"/>
    <b v="0"/>
    <x v="14"/>
    <n v="7"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71"/>
    <b v="1"/>
    <n v="33"/>
    <b v="0"/>
    <x v="14"/>
    <n v="40"/>
    <n v="60.24"/>
    <x v="6"/>
    <s v="photobooks"/>
    <x v="2071"/>
    <d v="2015-01-31T03:25:00"/>
    <x v="2"/>
  </r>
  <r>
    <n v="1807"/>
    <s v="Anywhere but Here"/>
    <s v="I want to explore alternative cultures and lifestyles in America."/>
    <n v="5000"/>
    <n v="553"/>
    <x v="1"/>
    <s v="US"/>
    <s v="USD"/>
    <n v="1411868313"/>
    <x v="2072"/>
    <b v="1"/>
    <n v="8"/>
    <b v="0"/>
    <x v="14"/>
    <n v="11"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x v="2073"/>
    <b v="0"/>
    <n v="55"/>
    <b v="1"/>
    <x v="31"/>
    <n v="200"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074"/>
    <b v="0"/>
    <n v="2"/>
    <b v="0"/>
    <x v="16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2075"/>
    <b v="0"/>
    <n v="24"/>
    <b v="0"/>
    <x v="16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76"/>
    <b v="0"/>
    <n v="42"/>
    <b v="0"/>
    <x v="13"/>
    <n v="59"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2077"/>
    <b v="0"/>
    <n v="77"/>
    <b v="1"/>
    <x v="28"/>
    <n v="124"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2078"/>
    <b v="1"/>
    <n v="103"/>
    <b v="1"/>
    <x v="12"/>
    <n v="262"/>
    <n v="127.32"/>
    <x v="3"/>
    <s v="hardware"/>
    <x v="2078"/>
    <d v="2012-01-12T01:00:00"/>
    <x v="5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2079"/>
    <b v="1"/>
    <n v="701"/>
    <b v="1"/>
    <x v="12"/>
    <n v="1132"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080"/>
    <b v="0"/>
    <n v="1"/>
    <b v="0"/>
    <x v="19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081"/>
    <b v="0"/>
    <n v="25"/>
    <b v="0"/>
    <x v="19"/>
    <n v="13"/>
    <n v="25"/>
    <x v="6"/>
    <s v="people"/>
    <x v="2081"/>
    <d v="2016-01-06T22:50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2082"/>
    <b v="1"/>
    <n v="183"/>
    <b v="1"/>
    <x v="12"/>
    <n v="235"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2083"/>
    <b v="1"/>
    <n v="95"/>
    <b v="1"/>
    <x v="12"/>
    <n v="281"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84"/>
    <b v="0"/>
    <n v="121"/>
    <b v="1"/>
    <x v="12"/>
    <n v="101"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85"/>
    <b v="0"/>
    <n v="35"/>
    <b v="1"/>
    <x v="12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086"/>
    <b v="0"/>
    <n v="147"/>
    <b v="1"/>
    <x v="28"/>
    <n v="105"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087"/>
    <b v="0"/>
    <n v="22"/>
    <b v="0"/>
    <x v="9"/>
    <n v="10"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088"/>
    <b v="0"/>
    <n v="1"/>
    <b v="0"/>
    <x v="9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089"/>
    <b v="0"/>
    <n v="5"/>
    <b v="0"/>
    <x v="9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090"/>
    <b v="0"/>
    <n v="71"/>
    <b v="1"/>
    <x v="31"/>
    <n v="126"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091"/>
    <b v="0"/>
    <n v="78"/>
    <b v="1"/>
    <x v="31"/>
    <n v="107"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2092"/>
    <b v="0"/>
    <n v="623"/>
    <b v="1"/>
    <x v="32"/>
    <n v="1857"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2093"/>
    <b v="0"/>
    <n v="988"/>
    <b v="1"/>
    <x v="32"/>
    <n v="496"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2094"/>
    <b v="0"/>
    <n v="96"/>
    <b v="1"/>
    <x v="32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2095"/>
    <b v="0"/>
    <n v="290"/>
    <b v="1"/>
    <x v="32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096"/>
    <b v="0"/>
    <n v="112"/>
    <b v="1"/>
    <x v="31"/>
    <n v="146"/>
    <n v="65.209999999999994"/>
    <x v="5"/>
    <s v="rock"/>
    <x v="2096"/>
    <d v="2013-01-20T17:21:20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x v="2097"/>
    <b v="1"/>
    <n v="211"/>
    <b v="1"/>
    <x v="28"/>
    <n v="134"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x v="2098"/>
    <b v="1"/>
    <n v="157"/>
    <b v="1"/>
    <x v="28"/>
    <n v="176"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2099"/>
    <b v="1"/>
    <n v="163"/>
    <b v="1"/>
    <x v="28"/>
    <n v="121"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100"/>
    <b v="1"/>
    <n v="89"/>
    <b v="1"/>
    <x v="28"/>
    <n v="109"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101"/>
    <b v="0"/>
    <n v="0"/>
    <b v="0"/>
    <x v="7"/>
    <n v="0"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102"/>
    <b v="0"/>
    <n v="1"/>
    <b v="0"/>
    <x v="7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103"/>
    <b v="0"/>
    <n v="2"/>
    <b v="0"/>
    <x v="7"/>
    <n v="0"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104"/>
    <b v="0"/>
    <n v="1"/>
    <b v="0"/>
    <x v="7"/>
    <n v="0"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105"/>
    <b v="0"/>
    <n v="20"/>
    <b v="0"/>
    <x v="17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106"/>
    <b v="0"/>
    <n v="2"/>
    <b v="0"/>
    <x v="17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2107"/>
    <b v="0"/>
    <n v="115"/>
    <b v="1"/>
    <x v="33"/>
    <n v="173"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2108"/>
    <b v="0"/>
    <n v="111"/>
    <b v="1"/>
    <x v="33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109"/>
    <b v="0"/>
    <n v="80"/>
    <b v="1"/>
    <x v="33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110"/>
    <b v="0"/>
    <n v="38"/>
    <b v="1"/>
    <x v="28"/>
    <n v="100"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111"/>
    <b v="0"/>
    <n v="2"/>
    <b v="0"/>
    <x v="20"/>
    <n v="1"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112"/>
    <b v="0"/>
    <n v="12"/>
    <b v="0"/>
    <x v="20"/>
    <n v="19"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113"/>
    <b v="0"/>
    <n v="0"/>
    <b v="0"/>
    <x v="20"/>
    <n v="0"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114"/>
    <b v="0"/>
    <n v="27"/>
    <b v="1"/>
    <x v="39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115"/>
    <b v="0"/>
    <n v="57"/>
    <b v="1"/>
    <x v="39"/>
    <n v="101"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116"/>
    <b v="0"/>
    <n v="11"/>
    <b v="0"/>
    <x v="17"/>
    <n v="11"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2117"/>
    <b v="0"/>
    <n v="100"/>
    <b v="1"/>
    <x v="8"/>
    <n v="128"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2118"/>
    <b v="0"/>
    <n v="199"/>
    <b v="1"/>
    <x v="8"/>
    <n v="355"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119"/>
    <b v="0"/>
    <n v="60"/>
    <b v="1"/>
    <x v="4"/>
    <n v="103"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120"/>
    <b v="0"/>
    <n v="3"/>
    <b v="0"/>
    <x v="17"/>
    <n v="1"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2121"/>
    <b v="0"/>
    <n v="185"/>
    <b v="1"/>
    <x v="12"/>
    <n v="253"/>
    <n v="68.25"/>
    <x v="3"/>
    <s v="hardware"/>
    <x v="2121"/>
    <d v="2017-01-29T20:34:1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2122"/>
    <b v="0"/>
    <n v="15"/>
    <b v="1"/>
    <x v="12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123"/>
    <b v="0"/>
    <n v="4"/>
    <b v="0"/>
    <x v="25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124"/>
    <b v="0"/>
    <n v="0"/>
    <b v="0"/>
    <x v="25"/>
    <n v="0"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125"/>
    <b v="0"/>
    <n v="4"/>
    <b v="0"/>
    <x v="25"/>
    <n v="1"/>
    <n v="9"/>
    <x v="2"/>
    <s v="children's books"/>
    <x v="2125"/>
    <d v="2013-01-03T01:31:33"/>
    <x v="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126"/>
    <b v="0"/>
    <n v="4"/>
    <b v="0"/>
    <x v="25"/>
    <n v="2"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127"/>
    <b v="0"/>
    <n v="2"/>
    <b v="0"/>
    <x v="25"/>
    <n v="3"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128"/>
    <b v="0"/>
    <n v="142"/>
    <b v="1"/>
    <x v="18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129"/>
    <b v="0"/>
    <n v="139"/>
    <b v="1"/>
    <x v="18"/>
    <n v="101"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2130"/>
    <b v="0"/>
    <n v="130"/>
    <b v="1"/>
    <x v="18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x v="2131"/>
    <b v="0"/>
    <n v="93"/>
    <b v="1"/>
    <x v="18"/>
    <n v="126"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132"/>
    <b v="0"/>
    <n v="83"/>
    <b v="1"/>
    <x v="18"/>
    <n v="113"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133"/>
    <b v="0"/>
    <n v="104"/>
    <b v="1"/>
    <x v="18"/>
    <n v="105"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34"/>
    <b v="0"/>
    <n v="6"/>
    <b v="0"/>
    <x v="18"/>
    <n v="2"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35"/>
    <b v="0"/>
    <n v="2"/>
    <b v="0"/>
    <x v="18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36"/>
    <b v="0"/>
    <n v="9"/>
    <b v="0"/>
    <x v="18"/>
    <n v="15"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37"/>
    <b v="0"/>
    <n v="3"/>
    <b v="0"/>
    <x v="18"/>
    <n v="5"/>
    <n v="90.33"/>
    <x v="1"/>
    <s v="plays"/>
    <x v="2137"/>
    <d v="2017-01-17T20:16:26"/>
    <x v="3"/>
  </r>
  <r>
    <n v="2893"/>
    <s v="REDISCOVERING KIA THE PLAY"/>
    <s v="Fundraising for REDISCOVERING KIA THE PLAY"/>
    <n v="5000"/>
    <n v="25"/>
    <x v="1"/>
    <s v="US"/>
    <s v="USD"/>
    <n v="1420768800"/>
    <x v="2138"/>
    <b v="0"/>
    <n v="2"/>
    <b v="0"/>
    <x v="18"/>
    <n v="1"/>
    <n v="12.5"/>
    <x v="1"/>
    <s v="plays"/>
    <x v="2138"/>
    <d v="2015-01-09T02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39"/>
    <b v="0"/>
    <n v="4"/>
    <b v="0"/>
    <x v="18"/>
    <n v="1"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40"/>
    <b v="0"/>
    <n v="20"/>
    <b v="0"/>
    <x v="18"/>
    <n v="27"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141"/>
    <b v="0"/>
    <n v="108"/>
    <b v="1"/>
    <x v="18"/>
    <n v="110"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142"/>
    <b v="0"/>
    <n v="196"/>
    <b v="1"/>
    <x v="18"/>
    <n v="101"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2143"/>
    <b v="0"/>
    <n v="71"/>
    <b v="1"/>
    <x v="18"/>
    <n v="114"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2144"/>
    <b v="0"/>
    <n v="33"/>
    <b v="1"/>
    <x v="18"/>
    <n v="175"/>
    <n v="264.85000000000002"/>
    <x v="1"/>
    <s v="plays"/>
    <x v="2144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145"/>
    <b v="0"/>
    <n v="87"/>
    <b v="1"/>
    <x v="18"/>
    <n v="102"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146"/>
    <b v="0"/>
    <n v="46"/>
    <b v="1"/>
    <x v="18"/>
    <n v="101"/>
    <n v="110.22"/>
    <x v="1"/>
    <s v="plays"/>
    <x v="2146"/>
    <d v="2015-01-06T06:00:00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147"/>
    <b v="1"/>
    <n v="59"/>
    <b v="1"/>
    <x v="1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2148"/>
    <b v="0"/>
    <n v="182"/>
    <b v="1"/>
    <x v="1"/>
    <n v="246"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2149"/>
    <b v="0"/>
    <n v="99"/>
    <b v="1"/>
    <x v="1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2150"/>
    <b v="0"/>
    <n v="47"/>
    <b v="1"/>
    <x v="1"/>
    <n v="166"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151"/>
    <b v="0"/>
    <n v="9"/>
    <b v="0"/>
    <x v="1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2152"/>
    <b v="1"/>
    <n v="302"/>
    <b v="1"/>
    <x v="18"/>
    <n v="189"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x v="2153"/>
    <b v="1"/>
    <n v="69"/>
    <b v="1"/>
    <x v="18"/>
    <n v="114"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154"/>
    <b v="1"/>
    <n v="60"/>
    <b v="1"/>
    <x v="18"/>
    <n v="110"/>
    <n v="91.3"/>
    <x v="1"/>
    <s v="plays"/>
    <x v="2154"/>
    <d v="2011-02-17T21:17:07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155"/>
    <b v="0"/>
    <n v="24"/>
    <b v="0"/>
    <x v="6"/>
    <n v="12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156"/>
    <b v="0"/>
    <n v="53"/>
    <b v="0"/>
    <x v="6"/>
    <n v="52"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157"/>
    <b v="0"/>
    <n v="25"/>
    <b v="0"/>
    <x v="6"/>
    <n v="55"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158"/>
    <b v="0"/>
    <n v="0"/>
    <b v="0"/>
    <x v="6"/>
    <n v="0"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159"/>
    <b v="1"/>
    <n v="82"/>
    <b v="1"/>
    <x v="18"/>
    <n v="104"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2160"/>
    <b v="0"/>
    <n v="61"/>
    <b v="1"/>
    <x v="18"/>
    <n v="119"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161"/>
    <b v="1"/>
    <n v="73"/>
    <b v="1"/>
    <x v="18"/>
    <n v="109"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162"/>
    <b v="1"/>
    <n v="100"/>
    <b v="1"/>
    <x v="18"/>
    <n v="109"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2163"/>
    <b v="0"/>
    <n v="47"/>
    <b v="1"/>
    <x v="18"/>
    <n v="122"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164"/>
    <b v="0"/>
    <n v="65"/>
    <b v="1"/>
    <x v="18"/>
    <n v="105"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165"/>
    <b v="0"/>
    <n v="63"/>
    <b v="1"/>
    <x v="18"/>
    <n v="100"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166"/>
    <b v="0"/>
    <n v="54"/>
    <b v="1"/>
    <x v="18"/>
    <n v="101"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167"/>
    <b v="0"/>
    <n v="70"/>
    <b v="1"/>
    <x v="18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2168"/>
    <b v="0"/>
    <n v="68"/>
    <b v="1"/>
    <x v="18"/>
    <n v="113"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169"/>
    <b v="0"/>
    <n v="54"/>
    <b v="1"/>
    <x v="18"/>
    <n v="104"/>
    <n v="96.2"/>
    <x v="1"/>
    <s v="plays"/>
    <x v="2169"/>
    <d v="2017-01-15T00:59:4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170"/>
    <b v="0"/>
    <n v="37"/>
    <b v="1"/>
    <x v="18"/>
    <n v="106"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171"/>
    <b v="0"/>
    <n v="82"/>
    <b v="1"/>
    <x v="18"/>
    <n v="105"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172"/>
    <b v="0"/>
    <n v="93"/>
    <b v="1"/>
    <x v="18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173"/>
    <b v="0"/>
    <n v="72"/>
    <b v="1"/>
    <x v="18"/>
    <n v="113"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174"/>
    <b v="0"/>
    <n v="72"/>
    <b v="1"/>
    <x v="18"/>
    <n v="107"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2175"/>
    <b v="0"/>
    <n v="204"/>
    <b v="1"/>
    <x v="18"/>
    <n v="156"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176"/>
    <b v="0"/>
    <n v="53"/>
    <b v="1"/>
    <x v="18"/>
    <n v="113"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177"/>
    <b v="0"/>
    <n v="41"/>
    <b v="1"/>
    <x v="18"/>
    <n v="100"/>
    <n v="122.54"/>
    <x v="1"/>
    <s v="plays"/>
    <x v="2177"/>
    <d v="2015-01-08T16:31:3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178"/>
    <b v="0"/>
    <n v="73"/>
    <b v="1"/>
    <x v="18"/>
    <n v="100"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2179"/>
    <b v="0"/>
    <n v="57"/>
    <b v="1"/>
    <x v="18"/>
    <n v="144"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180"/>
    <b v="0"/>
    <n v="31"/>
    <b v="0"/>
    <x v="6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181"/>
    <b v="0"/>
    <n v="12"/>
    <b v="0"/>
    <x v="6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2182"/>
    <b v="0"/>
    <n v="79"/>
    <b v="1"/>
    <x v="18"/>
    <n v="116"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183"/>
    <b v="0"/>
    <n v="46"/>
    <b v="1"/>
    <x v="18"/>
    <n v="106"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184"/>
    <b v="0"/>
    <n v="126"/>
    <b v="1"/>
    <x v="18"/>
    <n v="106"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185"/>
    <b v="0"/>
    <n v="25"/>
    <b v="1"/>
    <x v="18"/>
    <n v="100"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186"/>
    <b v="0"/>
    <n v="136"/>
    <b v="1"/>
    <x v="18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187"/>
    <b v="0"/>
    <n v="44"/>
    <b v="1"/>
    <x v="18"/>
    <n v="101"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88"/>
    <b v="0"/>
    <n v="5"/>
    <b v="0"/>
    <x v="18"/>
    <n v="7"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89"/>
    <b v="0"/>
    <n v="4"/>
    <b v="0"/>
    <x v="18"/>
    <n v="2"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2190"/>
    <b v="0"/>
    <n v="52"/>
    <b v="1"/>
    <x v="6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2191"/>
    <b v="0"/>
    <n v="30"/>
    <b v="1"/>
    <x v="6"/>
    <n v="103"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2192"/>
    <b v="0"/>
    <n v="91"/>
    <b v="1"/>
    <x v="6"/>
    <n v="101"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2193"/>
    <b v="0"/>
    <n v="77"/>
    <b v="1"/>
    <x v="6"/>
    <n v="100"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2194"/>
    <b v="0"/>
    <n v="33"/>
    <b v="1"/>
    <x v="6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2195"/>
    <b v="0"/>
    <n v="57"/>
    <b v="1"/>
    <x v="6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96"/>
    <b v="0"/>
    <n v="1"/>
    <b v="0"/>
    <x v="6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97"/>
    <b v="0"/>
    <n v="9"/>
    <b v="0"/>
    <x v="6"/>
    <n v="9"/>
    <n v="47.33"/>
    <x v="1"/>
    <s v="musical"/>
    <x v="2197"/>
    <d v="2015-01-02T16:13:3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198"/>
    <b v="0"/>
    <n v="76"/>
    <b v="1"/>
    <x v="18"/>
    <n v="110"/>
    <n v="72.38"/>
    <x v="1"/>
    <s v="plays"/>
    <x v="2198"/>
    <d v="2016-01-19T22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199"/>
    <b v="0"/>
    <n v="49"/>
    <b v="1"/>
    <x v="18"/>
    <n v="105"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200"/>
    <b v="0"/>
    <n v="28"/>
    <b v="1"/>
    <x v="18"/>
    <n v="100"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201"/>
    <b v="1"/>
    <n v="23"/>
    <b v="0"/>
    <x v="18"/>
    <n v="22"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202"/>
    <b v="1"/>
    <n v="19"/>
    <b v="0"/>
    <x v="18"/>
    <n v="21"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203"/>
    <b v="0"/>
    <n v="1"/>
    <b v="0"/>
    <x v="18"/>
    <n v="0"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204"/>
    <b v="0"/>
    <n v="4"/>
    <b v="0"/>
    <x v="18"/>
    <n v="5"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205"/>
    <b v="0"/>
    <n v="3"/>
    <b v="0"/>
    <x v="18"/>
    <n v="1"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x v="2206"/>
    <b v="0"/>
    <n v="1"/>
    <b v="0"/>
    <x v="6"/>
    <n v="0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207"/>
    <b v="0"/>
    <n v="3"/>
    <b v="0"/>
    <x v="18"/>
    <n v="2"/>
    <n v="30"/>
    <x v="1"/>
    <s v="plays"/>
    <x v="2207"/>
    <d v="2016-01-18T00:00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208"/>
    <b v="0"/>
    <n v="1"/>
    <b v="0"/>
    <x v="18"/>
    <n v="0"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209"/>
    <b v="0"/>
    <n v="7"/>
    <b v="0"/>
    <x v="18"/>
    <n v="13"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210"/>
    <b v="0"/>
    <n v="12"/>
    <b v="0"/>
    <x v="18"/>
    <n v="11"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211"/>
    <b v="0"/>
    <n v="1"/>
    <b v="0"/>
    <x v="18"/>
    <n v="0"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212"/>
    <b v="0"/>
    <n v="2"/>
    <b v="0"/>
    <x v="18"/>
    <n v="0"/>
    <n v="5.5"/>
    <x v="1"/>
    <s v="plays"/>
    <x v="2212"/>
    <d v="2015-01-02T11:49:1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213"/>
    <b v="0"/>
    <n v="13"/>
    <b v="0"/>
    <x v="18"/>
    <n v="36"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214"/>
    <b v="0"/>
    <n v="0"/>
    <b v="0"/>
    <x v="18"/>
    <n v="0"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215"/>
    <b v="0"/>
    <n v="2"/>
    <b v="0"/>
    <x v="18"/>
    <n v="0"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216"/>
    <b v="0"/>
    <n v="11"/>
    <b v="0"/>
    <x v="18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217"/>
    <b v="0"/>
    <n v="37"/>
    <b v="0"/>
    <x v="18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218"/>
    <b v="0"/>
    <n v="13"/>
    <b v="0"/>
    <x v="18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219"/>
    <b v="0"/>
    <n v="4"/>
    <b v="0"/>
    <x v="18"/>
    <n v="5"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220"/>
    <b v="0"/>
    <n v="0"/>
    <b v="0"/>
    <x v="18"/>
    <n v="0"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221"/>
    <b v="0"/>
    <n v="2"/>
    <b v="0"/>
    <x v="18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222"/>
    <b v="0"/>
    <n v="1"/>
    <b v="0"/>
    <x v="18"/>
    <n v="0"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223"/>
    <b v="0"/>
    <n v="4"/>
    <b v="0"/>
    <x v="18"/>
    <n v="2"/>
    <n v="27.5"/>
    <x v="1"/>
    <s v="plays"/>
    <x v="2223"/>
    <d v="2015-01-11T0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224"/>
    <b v="0"/>
    <n v="21"/>
    <b v="0"/>
    <x v="18"/>
    <n v="18"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225"/>
    <b v="0"/>
    <n v="17"/>
    <b v="0"/>
    <x v="18"/>
    <n v="61"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226"/>
    <b v="0"/>
    <n v="8"/>
    <b v="0"/>
    <x v="18"/>
    <n v="5"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227"/>
    <b v="0"/>
    <n v="33"/>
    <b v="0"/>
    <x v="18"/>
    <n v="71"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x v="2228"/>
    <b v="0"/>
    <n v="81"/>
    <b v="1"/>
    <x v="18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2229"/>
    <b v="0"/>
    <n v="0"/>
    <b v="0"/>
    <x v="2"/>
    <n v="0"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30"/>
    <b v="0"/>
    <n v="149"/>
    <b v="1"/>
    <x v="29"/>
    <n v="147"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231"/>
    <b v="0"/>
    <n v="263"/>
    <b v="1"/>
    <x v="12"/>
    <n v="819"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232"/>
    <b v="0"/>
    <n v="33"/>
    <b v="1"/>
    <x v="18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2233"/>
    <b v="0"/>
    <n v="103"/>
    <b v="1"/>
    <x v="14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2234"/>
    <b v="1"/>
    <n v="10"/>
    <b v="0"/>
    <x v="14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235"/>
    <b v="0"/>
    <n v="14"/>
    <b v="0"/>
    <x v="25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236"/>
    <b v="0"/>
    <n v="50"/>
    <b v="1"/>
    <x v="21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2237"/>
    <b v="0"/>
    <n v="76"/>
    <b v="1"/>
    <x v="26"/>
    <n v="108"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238"/>
    <b v="0"/>
    <n v="1"/>
    <b v="0"/>
    <x v="10"/>
    <n v="1"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39"/>
    <b v="0"/>
    <n v="115"/>
    <b v="1"/>
    <x v="32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40"/>
    <b v="0"/>
    <n v="75"/>
    <b v="1"/>
    <x v="32"/>
    <n v="106"/>
    <n v="64.75"/>
    <x v="4"/>
    <s v="tabletop games"/>
    <x v="2240"/>
    <d v="2014-01-05T15:38:09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241"/>
    <b v="0"/>
    <n v="105"/>
    <b v="1"/>
    <x v="28"/>
    <n v="116"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242"/>
    <b v="0"/>
    <n v="108"/>
    <b v="1"/>
    <x v="40"/>
    <n v="103"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243"/>
    <b v="0"/>
    <n v="27"/>
    <b v="1"/>
    <x v="40"/>
    <n v="100"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244"/>
    <b v="0"/>
    <n v="9"/>
    <b v="0"/>
    <x v="0"/>
    <n v="8"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245"/>
    <b v="1"/>
    <n v="168"/>
    <b v="1"/>
    <x v="21"/>
    <n v="107"/>
    <n v="28.58"/>
    <x v="0"/>
    <s v="documentary"/>
    <x v="2245"/>
    <d v="2011-02-02T07:59:00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2246"/>
    <b v="0"/>
    <n v="1"/>
    <b v="0"/>
    <x v="7"/>
    <n v="1"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247"/>
    <b v="0"/>
    <n v="43"/>
    <b v="1"/>
    <x v="31"/>
    <n v="100"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248"/>
    <b v="0"/>
    <n v="2"/>
    <b v="0"/>
    <x v="22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2249"/>
    <b v="0"/>
    <n v="211"/>
    <b v="1"/>
    <x v="26"/>
    <n v="112"/>
    <n v="23.96"/>
    <x v="5"/>
    <s v="electronic music"/>
    <x v="2249"/>
    <d v="2013-01-07T08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250"/>
    <b v="0"/>
    <n v="3"/>
    <b v="0"/>
    <x v="9"/>
    <n v="2"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251"/>
    <b v="0"/>
    <n v="2"/>
    <b v="0"/>
    <x v="2"/>
    <n v="1"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252"/>
    <b v="0"/>
    <n v="87"/>
    <b v="1"/>
    <x v="31"/>
    <n v="104"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253"/>
    <b v="0"/>
    <n v="70"/>
    <b v="1"/>
    <x v="37"/>
    <n v="101"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2254"/>
    <b v="0"/>
    <n v="1"/>
    <b v="0"/>
    <x v="15"/>
    <n v="0"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255"/>
    <b v="0"/>
    <n v="58"/>
    <b v="1"/>
    <x v="31"/>
    <n v="112"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56"/>
    <b v="0"/>
    <n v="106"/>
    <b v="1"/>
    <x v="31"/>
    <n v="120"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257"/>
    <b v="0"/>
    <n v="61"/>
    <b v="1"/>
    <x v="39"/>
    <n v="100"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258"/>
    <b v="0"/>
    <n v="69"/>
    <b v="1"/>
    <x v="18"/>
    <n v="100"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2259"/>
    <b v="0"/>
    <n v="0"/>
    <b v="0"/>
    <x v="18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260"/>
    <b v="0"/>
    <n v="103"/>
    <b v="1"/>
    <x v="1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261"/>
    <b v="1"/>
    <n v="57"/>
    <b v="1"/>
    <x v="18"/>
    <n v="102"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262"/>
    <b v="1"/>
    <n v="104"/>
    <b v="1"/>
    <x v="18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263"/>
    <b v="1"/>
    <n v="100"/>
    <b v="1"/>
    <x v="18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264"/>
    <b v="0"/>
    <n v="91"/>
    <b v="1"/>
    <x v="18"/>
    <n v="170"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265"/>
    <b v="0"/>
    <n v="40"/>
    <b v="1"/>
    <x v="18"/>
    <n v="101"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266"/>
    <b v="0"/>
    <n v="31"/>
    <b v="1"/>
    <x v="18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x v="2267"/>
    <b v="0"/>
    <n v="63"/>
    <b v="1"/>
    <x v="18"/>
    <n v="102"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2268"/>
    <b v="0"/>
    <n v="17"/>
    <b v="1"/>
    <x v="6"/>
    <n v="101"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2269"/>
    <b v="0"/>
    <n v="52"/>
    <b v="1"/>
    <x v="6"/>
    <n v="110"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270"/>
    <b v="0"/>
    <n v="1"/>
    <b v="0"/>
    <x v="18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x v="2271"/>
    <b v="0"/>
    <n v="3"/>
    <b v="0"/>
    <x v="3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2272"/>
    <b v="0"/>
    <n v="59"/>
    <b v="1"/>
    <x v="29"/>
    <n v="103"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2273"/>
    <b v="0"/>
    <n v="1"/>
    <b v="0"/>
    <x v="5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274"/>
    <b v="0"/>
    <n v="65"/>
    <b v="1"/>
    <x v="31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2275"/>
    <b v="0"/>
    <n v="9"/>
    <b v="0"/>
    <x v="2"/>
    <n v="18"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276"/>
    <b v="0"/>
    <n v="0"/>
    <b v="0"/>
    <x v="23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2277"/>
    <b v="0"/>
    <n v="16"/>
    <b v="0"/>
    <x v="38"/>
    <n v="49"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278"/>
    <b v="1"/>
    <n v="46"/>
    <b v="1"/>
    <x v="18"/>
    <n v="107"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279"/>
    <b v="0"/>
    <n v="89"/>
    <b v="1"/>
    <x v="18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2280"/>
    <b v="0"/>
    <n v="1"/>
    <b v="0"/>
    <x v="34"/>
    <n v="0"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281"/>
    <b v="1"/>
    <n v="25"/>
    <b v="0"/>
    <x v="14"/>
    <n v="21"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282"/>
    <b v="0"/>
    <n v="90"/>
    <b v="1"/>
    <x v="31"/>
    <n v="127"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283"/>
    <b v="0"/>
    <n v="0"/>
    <b v="0"/>
    <x v="7"/>
    <n v="0"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2284"/>
    <b v="0"/>
    <n v="41"/>
    <b v="1"/>
    <x v="1"/>
    <n v="101"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285"/>
    <b v="1"/>
    <n v="62"/>
    <b v="1"/>
    <x v="18"/>
    <n v="114"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286"/>
    <b v="0"/>
    <n v="6"/>
    <b v="0"/>
    <x v="16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2287"/>
    <b v="0"/>
    <n v="2"/>
    <b v="0"/>
    <x v="1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x v="2288"/>
    <b v="0"/>
    <n v="12"/>
    <b v="0"/>
    <x v="18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2289"/>
    <b v="0"/>
    <n v="6"/>
    <b v="0"/>
    <x v="1"/>
    <n v="12"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290"/>
    <b v="0"/>
    <n v="53"/>
    <b v="1"/>
    <x v="30"/>
    <n v="101"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291"/>
    <b v="0"/>
    <n v="100"/>
    <b v="1"/>
    <x v="40"/>
    <n v="100"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2292"/>
    <b v="0"/>
    <n v="0"/>
    <b v="0"/>
    <x v="0"/>
    <n v="0"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2293"/>
    <b v="0"/>
    <n v="7"/>
    <b v="0"/>
    <x v="5"/>
    <n v="3"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294"/>
    <b v="1"/>
    <n v="113"/>
    <b v="1"/>
    <x v="21"/>
    <n v="156"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295"/>
    <b v="1"/>
    <n v="62"/>
    <b v="1"/>
    <x v="21"/>
    <n v="148"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296"/>
    <b v="1"/>
    <n v="34"/>
    <b v="1"/>
    <x v="21"/>
    <n v="136"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297"/>
    <b v="0"/>
    <n v="49"/>
    <b v="1"/>
    <x v="21"/>
    <n v="142"/>
    <n v="115.51"/>
    <x v="0"/>
    <s v="documentary"/>
    <x v="2297"/>
    <d v="2016-01-23T17:16:3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298"/>
    <b v="0"/>
    <n v="31"/>
    <b v="1"/>
    <x v="18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299"/>
    <b v="0"/>
    <n v="120"/>
    <b v="1"/>
    <x v="29"/>
    <n v="131"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300"/>
    <b v="0"/>
    <n v="0"/>
    <b v="0"/>
    <x v="34"/>
    <n v="0"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301"/>
    <b v="0"/>
    <n v="52"/>
    <b v="0"/>
    <x v="34"/>
    <n v="41"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x v="2302"/>
    <b v="0"/>
    <n v="57"/>
    <b v="1"/>
    <x v="31"/>
    <n v="105"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303"/>
    <b v="0"/>
    <n v="52"/>
    <b v="1"/>
    <x v="31"/>
    <n v="104"/>
    <n v="79.83"/>
    <x v="5"/>
    <s v="rock"/>
    <x v="2303"/>
    <d v="2014-01-19T20:00:3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x v="2304"/>
    <b v="0"/>
    <n v="43"/>
    <b v="1"/>
    <x v="31"/>
    <n v="107"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305"/>
    <b v="0"/>
    <n v="115"/>
    <b v="1"/>
    <x v="36"/>
    <n v="120"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306"/>
    <b v="0"/>
    <n v="133"/>
    <b v="1"/>
    <x v="36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307"/>
    <b v="0"/>
    <n v="98"/>
    <b v="1"/>
    <x v="36"/>
    <n v="105"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2308"/>
    <b v="0"/>
    <n v="8"/>
    <b v="0"/>
    <x v="10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2309"/>
    <b v="0"/>
    <n v="5"/>
    <b v="0"/>
    <x v="10"/>
    <n v="2"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310"/>
    <b v="0"/>
    <n v="8"/>
    <b v="0"/>
    <x v="10"/>
    <n v="6"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311"/>
    <b v="0"/>
    <n v="0"/>
    <b v="0"/>
    <x v="23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2312"/>
    <b v="0"/>
    <n v="10"/>
    <b v="0"/>
    <x v="9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313"/>
    <b v="0"/>
    <n v="0"/>
    <b v="0"/>
    <x v="16"/>
    <n v="0"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x v="2314"/>
    <b v="0"/>
    <n v="138"/>
    <b v="1"/>
    <x v="14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315"/>
    <b v="1"/>
    <n v="54"/>
    <b v="1"/>
    <x v="31"/>
    <n v="104"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316"/>
    <b v="0"/>
    <n v="61"/>
    <b v="1"/>
    <x v="18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317"/>
    <b v="0"/>
    <n v="109"/>
    <b v="1"/>
    <x v="31"/>
    <n v="171"/>
    <n v="62.87"/>
    <x v="5"/>
    <s v="rock"/>
    <x v="2317"/>
    <d v="2017-01-15T01:35:19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318"/>
    <b v="0"/>
    <n v="78"/>
    <b v="1"/>
    <x v="31"/>
    <n v="137"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319"/>
    <b v="0"/>
    <n v="66"/>
    <b v="1"/>
    <x v="31"/>
    <n v="103"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2320"/>
    <b v="0"/>
    <n v="0"/>
    <b v="0"/>
    <x v="2"/>
    <n v="0"/>
    <n v="0"/>
    <x v="2"/>
    <s v="translations"/>
    <x v="2320"/>
    <d v="2015-01-01T04:12:15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321"/>
    <b v="1"/>
    <n v="150"/>
    <b v="1"/>
    <x v="27"/>
    <n v="109"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2322"/>
    <b v="0"/>
    <n v="2"/>
    <b v="0"/>
    <x v="34"/>
    <n v="1"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323"/>
    <b v="1"/>
    <n v="110"/>
    <b v="1"/>
    <x v="14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2324"/>
    <b v="0"/>
    <n v="0"/>
    <b v="0"/>
    <x v="35"/>
    <n v="0"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2325"/>
    <b v="0"/>
    <n v="1"/>
    <b v="0"/>
    <x v="35"/>
    <n v="3"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26"/>
    <b v="0"/>
    <n v="88"/>
    <b v="1"/>
    <x v="31"/>
    <n v="101"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327"/>
    <b v="0"/>
    <n v="126"/>
    <b v="1"/>
    <x v="31"/>
    <n v="265"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328"/>
    <b v="0"/>
    <n v="47"/>
    <b v="1"/>
    <x v="31"/>
    <n v="102"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329"/>
    <b v="0"/>
    <n v="7"/>
    <b v="0"/>
    <x v="15"/>
    <n v="44"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2330"/>
    <b v="0"/>
    <n v="3"/>
    <b v="0"/>
    <x v="15"/>
    <n v="1"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331"/>
    <b v="0"/>
    <n v="8"/>
    <b v="0"/>
    <x v="15"/>
    <n v="6"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2332"/>
    <b v="0"/>
    <n v="0"/>
    <b v="0"/>
    <x v="15"/>
    <n v="0"/>
    <n v="0"/>
    <x v="5"/>
    <s v="faith"/>
    <x v="2332"/>
    <d v="2016-01-16T05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2333"/>
    <b v="0"/>
    <n v="15"/>
    <b v="0"/>
    <x v="15"/>
    <n v="21"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x v="2334"/>
    <b v="1"/>
    <n v="6"/>
    <b v="0"/>
    <x v="14"/>
    <n v="2"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335"/>
    <b v="1"/>
    <n v="473"/>
    <b v="1"/>
    <x v="12"/>
    <n v="347"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336"/>
    <b v="1"/>
    <n v="105"/>
    <b v="1"/>
    <x v="12"/>
    <n v="585"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337"/>
    <b v="0"/>
    <n v="49"/>
    <b v="1"/>
    <x v="12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338"/>
    <b v="0"/>
    <n v="35"/>
    <b v="1"/>
    <x v="28"/>
    <n v="101"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339"/>
    <b v="0"/>
    <n v="40"/>
    <b v="1"/>
    <x v="28"/>
    <n v="107"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340"/>
    <b v="0"/>
    <n v="47"/>
    <b v="1"/>
    <x v="31"/>
    <n v="106"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341"/>
    <b v="0"/>
    <n v="63"/>
    <b v="1"/>
    <x v="31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342"/>
    <b v="0"/>
    <n v="721"/>
    <b v="1"/>
    <x v="26"/>
    <n v="704"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343"/>
    <b v="0"/>
    <n v="72"/>
    <b v="1"/>
    <x v="26"/>
    <n v="111"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344"/>
    <b v="0"/>
    <n v="79"/>
    <b v="1"/>
    <x v="32"/>
    <n v="137"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345"/>
    <b v="0"/>
    <n v="1980"/>
    <b v="1"/>
    <x v="32"/>
    <n v="2647"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46"/>
    <b v="1"/>
    <n v="67"/>
    <b v="1"/>
    <x v="33"/>
    <n v="102"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347"/>
    <b v="0"/>
    <n v="0"/>
    <b v="0"/>
    <x v="7"/>
    <n v="0"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348"/>
    <b v="0"/>
    <n v="95"/>
    <b v="1"/>
    <x v="28"/>
    <n v="113"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349"/>
    <b v="0"/>
    <n v="56"/>
    <b v="1"/>
    <x v="28"/>
    <n v="113"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350"/>
    <b v="0"/>
    <n v="170"/>
    <b v="1"/>
    <x v="28"/>
    <n v="203"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351"/>
    <b v="0"/>
    <n v="33"/>
    <b v="1"/>
    <x v="39"/>
    <n v="113"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352"/>
    <b v="0"/>
    <n v="71"/>
    <b v="1"/>
    <x v="39"/>
    <n v="102"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353"/>
    <b v="0"/>
    <n v="81"/>
    <b v="1"/>
    <x v="39"/>
    <n v="107"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354"/>
    <b v="0"/>
    <n v="60"/>
    <b v="1"/>
    <x v="39"/>
    <n v="126"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2355"/>
    <b v="0"/>
    <n v="4"/>
    <b v="0"/>
    <x v="25"/>
    <n v="1"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2356"/>
    <b v="0"/>
    <n v="0"/>
    <b v="0"/>
    <x v="25"/>
    <n v="0"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2357"/>
    <b v="0"/>
    <n v="3"/>
    <b v="0"/>
    <x v="25"/>
    <n v="1"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58"/>
    <b v="0"/>
    <n v="13"/>
    <b v="0"/>
    <x v="25"/>
    <n v="14"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359"/>
    <b v="0"/>
    <n v="9"/>
    <b v="0"/>
    <x v="18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360"/>
    <b v="0"/>
    <n v="32"/>
    <b v="1"/>
    <x v="6"/>
    <n v="101"/>
    <n v="126.72"/>
    <x v="1"/>
    <s v="musical"/>
    <x v="2360"/>
    <d v="2015-01-30T16:53:34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361"/>
    <b v="1"/>
    <n v="97"/>
    <b v="1"/>
    <x v="1"/>
    <n v="129"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2362"/>
    <b v="0"/>
    <n v="55"/>
    <b v="1"/>
    <x v="1"/>
    <n v="117"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2363"/>
    <b v="0"/>
    <n v="64"/>
    <b v="1"/>
    <x v="1"/>
    <n v="133"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2364"/>
    <b v="0"/>
    <n v="17"/>
    <b v="0"/>
    <x v="1"/>
    <n v="23"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2365"/>
    <b v="0"/>
    <n v="5"/>
    <b v="0"/>
    <x v="1"/>
    <n v="30"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x v="2366"/>
    <b v="1"/>
    <n v="41"/>
    <b v="1"/>
    <x v="18"/>
    <n v="101"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2367"/>
    <b v="1"/>
    <n v="63"/>
    <b v="1"/>
    <x v="18"/>
    <n v="127"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2368"/>
    <b v="0"/>
    <n v="0"/>
    <b v="0"/>
    <x v="6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x v="2369"/>
    <b v="1"/>
    <n v="94"/>
    <b v="1"/>
    <x v="18"/>
    <n v="126"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370"/>
    <b v="1"/>
    <n v="113"/>
    <b v="1"/>
    <x v="18"/>
    <n v="103"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371"/>
    <b v="0"/>
    <n v="115"/>
    <b v="1"/>
    <x v="18"/>
    <n v="100"/>
    <n v="34.92"/>
    <x v="1"/>
    <s v="plays"/>
    <x v="2371"/>
    <d v="2017-02-01T23:31:0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372"/>
    <b v="1"/>
    <n v="21"/>
    <b v="1"/>
    <x v="18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373"/>
    <b v="0"/>
    <n v="20"/>
    <b v="1"/>
    <x v="18"/>
    <n v="102"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374"/>
    <b v="0"/>
    <n v="89"/>
    <b v="1"/>
    <x v="18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375"/>
    <b v="0"/>
    <n v="23"/>
    <b v="1"/>
    <x v="18"/>
    <n v="106"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376"/>
    <b v="0"/>
    <n v="48"/>
    <b v="1"/>
    <x v="18"/>
    <n v="102"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377"/>
    <b v="0"/>
    <n v="65"/>
    <b v="1"/>
    <x v="18"/>
    <n v="111"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378"/>
    <b v="0"/>
    <n v="30"/>
    <b v="1"/>
    <x v="18"/>
    <n v="120"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379"/>
    <b v="0"/>
    <n v="56"/>
    <b v="1"/>
    <x v="18"/>
    <n v="101"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380"/>
    <b v="0"/>
    <n v="31"/>
    <b v="1"/>
    <x v="18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381"/>
    <b v="0"/>
    <n v="13"/>
    <b v="1"/>
    <x v="18"/>
    <n v="100"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382"/>
    <b v="0"/>
    <n v="80"/>
    <b v="1"/>
    <x v="18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383"/>
    <b v="0"/>
    <n v="62"/>
    <b v="1"/>
    <x v="18"/>
    <n v="128"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384"/>
    <b v="0"/>
    <n v="49"/>
    <b v="1"/>
    <x v="18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385"/>
    <b v="0"/>
    <n v="48"/>
    <b v="1"/>
    <x v="18"/>
    <n v="102"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386"/>
    <b v="0"/>
    <n v="114"/>
    <b v="1"/>
    <x v="18"/>
    <n v="114"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387"/>
    <b v="0"/>
    <n v="33"/>
    <b v="1"/>
    <x v="18"/>
    <n v="100"/>
    <n v="121.36"/>
    <x v="1"/>
    <s v="plays"/>
    <x v="2387"/>
    <d v="2015-01-11T20:53:30"/>
    <x v="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388"/>
    <b v="0"/>
    <n v="13"/>
    <b v="1"/>
    <x v="18"/>
    <n v="101"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2389"/>
    <b v="0"/>
    <n v="8"/>
    <b v="0"/>
    <x v="18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2390"/>
    <b v="0"/>
    <n v="88"/>
    <b v="1"/>
    <x v="6"/>
    <n v="110"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2391"/>
    <b v="0"/>
    <n v="58"/>
    <b v="1"/>
    <x v="6"/>
    <n v="108"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2392"/>
    <b v="0"/>
    <n v="1"/>
    <b v="0"/>
    <x v="18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2393"/>
    <b v="0"/>
    <n v="0"/>
    <b v="0"/>
    <x v="18"/>
    <n v="0"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2394"/>
    <b v="0"/>
    <n v="4"/>
    <b v="0"/>
    <x v="18"/>
    <n v="1"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2395"/>
    <b v="0"/>
    <n v="47"/>
    <b v="1"/>
    <x v="30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396"/>
    <b v="0"/>
    <n v="271"/>
    <b v="1"/>
    <x v="32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397"/>
    <b v="1"/>
    <n v="73"/>
    <b v="1"/>
    <x v="1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2398"/>
    <b v="0"/>
    <n v="10"/>
    <b v="0"/>
    <x v="22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99"/>
    <b v="0"/>
    <n v="46"/>
    <b v="0"/>
    <x v="6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400"/>
    <b v="0"/>
    <n v="46"/>
    <b v="1"/>
    <x v="18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2401"/>
    <b v="0"/>
    <n v="22"/>
    <b v="0"/>
    <x v="7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402"/>
    <b v="0"/>
    <n v="81"/>
    <b v="1"/>
    <x v="37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403"/>
    <b v="0"/>
    <n v="35"/>
    <b v="1"/>
    <x v="18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2404"/>
    <b v="0"/>
    <n v="8"/>
    <b v="0"/>
    <x v="28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2405"/>
    <b v="0"/>
    <n v="2"/>
    <b v="0"/>
    <x v="34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406"/>
    <b v="0"/>
    <n v="1"/>
    <b v="0"/>
    <x v="28"/>
    <n v="1"/>
    <n v="30"/>
    <x v="5"/>
    <s v="indie rock"/>
    <x v="2406"/>
    <d v="2012-01-14T06:01:26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2407"/>
    <b v="1"/>
    <n v="71"/>
    <b v="1"/>
    <x v="14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2408"/>
    <b v="0"/>
    <n v="54"/>
    <b v="1"/>
    <x v="1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409"/>
    <b v="0"/>
    <n v="4"/>
    <b v="0"/>
    <x v="6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410"/>
    <b v="0"/>
    <n v="87"/>
    <b v="1"/>
    <x v="18"/>
    <n v="108"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2411"/>
    <b v="0"/>
    <n v="4"/>
    <b v="0"/>
    <x v="18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412"/>
    <b v="0"/>
    <n v="168"/>
    <b v="1"/>
    <x v="31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413"/>
    <b v="0"/>
    <n v="56"/>
    <b v="1"/>
    <x v="39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2414"/>
    <b v="0"/>
    <n v="108"/>
    <b v="1"/>
    <x v="29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2415"/>
    <b v="0"/>
    <n v="2"/>
    <b v="0"/>
    <x v="9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416"/>
    <b v="0"/>
    <n v="4"/>
    <b v="0"/>
    <x v="6"/>
    <n v="3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x v="2417"/>
    <b v="0"/>
    <n v="12"/>
    <b v="1"/>
    <x v="30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2418"/>
    <b v="0"/>
    <n v="51"/>
    <b v="1"/>
    <x v="30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2419"/>
    <b v="0"/>
    <n v="47"/>
    <b v="1"/>
    <x v="40"/>
    <n v="115"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2420"/>
    <b v="0"/>
    <n v="60"/>
    <b v="1"/>
    <x v="40"/>
    <n v="103"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2421"/>
    <b v="0"/>
    <n v="35"/>
    <b v="1"/>
    <x v="40"/>
    <n v="100"/>
    <n v="100"/>
    <x v="0"/>
    <s v="shorts"/>
    <x v="2421"/>
    <d v="2013-01-24T18:38:30"/>
    <x v="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2422"/>
    <b v="0"/>
    <n v="53"/>
    <b v="1"/>
    <x v="40"/>
    <n v="155"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2423"/>
    <b v="0"/>
    <n v="57"/>
    <b v="1"/>
    <x v="40"/>
    <n v="114"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2424"/>
    <b v="0"/>
    <n v="19"/>
    <b v="0"/>
    <x v="5"/>
    <n v="42"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425"/>
    <b v="1"/>
    <n v="84"/>
    <b v="1"/>
    <x v="21"/>
    <n v="114"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2426"/>
    <b v="1"/>
    <n v="77"/>
    <b v="1"/>
    <x v="21"/>
    <n v="126"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2427"/>
    <b v="1"/>
    <n v="55"/>
    <b v="1"/>
    <x v="21"/>
    <n v="107"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2428"/>
    <b v="1"/>
    <n v="29"/>
    <b v="1"/>
    <x v="21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429"/>
    <b v="0"/>
    <n v="130"/>
    <b v="1"/>
    <x v="18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430"/>
    <b v="0"/>
    <n v="149"/>
    <b v="1"/>
    <x v="29"/>
    <n v="156"/>
    <n v="36.53"/>
    <x v="2"/>
    <s v="nonfiction"/>
    <x v="2430"/>
    <d v="2013-01-14T21:20:00"/>
    <x v="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2431"/>
    <b v="0"/>
    <n v="0"/>
    <b v="0"/>
    <x v="34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432"/>
    <b v="0"/>
    <n v="87"/>
    <b v="1"/>
    <x v="31"/>
    <n v="115"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2433"/>
    <b v="0"/>
    <n v="62"/>
    <b v="1"/>
    <x v="36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2434"/>
    <b v="0"/>
    <n v="11"/>
    <b v="0"/>
    <x v="22"/>
    <n v="18"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2435"/>
    <b v="0"/>
    <n v="5"/>
    <b v="0"/>
    <x v="22"/>
    <n v="1"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2436"/>
    <b v="0"/>
    <n v="2"/>
    <b v="0"/>
    <x v="22"/>
    <n v="1"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2437"/>
    <b v="0"/>
    <n v="2"/>
    <b v="0"/>
    <x v="22"/>
    <n v="1"/>
    <n v="25"/>
    <x v="5"/>
    <s v="jazz"/>
    <x v="243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2438"/>
    <b v="0"/>
    <n v="2"/>
    <b v="0"/>
    <x v="22"/>
    <n v="1"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39"/>
    <b v="0"/>
    <n v="0"/>
    <b v="0"/>
    <x v="23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2440"/>
    <b v="0"/>
    <n v="167"/>
    <b v="1"/>
    <x v="14"/>
    <n v="261"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441"/>
    <b v="1"/>
    <n v="50"/>
    <b v="1"/>
    <x v="31"/>
    <n v="122"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442"/>
    <b v="1"/>
    <n v="141"/>
    <b v="1"/>
    <x v="31"/>
    <n v="138"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443"/>
    <b v="1"/>
    <n v="66"/>
    <b v="1"/>
    <x v="31"/>
    <n v="119"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x v="2444"/>
    <b v="0"/>
    <n v="86"/>
    <b v="1"/>
    <x v="18"/>
    <n v="109"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445"/>
    <b v="0"/>
    <n v="32"/>
    <b v="1"/>
    <x v="18"/>
    <n v="124"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x v="2446"/>
    <b v="0"/>
    <n v="108"/>
    <b v="1"/>
    <x v="18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447"/>
    <b v="0"/>
    <n v="63"/>
    <b v="1"/>
    <x v="31"/>
    <n v="124"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x v="2448"/>
    <b v="0"/>
    <n v="82"/>
    <b v="1"/>
    <x v="31"/>
    <n v="112"/>
    <n v="47.76"/>
    <x v="5"/>
    <s v="rock"/>
    <x v="2448"/>
    <d v="2017-01-14T21:48:0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2449"/>
    <b v="1"/>
    <n v="335"/>
    <b v="1"/>
    <x v="14"/>
    <n v="559"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2450"/>
    <b v="1"/>
    <n v="70"/>
    <b v="1"/>
    <x v="14"/>
    <n v="110"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2451"/>
    <b v="0"/>
    <n v="0"/>
    <b v="0"/>
    <x v="38"/>
    <n v="0"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452"/>
    <b v="0"/>
    <n v="93"/>
    <b v="1"/>
    <x v="37"/>
    <n v="119"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53"/>
    <b v="0"/>
    <n v="10"/>
    <b v="0"/>
    <x v="15"/>
    <n v="22"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2454"/>
    <b v="1"/>
    <n v="18"/>
    <b v="0"/>
    <x v="14"/>
    <n v="48"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55"/>
    <b v="1"/>
    <n v="9"/>
    <b v="0"/>
    <x v="14"/>
    <n v="11"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456"/>
    <b v="0"/>
    <n v="11"/>
    <b v="0"/>
    <x v="16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457"/>
    <b v="0"/>
    <n v="55"/>
    <b v="1"/>
    <x v="28"/>
    <n v="115"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458"/>
    <b v="0"/>
    <n v="72"/>
    <b v="1"/>
    <x v="28"/>
    <n v="121"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459"/>
    <b v="0"/>
    <n v="69"/>
    <b v="1"/>
    <x v="26"/>
    <n v="101"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460"/>
    <b v="0"/>
    <n v="180"/>
    <b v="1"/>
    <x v="32"/>
    <n v="169"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461"/>
    <b v="1"/>
    <n v="73"/>
    <b v="1"/>
    <x v="28"/>
    <n v="107"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2462"/>
    <b v="0"/>
    <n v="1"/>
    <b v="0"/>
    <x v="17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63"/>
    <b v="0"/>
    <n v="90"/>
    <b v="1"/>
    <x v="28"/>
    <n v="119"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64"/>
    <b v="0"/>
    <n v="75"/>
    <b v="1"/>
    <x v="28"/>
    <n v="134"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465"/>
    <b v="0"/>
    <n v="63"/>
    <b v="1"/>
    <x v="39"/>
    <n v="107"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466"/>
    <b v="0"/>
    <n v="65"/>
    <b v="1"/>
    <x v="39"/>
    <n v="112"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467"/>
    <b v="0"/>
    <n v="46"/>
    <b v="1"/>
    <x v="4"/>
    <n v="123"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2468"/>
    <b v="0"/>
    <n v="1"/>
    <b v="0"/>
    <x v="17"/>
    <n v="1"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469"/>
    <b v="0"/>
    <n v="31"/>
    <b v="1"/>
    <x v="18"/>
    <n v="111"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470"/>
    <b v="0"/>
    <n v="17"/>
    <b v="0"/>
    <x v="18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471"/>
    <b v="0"/>
    <n v="39"/>
    <b v="1"/>
    <x v="6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472"/>
    <b v="0"/>
    <n v="47"/>
    <b v="1"/>
    <x v="18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2473"/>
    <b v="1"/>
    <n v="35"/>
    <b v="0"/>
    <x v="1"/>
    <n v="24"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474"/>
    <b v="1"/>
    <n v="104"/>
    <b v="1"/>
    <x v="18"/>
    <n v="101"/>
    <n v="33.99"/>
    <x v="1"/>
    <s v="plays"/>
    <x v="2474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475"/>
    <b v="1"/>
    <n v="34"/>
    <b v="1"/>
    <x v="18"/>
    <n v="100"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476"/>
    <b v="0"/>
    <n v="39"/>
    <b v="0"/>
    <x v="6"/>
    <n v="59"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477"/>
    <b v="0"/>
    <n v="57"/>
    <b v="1"/>
    <x v="18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478"/>
    <b v="0"/>
    <n v="111"/>
    <b v="1"/>
    <x v="18"/>
    <n v="105"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479"/>
    <b v="0"/>
    <n v="51"/>
    <b v="1"/>
    <x v="18"/>
    <n v="104"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480"/>
    <b v="0"/>
    <n v="52"/>
    <b v="1"/>
    <x v="18"/>
    <n v="107"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481"/>
    <b v="0"/>
    <n v="46"/>
    <b v="1"/>
    <x v="18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482"/>
    <b v="0"/>
    <n v="61"/>
    <b v="1"/>
    <x v="18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x v="2483"/>
    <b v="0"/>
    <n v="10"/>
    <b v="0"/>
    <x v="6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484"/>
    <b v="0"/>
    <n v="40"/>
    <b v="1"/>
    <x v="18"/>
    <n v="101"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485"/>
    <b v="0"/>
    <n v="66"/>
    <b v="1"/>
    <x v="18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486"/>
    <b v="0"/>
    <n v="60"/>
    <b v="1"/>
    <x v="18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487"/>
    <b v="0"/>
    <n v="27"/>
    <b v="1"/>
    <x v="18"/>
    <n v="103"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2488"/>
    <b v="0"/>
    <n v="50"/>
    <b v="1"/>
    <x v="6"/>
    <n v="109"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489"/>
    <b v="0"/>
    <n v="46"/>
    <b v="1"/>
    <x v="18"/>
    <n v="105"/>
    <n v="79.540000000000006"/>
    <x v="1"/>
    <s v="plays"/>
    <x v="2489"/>
    <d v="2016-01-04T04:20:07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2490"/>
    <b v="0"/>
    <n v="1"/>
    <b v="0"/>
    <x v="18"/>
    <n v="0"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2491"/>
    <b v="0"/>
    <n v="4"/>
    <b v="0"/>
    <x v="18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2492"/>
    <b v="0"/>
    <n v="6"/>
    <b v="0"/>
    <x v="18"/>
    <n v="22"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2493"/>
    <b v="0"/>
    <n v="2"/>
    <b v="0"/>
    <x v="18"/>
    <n v="1"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2494"/>
    <b v="0"/>
    <n v="6"/>
    <b v="0"/>
    <x v="18"/>
    <n v="22"/>
    <n v="126.5"/>
    <x v="1"/>
    <s v="plays"/>
    <x v="2494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2495"/>
    <b v="0"/>
    <n v="1"/>
    <b v="0"/>
    <x v="18"/>
    <n v="0"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2496"/>
    <b v="0"/>
    <n v="5"/>
    <b v="0"/>
    <x v="18"/>
    <n v="11"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497"/>
    <b v="0"/>
    <n v="1"/>
    <b v="0"/>
    <x v="18"/>
    <n v="1"/>
    <n v="34.950000000000003"/>
    <x v="1"/>
    <s v="plays"/>
    <x v="2497"/>
    <d v="2017-01-13T23:05:00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2498"/>
    <b v="0"/>
    <n v="4"/>
    <b v="0"/>
    <x v="5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499"/>
    <b v="0"/>
    <n v="29"/>
    <b v="1"/>
    <x v="18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2500"/>
    <b v="1"/>
    <n v="74"/>
    <b v="1"/>
    <x v="21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2501"/>
    <b v="0"/>
    <n v="87"/>
    <b v="1"/>
    <x v="29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502"/>
    <b v="0"/>
    <n v="82"/>
    <b v="1"/>
    <x v="37"/>
    <n v="127"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503"/>
    <b v="0"/>
    <n v="46"/>
    <b v="0"/>
    <x v="1"/>
    <n v="46"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2504"/>
    <b v="0"/>
    <n v="40"/>
    <b v="1"/>
    <x v="1"/>
    <n v="103"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505"/>
    <b v="0"/>
    <n v="23"/>
    <b v="1"/>
    <x v="18"/>
    <n v="119"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506"/>
    <b v="0"/>
    <n v="81"/>
    <b v="1"/>
    <x v="28"/>
    <n v="101"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507"/>
    <b v="0"/>
    <n v="28"/>
    <b v="1"/>
    <x v="18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08"/>
    <b v="0"/>
    <n v="133"/>
    <b v="1"/>
    <x v="18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509"/>
    <b v="0"/>
    <n v="2"/>
    <b v="0"/>
    <x v="35"/>
    <n v="1"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2510"/>
    <b v="0"/>
    <n v="3"/>
    <b v="0"/>
    <x v="3"/>
    <n v="0"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2511"/>
    <b v="0"/>
    <n v="1"/>
    <b v="0"/>
    <x v="3"/>
    <n v="0"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512"/>
    <b v="0"/>
    <n v="39"/>
    <b v="1"/>
    <x v="18"/>
    <n v="118"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513"/>
    <b v="0"/>
    <n v="0"/>
    <b v="0"/>
    <x v="22"/>
    <n v="0"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514"/>
    <b v="1"/>
    <n v="74"/>
    <b v="1"/>
    <x v="31"/>
    <n v="114"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515"/>
    <b v="0"/>
    <n v="181"/>
    <b v="1"/>
    <x v="32"/>
    <n v="154"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516"/>
    <b v="1"/>
    <n v="49"/>
    <b v="1"/>
    <x v="18"/>
    <n v="100"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517"/>
    <b v="0"/>
    <n v="23"/>
    <b v="1"/>
    <x v="18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518"/>
    <b v="0"/>
    <n v="34"/>
    <b v="1"/>
    <x v="18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2519"/>
    <b v="0"/>
    <n v="2"/>
    <b v="0"/>
    <x v="6"/>
    <n v="7"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x v="2520"/>
    <b v="0"/>
    <n v="40"/>
    <b v="1"/>
    <x v="18"/>
    <n v="105"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2521"/>
    <b v="0"/>
    <n v="0"/>
    <b v="0"/>
    <x v="25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522"/>
    <b v="0"/>
    <n v="41"/>
    <b v="0"/>
    <x v="15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2523"/>
    <b v="0"/>
    <n v="5"/>
    <b v="0"/>
    <x v="18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2524"/>
    <b v="0"/>
    <n v="37"/>
    <b v="1"/>
    <x v="40"/>
    <n v="105"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2525"/>
    <b v="0"/>
    <n v="3"/>
    <b v="0"/>
    <x v="24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2526"/>
    <b v="0"/>
    <n v="16"/>
    <b v="0"/>
    <x v="17"/>
    <n v="41"/>
    <n v="84.06"/>
    <x v="7"/>
    <s v="food trucks"/>
    <x v="2526"/>
    <d v="2015-01-19T02:39:5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2527"/>
    <b v="0"/>
    <n v="1"/>
    <b v="0"/>
    <x v="25"/>
    <n v="1"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2528"/>
    <b v="0"/>
    <n v="60"/>
    <b v="1"/>
    <x v="40"/>
    <n v="106"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529"/>
    <b v="0"/>
    <n v="0"/>
    <b v="0"/>
    <x v="9"/>
    <n v="0"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530"/>
    <b v="0"/>
    <n v="75"/>
    <b v="1"/>
    <x v="28"/>
    <n v="100"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2531"/>
    <b v="0"/>
    <n v="0"/>
    <b v="0"/>
    <x v="19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532"/>
    <b v="0"/>
    <n v="55"/>
    <b v="1"/>
    <x v="28"/>
    <n v="105"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533"/>
    <b v="0"/>
    <n v="43"/>
    <b v="1"/>
    <x v="18"/>
    <n v="100"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534"/>
    <b v="1"/>
    <n v="70"/>
    <b v="1"/>
    <x v="18"/>
    <n v="102"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535"/>
    <b v="0"/>
    <n v="74"/>
    <b v="1"/>
    <x v="18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x v="2536"/>
    <b v="0"/>
    <n v="45"/>
    <b v="0"/>
    <x v="22"/>
    <n v="41"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537"/>
    <b v="0"/>
    <n v="38"/>
    <b v="1"/>
    <x v="6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538"/>
    <b v="1"/>
    <n v="74"/>
    <b v="1"/>
    <x v="18"/>
    <n v="110"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2539"/>
    <b v="0"/>
    <n v="19"/>
    <b v="1"/>
    <x v="30"/>
    <n v="101"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540"/>
    <b v="0"/>
    <n v="117"/>
    <b v="1"/>
    <x v="30"/>
    <n v="123"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541"/>
    <b v="0"/>
    <n v="117"/>
    <b v="1"/>
    <x v="30"/>
    <n v="110"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2542"/>
    <b v="0"/>
    <n v="48"/>
    <b v="1"/>
    <x v="40"/>
    <n v="155"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2543"/>
    <b v="0"/>
    <n v="46"/>
    <b v="1"/>
    <x v="40"/>
    <n v="120"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2544"/>
    <b v="0"/>
    <n v="35"/>
    <b v="1"/>
    <x v="40"/>
    <n v="103"/>
    <n v="88.57"/>
    <x v="0"/>
    <s v="shorts"/>
    <x v="2544"/>
    <d v="2012-01-13T06:34:48"/>
    <x v="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2545"/>
    <b v="0"/>
    <n v="1"/>
    <b v="0"/>
    <x v="0"/>
    <n v="0"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2546"/>
    <b v="0"/>
    <n v="5"/>
    <b v="0"/>
    <x v="0"/>
    <n v="13"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2547"/>
    <b v="0"/>
    <n v="0"/>
    <b v="0"/>
    <x v="0"/>
    <n v="0"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548"/>
    <b v="0"/>
    <n v="1"/>
    <b v="0"/>
    <x v="0"/>
    <n v="0"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2549"/>
    <b v="0"/>
    <n v="0"/>
    <b v="0"/>
    <x v="5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2550"/>
    <b v="1"/>
    <n v="65"/>
    <b v="1"/>
    <x v="21"/>
    <n v="177"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551"/>
    <b v="1"/>
    <n v="82"/>
    <b v="1"/>
    <x v="21"/>
    <n v="137"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2552"/>
    <b v="1"/>
    <n v="31"/>
    <b v="1"/>
    <x v="21"/>
    <n v="101"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53"/>
    <b v="0"/>
    <n v="83"/>
    <b v="1"/>
    <x v="21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554"/>
    <b v="0"/>
    <n v="5"/>
    <b v="0"/>
    <x v="3"/>
    <n v="7"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555"/>
    <b v="0"/>
    <n v="8"/>
    <b v="0"/>
    <x v="3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2556"/>
    <b v="0"/>
    <n v="0"/>
    <b v="0"/>
    <x v="3"/>
    <n v="0"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557"/>
    <b v="0"/>
    <n v="31"/>
    <b v="1"/>
    <x v="18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2558"/>
    <b v="0"/>
    <n v="1"/>
    <b v="0"/>
    <x v="7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2559"/>
    <b v="0"/>
    <n v="28"/>
    <b v="1"/>
    <x v="10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x v="2560"/>
    <b v="0"/>
    <n v="21"/>
    <b v="1"/>
    <x v="10"/>
    <n v="101"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2561"/>
    <b v="0"/>
    <n v="19"/>
    <b v="1"/>
    <x v="29"/>
    <n v="107"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2562"/>
    <b v="0"/>
    <n v="62"/>
    <b v="1"/>
    <x v="29"/>
    <n v="119"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2563"/>
    <b v="0"/>
    <n v="3"/>
    <b v="0"/>
    <x v="34"/>
    <n v="1"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564"/>
    <b v="0"/>
    <n v="71"/>
    <b v="1"/>
    <x v="31"/>
    <n v="108"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565"/>
    <b v="0"/>
    <n v="54"/>
    <b v="1"/>
    <x v="31"/>
    <n v="105"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566"/>
    <b v="0"/>
    <n v="69"/>
    <b v="1"/>
    <x v="31"/>
    <n v="119"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2567"/>
    <b v="0"/>
    <n v="127"/>
    <b v="1"/>
    <x v="36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568"/>
    <b v="1"/>
    <n v="159"/>
    <b v="1"/>
    <x v="36"/>
    <n v="194"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569"/>
    <b v="0"/>
    <n v="21"/>
    <b v="0"/>
    <x v="22"/>
    <n v="24"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570"/>
    <b v="0"/>
    <n v="4"/>
    <b v="0"/>
    <x v="28"/>
    <n v="4"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571"/>
    <b v="0"/>
    <n v="0"/>
    <b v="0"/>
    <x v="28"/>
    <n v="0"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2572"/>
    <b v="0"/>
    <n v="15"/>
    <b v="0"/>
    <x v="22"/>
    <n v="11"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x v="2573"/>
    <b v="0"/>
    <n v="12"/>
    <b v="0"/>
    <x v="10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2574"/>
    <b v="1"/>
    <n v="478"/>
    <b v="1"/>
    <x v="26"/>
    <n v="352"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575"/>
    <b v="0"/>
    <n v="0"/>
    <b v="0"/>
    <x v="23"/>
    <n v="0"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2576"/>
    <b v="0"/>
    <n v="5"/>
    <b v="0"/>
    <x v="9"/>
    <n v="3"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577"/>
    <b v="0"/>
    <n v="0"/>
    <b v="0"/>
    <x v="16"/>
    <n v="0"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2578"/>
    <b v="0"/>
    <n v="1"/>
    <b v="0"/>
    <x v="16"/>
    <n v="1"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579"/>
    <b v="0"/>
    <n v="3"/>
    <b v="0"/>
    <x v="11"/>
    <n v="4"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580"/>
    <b v="1"/>
    <n v="109"/>
    <b v="1"/>
    <x v="31"/>
    <n v="202"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581"/>
    <b v="1"/>
    <n v="68"/>
    <b v="1"/>
    <x v="31"/>
    <n v="104"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582"/>
    <b v="0"/>
    <n v="42"/>
    <b v="1"/>
    <x v="18"/>
    <n v="146"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583"/>
    <b v="0"/>
    <n v="24"/>
    <b v="1"/>
    <x v="18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2584"/>
    <b v="0"/>
    <n v="49"/>
    <b v="1"/>
    <x v="29"/>
    <n v="112"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2585"/>
    <b v="0"/>
    <n v="2"/>
    <b v="0"/>
    <x v="2"/>
    <n v="1"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2586"/>
    <b v="0"/>
    <n v="3"/>
    <b v="0"/>
    <x v="2"/>
    <n v="0"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2587"/>
    <b v="0"/>
    <n v="1"/>
    <b v="0"/>
    <x v="2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588"/>
    <b v="0"/>
    <n v="22"/>
    <b v="0"/>
    <x v="2"/>
    <n v="27"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589"/>
    <b v="1"/>
    <n v="76"/>
    <b v="1"/>
    <x v="27"/>
    <n v="112"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2590"/>
    <b v="0"/>
    <n v="3"/>
    <b v="0"/>
    <x v="34"/>
    <n v="2"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591"/>
    <b v="1"/>
    <n v="28"/>
    <b v="1"/>
    <x v="14"/>
    <n v="207"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592"/>
    <b v="1"/>
    <n v="160"/>
    <b v="1"/>
    <x v="14"/>
    <n v="282"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2593"/>
    <b v="0"/>
    <n v="1"/>
    <b v="0"/>
    <x v="38"/>
    <n v="0"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594"/>
    <b v="0"/>
    <n v="42"/>
    <b v="1"/>
    <x v="37"/>
    <n v="115"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595"/>
    <b v="0"/>
    <n v="8"/>
    <b v="0"/>
    <x v="15"/>
    <n v="9"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596"/>
    <b v="0"/>
    <n v="1"/>
    <b v="0"/>
    <x v="15"/>
    <n v="2"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2597"/>
    <b v="0"/>
    <n v="1"/>
    <b v="0"/>
    <x v="15"/>
    <n v="0"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2598"/>
    <b v="0"/>
    <n v="0"/>
    <b v="0"/>
    <x v="15"/>
    <n v="0"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2599"/>
    <b v="0"/>
    <n v="1"/>
    <b v="0"/>
    <x v="15"/>
    <n v="1"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2600"/>
    <b v="0"/>
    <n v="0"/>
    <b v="0"/>
    <x v="15"/>
    <n v="0"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601"/>
    <b v="1"/>
    <n v="4"/>
    <b v="0"/>
    <x v="14"/>
    <n v="4"/>
    <n v="26.75"/>
    <x v="6"/>
    <s v="photobooks"/>
    <x v="2601"/>
    <d v="2015-01-29T17:46:0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2602"/>
    <b v="1"/>
    <n v="2"/>
    <b v="0"/>
    <x v="14"/>
    <n v="1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2603"/>
    <b v="0"/>
    <n v="0"/>
    <b v="0"/>
    <x v="14"/>
    <n v="0"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x v="2604"/>
    <b v="0"/>
    <n v="40"/>
    <b v="1"/>
    <x v="31"/>
    <n v="100"/>
    <n v="75.05"/>
    <x v="5"/>
    <s v="rock"/>
    <x v="2604"/>
    <d v="2014-01-08T02:08:00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605"/>
    <b v="0"/>
    <n v="24"/>
    <b v="1"/>
    <x v="31"/>
    <n v="107"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606"/>
    <b v="0"/>
    <n v="22"/>
    <b v="1"/>
    <x v="31"/>
    <n v="100"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x v="2607"/>
    <b v="0"/>
    <n v="56"/>
    <b v="1"/>
    <x v="31"/>
    <n v="132"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2608"/>
    <b v="0"/>
    <n v="8"/>
    <b v="1"/>
    <x v="28"/>
    <n v="111"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609"/>
    <b v="0"/>
    <n v="41"/>
    <b v="0"/>
    <x v="13"/>
    <n v="47"/>
    <n v="34.1"/>
    <x v="3"/>
    <s v="gadgets"/>
    <x v="2609"/>
    <d v="2017-01-27T18:29:5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2610"/>
    <b v="0"/>
    <n v="33"/>
    <b v="1"/>
    <x v="28"/>
    <n v="114"/>
    <n v="104"/>
    <x v="5"/>
    <s v="indie rock"/>
    <x v="2610"/>
    <d v="2014-01-15T19:33:0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2611"/>
    <b v="0"/>
    <n v="5"/>
    <b v="0"/>
    <x v="19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612"/>
    <b v="1"/>
    <n v="79"/>
    <b v="1"/>
    <x v="12"/>
    <n v="126"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x v="2613"/>
    <b v="1"/>
    <n v="271"/>
    <b v="1"/>
    <x v="12"/>
    <n v="248"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614"/>
    <b v="0"/>
    <n v="46"/>
    <b v="1"/>
    <x v="28"/>
    <n v="108"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615"/>
    <b v="0"/>
    <n v="75"/>
    <b v="1"/>
    <x v="28"/>
    <n v="116"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616"/>
    <b v="0"/>
    <n v="38"/>
    <b v="1"/>
    <x v="28"/>
    <n v="100"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x v="2617"/>
    <b v="0"/>
    <n v="63"/>
    <b v="1"/>
    <x v="28"/>
    <n v="132"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618"/>
    <b v="0"/>
    <n v="356"/>
    <b v="1"/>
    <x v="32"/>
    <n v="524"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619"/>
    <b v="0"/>
    <n v="48"/>
    <b v="1"/>
    <x v="31"/>
    <n v="101"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620"/>
    <b v="0"/>
    <n v="79"/>
    <b v="1"/>
    <x v="31"/>
    <n v="121"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621"/>
    <b v="1"/>
    <n v="79"/>
    <b v="1"/>
    <x v="28"/>
    <n v="108"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622"/>
    <b v="1"/>
    <n v="77"/>
    <b v="1"/>
    <x v="28"/>
    <n v="108"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623"/>
    <b v="0"/>
    <n v="0"/>
    <b v="0"/>
    <x v="7"/>
    <n v="0"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624"/>
    <b v="0"/>
    <n v="4"/>
    <b v="0"/>
    <x v="7"/>
    <n v="11"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25"/>
    <b v="0"/>
    <n v="2"/>
    <b v="0"/>
    <x v="7"/>
    <n v="3"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2626"/>
    <b v="0"/>
    <n v="3"/>
    <b v="0"/>
    <x v="17"/>
    <n v="1"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2627"/>
    <b v="0"/>
    <n v="0"/>
    <b v="0"/>
    <x v="17"/>
    <n v="0"/>
    <n v="0"/>
    <x v="7"/>
    <s v="food trucks"/>
    <x v="2627"/>
    <d v="2015-02-18T17:43:0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2628"/>
    <b v="0"/>
    <n v="2"/>
    <b v="0"/>
    <x v="17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629"/>
    <b v="0"/>
    <n v="61"/>
    <b v="1"/>
    <x v="33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630"/>
    <b v="0"/>
    <n v="67"/>
    <b v="1"/>
    <x v="33"/>
    <n v="155"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631"/>
    <b v="0"/>
    <n v="115"/>
    <b v="1"/>
    <x v="28"/>
    <n v="111"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632"/>
    <b v="0"/>
    <n v="65"/>
    <b v="1"/>
    <x v="28"/>
    <n v="107"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633"/>
    <b v="0"/>
    <n v="18"/>
    <b v="1"/>
    <x v="39"/>
    <n v="107"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634"/>
    <b v="0"/>
    <n v="67"/>
    <b v="1"/>
    <x v="39"/>
    <n v="123"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635"/>
    <b v="0"/>
    <n v="21"/>
    <b v="1"/>
    <x v="39"/>
    <n v="100"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2636"/>
    <b v="0"/>
    <n v="1"/>
    <b v="0"/>
    <x v="17"/>
    <n v="0"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2637"/>
    <b v="0"/>
    <n v="0"/>
    <b v="0"/>
    <x v="17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2638"/>
    <b v="0"/>
    <n v="14"/>
    <b v="0"/>
    <x v="17"/>
    <n v="39"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39"/>
    <b v="0"/>
    <n v="69"/>
    <b v="1"/>
    <x v="8"/>
    <n v="106"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640"/>
    <b v="0"/>
    <n v="19"/>
    <b v="0"/>
    <x v="25"/>
    <n v="27"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2641"/>
    <b v="0"/>
    <n v="1"/>
    <b v="0"/>
    <x v="25"/>
    <n v="0"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x v="2642"/>
    <b v="0"/>
    <n v="24"/>
    <b v="1"/>
    <x v="18"/>
    <n v="101"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643"/>
    <b v="0"/>
    <n v="66"/>
    <b v="1"/>
    <x v="18"/>
    <n v="105"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644"/>
    <b v="0"/>
    <n v="90"/>
    <b v="1"/>
    <x v="18"/>
    <n v="102"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645"/>
    <b v="0"/>
    <n v="76"/>
    <b v="1"/>
    <x v="18"/>
    <n v="112"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646"/>
    <b v="0"/>
    <n v="169"/>
    <b v="1"/>
    <x v="18"/>
    <n v="142"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647"/>
    <b v="0"/>
    <n v="51"/>
    <b v="1"/>
    <x v="18"/>
    <n v="103"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648"/>
    <b v="0"/>
    <n v="11"/>
    <b v="1"/>
    <x v="18"/>
    <n v="100"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649"/>
    <b v="0"/>
    <n v="52"/>
    <b v="1"/>
    <x v="18"/>
    <n v="111"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2650"/>
    <b v="0"/>
    <n v="6"/>
    <b v="0"/>
    <x v="18"/>
    <n v="5"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x v="2651"/>
    <b v="0"/>
    <n v="0"/>
    <b v="0"/>
    <x v="18"/>
    <n v="0"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2652"/>
    <b v="0"/>
    <n v="4"/>
    <b v="0"/>
    <x v="18"/>
    <n v="2"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2653"/>
    <b v="0"/>
    <n v="1"/>
    <b v="0"/>
    <x v="18"/>
    <n v="0"/>
    <n v="5"/>
    <x v="1"/>
    <s v="plays"/>
    <x v="2653"/>
    <d v="2015-01-11T10:15:24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2654"/>
    <b v="0"/>
    <n v="14"/>
    <b v="0"/>
    <x v="18"/>
    <n v="38"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655"/>
    <b v="0"/>
    <n v="12"/>
    <b v="0"/>
    <x v="18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656"/>
    <b v="0"/>
    <n v="50"/>
    <b v="1"/>
    <x v="6"/>
    <n v="125"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2657"/>
    <b v="0"/>
    <n v="0"/>
    <b v="0"/>
    <x v="1"/>
    <n v="0"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658"/>
    <b v="0"/>
    <n v="30"/>
    <b v="1"/>
    <x v="18"/>
    <n v="114"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659"/>
    <b v="0"/>
    <n v="24"/>
    <b v="1"/>
    <x v="18"/>
    <n v="109"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660"/>
    <b v="0"/>
    <n v="64"/>
    <b v="1"/>
    <x v="1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2661"/>
    <b v="0"/>
    <n v="17"/>
    <b v="1"/>
    <x v="1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2662"/>
    <b v="0"/>
    <n v="26"/>
    <b v="1"/>
    <x v="1"/>
    <n v="101"/>
    <n v="116.73"/>
    <x v="1"/>
    <s v="spaces"/>
    <x v="2662"/>
    <d v="2016-01-21T05:05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663"/>
    <b v="0"/>
    <n v="23"/>
    <b v="1"/>
    <x v="1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2664"/>
    <b v="0"/>
    <n v="42"/>
    <b v="1"/>
    <x v="1"/>
    <n v="108"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2665"/>
    <b v="0"/>
    <n v="23"/>
    <b v="0"/>
    <x v="1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666"/>
    <b v="1"/>
    <n v="241"/>
    <b v="1"/>
    <x v="18"/>
    <n v="336"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667"/>
    <b v="1"/>
    <n v="55"/>
    <b v="1"/>
    <x v="18"/>
    <n v="116"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668"/>
    <b v="1"/>
    <n v="23"/>
    <b v="1"/>
    <x v="18"/>
    <n v="101"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669"/>
    <b v="1"/>
    <n v="60"/>
    <b v="1"/>
    <x v="18"/>
    <n v="126"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670"/>
    <b v="0"/>
    <n v="34"/>
    <b v="1"/>
    <x v="18"/>
    <n v="101"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671"/>
    <b v="0"/>
    <n v="15"/>
    <b v="1"/>
    <x v="18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672"/>
    <b v="0"/>
    <n v="63"/>
    <b v="1"/>
    <x v="18"/>
    <n v="116"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673"/>
    <b v="0"/>
    <n v="88"/>
    <b v="1"/>
    <x v="18"/>
    <n v="136"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674"/>
    <b v="0"/>
    <n v="70"/>
    <b v="1"/>
    <x v="18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675"/>
    <b v="0"/>
    <n v="38"/>
    <b v="1"/>
    <x v="18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676"/>
    <b v="0"/>
    <n v="55"/>
    <b v="1"/>
    <x v="18"/>
    <n v="102"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677"/>
    <b v="0"/>
    <n v="72"/>
    <b v="1"/>
    <x v="18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678"/>
    <b v="0"/>
    <n v="17"/>
    <b v="1"/>
    <x v="18"/>
    <n v="100"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679"/>
    <b v="0"/>
    <n v="28"/>
    <b v="1"/>
    <x v="18"/>
    <n v="104"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680"/>
    <b v="0"/>
    <n v="35"/>
    <b v="1"/>
    <x v="18"/>
    <n v="117"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681"/>
    <b v="0"/>
    <n v="40"/>
    <b v="1"/>
    <x v="18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682"/>
    <b v="0"/>
    <n v="26"/>
    <b v="1"/>
    <x v="18"/>
    <n v="100"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683"/>
    <b v="0"/>
    <n v="44"/>
    <b v="1"/>
    <x v="18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684"/>
    <b v="0"/>
    <n v="46"/>
    <b v="1"/>
    <x v="18"/>
    <n v="109"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685"/>
    <b v="0"/>
    <n v="36"/>
    <b v="1"/>
    <x v="18"/>
    <n v="101"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686"/>
    <b v="0"/>
    <n v="16"/>
    <b v="1"/>
    <x v="18"/>
    <n v="191"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x v="2687"/>
    <b v="0"/>
    <n v="47"/>
    <b v="1"/>
    <x v="18"/>
    <n v="101"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688"/>
    <b v="0"/>
    <n v="80"/>
    <b v="1"/>
    <x v="18"/>
    <n v="138"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689"/>
    <b v="0"/>
    <n v="56"/>
    <b v="1"/>
    <x v="18"/>
    <n v="155"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690"/>
    <b v="0"/>
    <n v="29"/>
    <b v="1"/>
    <x v="18"/>
    <n v="121"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691"/>
    <b v="0"/>
    <n v="78"/>
    <b v="1"/>
    <x v="18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692"/>
    <b v="0"/>
    <n v="29"/>
    <b v="1"/>
    <x v="18"/>
    <n v="102"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693"/>
    <b v="0"/>
    <n v="33"/>
    <b v="1"/>
    <x v="18"/>
    <n v="106"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694"/>
    <b v="0"/>
    <n v="46"/>
    <b v="1"/>
    <x v="18"/>
    <n v="103"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695"/>
    <b v="0"/>
    <n v="78"/>
    <b v="1"/>
    <x v="18"/>
    <n v="103"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696"/>
    <b v="0"/>
    <n v="24"/>
    <b v="1"/>
    <x v="18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697"/>
    <b v="0"/>
    <n v="112"/>
    <b v="1"/>
    <x v="18"/>
    <n v="116"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698"/>
    <b v="0"/>
    <n v="43"/>
    <b v="1"/>
    <x v="18"/>
    <n v="111"/>
    <n v="77.19"/>
    <x v="1"/>
    <s v="plays"/>
    <x v="2698"/>
    <d v="2015-01-05T20:2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699"/>
    <b v="0"/>
    <n v="69"/>
    <b v="1"/>
    <x v="18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700"/>
    <b v="0"/>
    <n v="64"/>
    <b v="1"/>
    <x v="18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701"/>
    <b v="0"/>
    <n v="70"/>
    <b v="1"/>
    <x v="18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702"/>
    <b v="0"/>
    <n v="39"/>
    <b v="1"/>
    <x v="18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703"/>
    <b v="0"/>
    <n v="78"/>
    <b v="1"/>
    <x v="18"/>
    <n v="103"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2704"/>
    <b v="0"/>
    <n v="1"/>
    <b v="0"/>
    <x v="6"/>
    <n v="0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2705"/>
    <b v="0"/>
    <n v="14"/>
    <b v="0"/>
    <x v="6"/>
    <n v="31"/>
    <n v="66.14"/>
    <x v="1"/>
    <s v="musical"/>
    <x v="2705"/>
    <d v="2015-01-01T16:48:55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2706"/>
    <b v="0"/>
    <n v="0"/>
    <b v="0"/>
    <x v="6"/>
    <n v="0"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707"/>
    <b v="0"/>
    <n v="13"/>
    <b v="1"/>
    <x v="18"/>
    <n v="102"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708"/>
    <b v="0"/>
    <n v="36"/>
    <b v="1"/>
    <x v="18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709"/>
    <b v="0"/>
    <n v="58"/>
    <b v="1"/>
    <x v="18"/>
    <n v="103"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710"/>
    <b v="0"/>
    <n v="57"/>
    <b v="1"/>
    <x v="18"/>
    <n v="102"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711"/>
    <b v="0"/>
    <n v="34"/>
    <b v="1"/>
    <x v="18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712"/>
    <b v="0"/>
    <n v="67"/>
    <b v="1"/>
    <x v="18"/>
    <n v="139"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713"/>
    <b v="0"/>
    <n v="39"/>
    <b v="1"/>
    <x v="18"/>
    <n v="109"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714"/>
    <b v="0"/>
    <n v="62"/>
    <b v="1"/>
    <x v="18"/>
    <n v="118"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715"/>
    <b v="0"/>
    <n v="21"/>
    <b v="1"/>
    <x v="18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2716"/>
    <b v="0"/>
    <n v="0"/>
    <b v="0"/>
    <x v="6"/>
    <n v="0"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717"/>
    <b v="0"/>
    <n v="65"/>
    <b v="1"/>
    <x v="18"/>
    <n v="153"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718"/>
    <b v="0"/>
    <n v="57"/>
    <b v="1"/>
    <x v="18"/>
    <n v="109"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2719"/>
    <b v="0"/>
    <n v="1"/>
    <b v="0"/>
    <x v="18"/>
    <n v="1"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720"/>
    <b v="0"/>
    <n v="31"/>
    <b v="0"/>
    <x v="18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2721"/>
    <b v="0"/>
    <n v="0"/>
    <b v="0"/>
    <x v="18"/>
    <n v="0"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2722"/>
    <b v="0"/>
    <n v="23"/>
    <b v="0"/>
    <x v="18"/>
    <n v="44"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723"/>
    <b v="0"/>
    <n v="2"/>
    <b v="0"/>
    <x v="18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2724"/>
    <b v="0"/>
    <n v="4"/>
    <b v="0"/>
    <x v="18"/>
    <n v="2"/>
    <n v="11.25"/>
    <x v="1"/>
    <s v="plays"/>
    <x v="2724"/>
    <d v="2016-01-03T20:17:3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2725"/>
    <b v="0"/>
    <n v="0"/>
    <b v="0"/>
    <x v="18"/>
    <n v="0"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726"/>
    <b v="0"/>
    <n v="17"/>
    <b v="0"/>
    <x v="18"/>
    <n v="17"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2727"/>
    <b v="0"/>
    <n v="0"/>
    <b v="0"/>
    <x v="18"/>
    <n v="0"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2728"/>
    <b v="0"/>
    <n v="2"/>
    <b v="0"/>
    <x v="18"/>
    <n v="1"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729"/>
    <b v="0"/>
    <n v="7"/>
    <b v="0"/>
    <x v="18"/>
    <n v="7"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2730"/>
    <b v="0"/>
    <n v="13"/>
    <b v="0"/>
    <x v="18"/>
    <n v="38"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2731"/>
    <b v="0"/>
    <n v="1"/>
    <b v="0"/>
    <x v="18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2732"/>
    <b v="0"/>
    <n v="0"/>
    <b v="0"/>
    <x v="18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2733"/>
    <b v="0"/>
    <n v="1"/>
    <b v="0"/>
    <x v="18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734"/>
    <b v="0"/>
    <n v="14"/>
    <b v="0"/>
    <x v="18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2735"/>
    <b v="0"/>
    <n v="1"/>
    <b v="0"/>
    <x v="18"/>
    <n v="2"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2736"/>
    <b v="0"/>
    <n v="6"/>
    <b v="0"/>
    <x v="18"/>
    <n v="3"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737"/>
    <b v="0"/>
    <n v="2"/>
    <b v="0"/>
    <x v="0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x v="2738"/>
    <b v="0"/>
    <n v="97"/>
    <b v="1"/>
    <x v="29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739"/>
    <b v="0"/>
    <n v="0"/>
    <b v="0"/>
    <x v="22"/>
    <n v="0"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740"/>
    <b v="0"/>
    <n v="19"/>
    <b v="0"/>
    <x v="34"/>
    <n v="31"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741"/>
    <b v="0"/>
    <n v="66"/>
    <b v="1"/>
    <x v="18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2742"/>
    <b v="0"/>
    <n v="0"/>
    <b v="0"/>
    <x v="18"/>
    <n v="0"/>
    <n v="0"/>
    <x v="1"/>
    <s v="plays"/>
    <x v="2742"/>
    <d v="2015-01-06T02:44:1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2743"/>
    <b v="0"/>
    <n v="10"/>
    <b v="0"/>
    <x v="18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2744"/>
    <b v="0"/>
    <n v="1"/>
    <b v="0"/>
    <x v="15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745"/>
    <b v="0"/>
    <n v="35"/>
    <b v="1"/>
    <x v="18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46"/>
    <b v="0"/>
    <n v="6"/>
    <b v="0"/>
    <x v="18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2747"/>
    <b v="0"/>
    <n v="55"/>
    <b v="1"/>
    <x v="21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748"/>
    <b v="0"/>
    <n v="10"/>
    <b v="0"/>
    <x v="5"/>
    <n v="16"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2749"/>
    <b v="0"/>
    <n v="35"/>
    <b v="1"/>
    <x v="21"/>
    <n v="108"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750"/>
    <b v="0"/>
    <n v="19"/>
    <b v="1"/>
    <x v="31"/>
    <n v="109"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751"/>
    <b v="0"/>
    <n v="15"/>
    <b v="0"/>
    <x v="34"/>
    <n v="25"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752"/>
    <b v="0"/>
    <n v="70"/>
    <b v="1"/>
    <x v="31"/>
    <n v="122"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753"/>
    <b v="0"/>
    <n v="680"/>
    <b v="1"/>
    <x v="32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754"/>
    <b v="0"/>
    <n v="96"/>
    <b v="1"/>
    <x v="18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755"/>
    <b v="1"/>
    <n v="79"/>
    <b v="1"/>
    <x v="18"/>
    <n v="112"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756"/>
    <b v="0"/>
    <n v="63"/>
    <b v="1"/>
    <x v="18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757"/>
    <b v="0"/>
    <n v="44"/>
    <b v="1"/>
    <x v="18"/>
    <n v="118"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758"/>
    <b v="0"/>
    <n v="32"/>
    <b v="1"/>
    <x v="31"/>
    <n v="103"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2759"/>
    <b v="0"/>
    <n v="2"/>
    <b v="0"/>
    <x v="22"/>
    <n v="1"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2760"/>
    <b v="0"/>
    <n v="1"/>
    <b v="0"/>
    <x v="11"/>
    <n v="1"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761"/>
    <b v="0"/>
    <n v="3"/>
    <b v="0"/>
    <x v="18"/>
    <n v="2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762"/>
    <b v="0"/>
    <n v="46"/>
    <b v="1"/>
    <x v="18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763"/>
    <b v="0"/>
    <n v="22"/>
    <b v="1"/>
    <x v="18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64"/>
    <b v="0"/>
    <n v="21"/>
    <b v="0"/>
    <x v="18"/>
    <n v="27"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765"/>
    <b v="0"/>
    <n v="6"/>
    <b v="0"/>
    <x v="2"/>
    <n v="7"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2766"/>
    <b v="0"/>
    <n v="12"/>
    <b v="0"/>
    <x v="10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2767"/>
    <b v="0"/>
    <n v="33"/>
    <b v="1"/>
    <x v="14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768"/>
    <b v="0"/>
    <n v="4"/>
    <b v="0"/>
    <x v="33"/>
    <n v="3"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x v="2769"/>
    <b v="0"/>
    <n v="35"/>
    <b v="1"/>
    <x v="18"/>
    <n v="108"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770"/>
    <b v="1"/>
    <n v="63"/>
    <b v="1"/>
    <x v="18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2771"/>
    <b v="0"/>
    <n v="9"/>
    <b v="1"/>
    <x v="14"/>
    <n v="101"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772"/>
    <b v="0"/>
    <n v="68"/>
    <b v="1"/>
    <x v="30"/>
    <n v="130"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73"/>
    <b v="1"/>
    <n v="140"/>
    <b v="1"/>
    <x v="14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774"/>
    <b v="1"/>
    <n v="37"/>
    <b v="1"/>
    <x v="18"/>
    <n v="110"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x v="2775"/>
    <b v="0"/>
    <n v="62"/>
    <b v="1"/>
    <x v="18"/>
    <n v="119"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x v="2776"/>
    <b v="0"/>
    <n v="410"/>
    <b v="1"/>
    <x v="12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2777"/>
    <b v="0"/>
    <n v="34"/>
    <b v="1"/>
    <x v="28"/>
    <n v="103"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778"/>
    <b v="0"/>
    <n v="66"/>
    <b v="1"/>
    <x v="30"/>
    <n v="110"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2779"/>
    <b v="0"/>
    <n v="25"/>
    <b v="1"/>
    <x v="40"/>
    <n v="105"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2780"/>
    <b v="0"/>
    <n v="10"/>
    <b v="0"/>
    <x v="5"/>
    <n v="22"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2781"/>
    <b v="0"/>
    <n v="3"/>
    <b v="0"/>
    <x v="5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782"/>
    <b v="0"/>
    <n v="8"/>
    <b v="0"/>
    <x v="5"/>
    <n v="10"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2783"/>
    <b v="0"/>
    <n v="8"/>
    <b v="0"/>
    <x v="5"/>
    <n v="30"/>
    <n v="93.25"/>
    <x v="0"/>
    <s v="drama"/>
    <x v="2783"/>
    <d v="2015-01-29T20:21:04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784"/>
    <b v="1"/>
    <n v="145"/>
    <b v="1"/>
    <x v="21"/>
    <n v="240"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2785"/>
    <b v="0"/>
    <n v="55"/>
    <b v="1"/>
    <x v="21"/>
    <n v="127"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2786"/>
    <b v="0"/>
    <n v="2"/>
    <b v="0"/>
    <x v="3"/>
    <n v="5"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2787"/>
    <b v="0"/>
    <n v="4"/>
    <b v="0"/>
    <x v="3"/>
    <n v="3"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2788"/>
    <b v="0"/>
    <n v="8"/>
    <b v="0"/>
    <x v="7"/>
    <n v="3"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2789"/>
    <b v="0"/>
    <n v="1"/>
    <b v="0"/>
    <x v="7"/>
    <n v="1"/>
    <n v="20"/>
    <x v="3"/>
    <s v="web"/>
    <x v="2789"/>
    <d v="2016-01-01T20:20:1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2790"/>
    <b v="0"/>
    <n v="0"/>
    <b v="0"/>
    <x v="7"/>
    <n v="0"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x v="2791"/>
    <b v="0"/>
    <n v="7"/>
    <b v="0"/>
    <x v="7"/>
    <n v="34"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792"/>
    <b v="0"/>
    <n v="82"/>
    <b v="1"/>
    <x v="10"/>
    <n v="140"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2793"/>
    <b v="0"/>
    <n v="1"/>
    <b v="0"/>
    <x v="10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2794"/>
    <b v="0"/>
    <n v="35"/>
    <b v="1"/>
    <x v="29"/>
    <n v="101"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2795"/>
    <b v="0"/>
    <n v="169"/>
    <b v="1"/>
    <x v="29"/>
    <n v="120"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796"/>
    <b v="0"/>
    <n v="68"/>
    <b v="1"/>
    <x v="29"/>
    <n v="102"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2797"/>
    <b v="0"/>
    <n v="19"/>
    <b v="1"/>
    <x v="29"/>
    <n v="102"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798"/>
    <b v="0"/>
    <n v="0"/>
    <b v="0"/>
    <x v="34"/>
    <n v="0"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799"/>
    <b v="0"/>
    <n v="60"/>
    <b v="1"/>
    <x v="31"/>
    <n v="100"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800"/>
    <b v="0"/>
    <n v="62"/>
    <b v="1"/>
    <x v="31"/>
    <n v="122"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2801"/>
    <b v="1"/>
    <n v="39"/>
    <b v="1"/>
    <x v="36"/>
    <n v="104"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802"/>
    <b v="0"/>
    <n v="2"/>
    <b v="0"/>
    <x v="28"/>
    <n v="3"/>
    <n v="35"/>
    <x v="5"/>
    <s v="indie rock"/>
    <x v="2802"/>
    <d v="2012-01-15T18:11:50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803"/>
    <b v="0"/>
    <n v="0"/>
    <b v="0"/>
    <x v="22"/>
    <n v="0"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2804"/>
    <b v="0"/>
    <n v="37"/>
    <b v="0"/>
    <x v="10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805"/>
    <b v="0"/>
    <n v="0"/>
    <b v="0"/>
    <x v="23"/>
    <n v="0"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806"/>
    <b v="0"/>
    <n v="0"/>
    <b v="0"/>
    <x v="23"/>
    <n v="0"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807"/>
    <b v="0"/>
    <n v="1"/>
    <b v="0"/>
    <x v="9"/>
    <n v="0"/>
    <n v="1"/>
    <x v="4"/>
    <s v="video games"/>
    <x v="2807"/>
    <d v="2016-01-08T04:53:1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x v="2808"/>
    <b v="0"/>
    <n v="6"/>
    <b v="0"/>
    <x v="17"/>
    <n v="10"/>
    <n v="42"/>
    <x v="7"/>
    <s v="food trucks"/>
    <x v="2808"/>
    <d v="2016-01-08T22:54:3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809"/>
    <b v="0"/>
    <n v="3"/>
    <b v="0"/>
    <x v="17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810"/>
    <b v="0"/>
    <n v="83"/>
    <b v="1"/>
    <x v="14"/>
    <n v="129"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x v="2811"/>
    <b v="0"/>
    <n v="0"/>
    <b v="0"/>
    <x v="11"/>
    <n v="0"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2812"/>
    <b v="0"/>
    <n v="0"/>
    <b v="0"/>
    <x v="11"/>
    <n v="0"/>
    <n v="0"/>
    <x v="5"/>
    <s v="world music"/>
    <x v="2812"/>
    <d v="2012-01-05T23:06:07"/>
    <x v="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813"/>
    <b v="1"/>
    <n v="59"/>
    <b v="1"/>
    <x v="31"/>
    <n v="152"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814"/>
    <b v="1"/>
    <n v="96"/>
    <b v="1"/>
    <x v="31"/>
    <n v="104"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815"/>
    <b v="0"/>
    <n v="64"/>
    <b v="1"/>
    <x v="18"/>
    <n v="102"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816"/>
    <b v="0"/>
    <n v="50"/>
    <b v="1"/>
    <x v="18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2817"/>
    <b v="0"/>
    <n v="0"/>
    <b v="0"/>
    <x v="10"/>
    <n v="0"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2818"/>
    <b v="0"/>
    <n v="31"/>
    <b v="1"/>
    <x v="29"/>
    <n v="102"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2819"/>
    <b v="0"/>
    <n v="121"/>
    <b v="1"/>
    <x v="29"/>
    <n v="123"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820"/>
    <b v="0"/>
    <n v="104"/>
    <b v="1"/>
    <x v="31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821"/>
    <b v="0"/>
    <n v="240"/>
    <b v="1"/>
    <x v="31"/>
    <n v="497"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822"/>
    <b v="0"/>
    <n v="113"/>
    <b v="1"/>
    <x v="31"/>
    <n v="109"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2823"/>
    <b v="0"/>
    <n v="1"/>
    <b v="0"/>
    <x v="38"/>
    <n v="4"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2824"/>
    <b v="0"/>
    <n v="4"/>
    <b v="0"/>
    <x v="38"/>
    <n v="4"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825"/>
    <b v="0"/>
    <n v="3"/>
    <b v="0"/>
    <x v="35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826"/>
    <b v="0"/>
    <n v="56"/>
    <b v="1"/>
    <x v="31"/>
    <n v="108"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827"/>
    <b v="0"/>
    <n v="26"/>
    <b v="1"/>
    <x v="37"/>
    <n v="101"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828"/>
    <b v="0"/>
    <n v="89"/>
    <b v="1"/>
    <x v="37"/>
    <n v="122"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829"/>
    <b v="0"/>
    <n v="98"/>
    <b v="1"/>
    <x v="37"/>
    <n v="161"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830"/>
    <b v="0"/>
    <n v="11"/>
    <b v="0"/>
    <x v="15"/>
    <n v="25"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2831"/>
    <b v="1"/>
    <n v="13"/>
    <b v="0"/>
    <x v="14"/>
    <n v="46"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832"/>
    <b v="0"/>
    <n v="57"/>
    <b v="1"/>
    <x v="31"/>
    <n v="135"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833"/>
    <b v="0"/>
    <n v="38"/>
    <b v="1"/>
    <x v="31"/>
    <n v="121"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2834"/>
    <b v="0"/>
    <n v="2"/>
    <b v="0"/>
    <x v="16"/>
    <n v="0"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835"/>
    <b v="0"/>
    <n v="89"/>
    <b v="1"/>
    <x v="28"/>
    <n v="166"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2836"/>
    <b v="0"/>
    <n v="45"/>
    <b v="1"/>
    <x v="28"/>
    <n v="104"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837"/>
    <b v="0"/>
    <n v="54"/>
    <b v="1"/>
    <x v="28"/>
    <n v="109"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2838"/>
    <b v="0"/>
    <n v="50"/>
    <b v="1"/>
    <x v="28"/>
    <n v="108"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2839"/>
    <b v="1"/>
    <n v="238"/>
    <b v="1"/>
    <x v="12"/>
    <n v="674"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840"/>
    <b v="0"/>
    <n v="3"/>
    <b v="0"/>
    <x v="19"/>
    <n v="26"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841"/>
    <b v="1"/>
    <n v="94"/>
    <b v="1"/>
    <x v="12"/>
    <n v="361"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842"/>
    <b v="0"/>
    <n v="62"/>
    <b v="1"/>
    <x v="28"/>
    <n v="120"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843"/>
    <b v="0"/>
    <n v="22"/>
    <b v="1"/>
    <x v="28"/>
    <n v="100"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844"/>
    <b v="0"/>
    <n v="44"/>
    <b v="1"/>
    <x v="31"/>
    <n v="132"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845"/>
    <b v="0"/>
    <n v="117"/>
    <b v="1"/>
    <x v="31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846"/>
    <b v="0"/>
    <n v="38"/>
    <b v="1"/>
    <x v="31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847"/>
    <b v="0"/>
    <n v="120"/>
    <b v="1"/>
    <x v="26"/>
    <n v="196"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848"/>
    <b v="0"/>
    <n v="1113"/>
    <b v="1"/>
    <x v="32"/>
    <n v="1212"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849"/>
    <b v="0"/>
    <n v="391"/>
    <b v="1"/>
    <x v="32"/>
    <n v="332"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850"/>
    <b v="0"/>
    <n v="57"/>
    <b v="1"/>
    <x v="32"/>
    <n v="100"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851"/>
    <b v="0"/>
    <n v="169"/>
    <b v="1"/>
    <x v="32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852"/>
    <b v="0"/>
    <n v="84"/>
    <b v="1"/>
    <x v="32"/>
    <n v="327"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853"/>
    <b v="0"/>
    <n v="902"/>
    <b v="1"/>
    <x v="32"/>
    <n v="1802"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854"/>
    <b v="0"/>
    <n v="147"/>
    <b v="1"/>
    <x v="32"/>
    <n v="220"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55"/>
    <b v="0"/>
    <n v="99"/>
    <b v="1"/>
    <x v="32"/>
    <n v="120"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856"/>
    <b v="0"/>
    <n v="43"/>
    <b v="1"/>
    <x v="31"/>
    <n v="173"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857"/>
    <b v="1"/>
    <n v="64"/>
    <b v="1"/>
    <x v="28"/>
    <n v="103"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858"/>
    <b v="0"/>
    <n v="0"/>
    <b v="0"/>
    <x v="7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859"/>
    <b v="0"/>
    <n v="337"/>
    <b v="1"/>
    <x v="33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860"/>
    <b v="0"/>
    <n v="52"/>
    <b v="1"/>
    <x v="28"/>
    <n v="100"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61"/>
    <b v="0"/>
    <n v="81"/>
    <b v="1"/>
    <x v="28"/>
    <n v="105"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862"/>
    <b v="0"/>
    <n v="27"/>
    <b v="1"/>
    <x v="39"/>
    <n v="103"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863"/>
    <b v="0"/>
    <n v="50"/>
    <b v="1"/>
    <x v="8"/>
    <n v="112"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864"/>
    <b v="0"/>
    <n v="3"/>
    <b v="0"/>
    <x v="8"/>
    <n v="1"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865"/>
    <b v="0"/>
    <n v="18"/>
    <b v="0"/>
    <x v="25"/>
    <n v="29"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866"/>
    <b v="0"/>
    <n v="1"/>
    <b v="0"/>
    <x v="25"/>
    <n v="2"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x v="2867"/>
    <b v="0"/>
    <n v="74"/>
    <b v="1"/>
    <x v="18"/>
    <n v="118"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868"/>
    <b v="0"/>
    <n v="21"/>
    <b v="1"/>
    <x v="18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869"/>
    <b v="0"/>
    <n v="57"/>
    <b v="1"/>
    <x v="18"/>
    <n v="108"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870"/>
    <b v="0"/>
    <n v="76"/>
    <b v="1"/>
    <x v="18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71"/>
    <b v="0"/>
    <n v="95"/>
    <b v="1"/>
    <x v="18"/>
    <n v="115"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872"/>
    <b v="0"/>
    <n v="132"/>
    <b v="1"/>
    <x v="18"/>
    <n v="104"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x v="2873"/>
    <b v="0"/>
    <n v="3"/>
    <b v="0"/>
    <x v="18"/>
    <n v="2"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874"/>
    <b v="0"/>
    <n v="10"/>
    <b v="0"/>
    <x v="18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2875"/>
    <b v="0"/>
    <n v="8"/>
    <b v="0"/>
    <x v="18"/>
    <n v="38"/>
    <n v="119.13"/>
    <x v="1"/>
    <s v="plays"/>
    <x v="2875"/>
    <d v="2015-01-28T19:37:11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2876"/>
    <b v="0"/>
    <n v="2"/>
    <b v="0"/>
    <x v="18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877"/>
    <b v="0"/>
    <n v="13"/>
    <b v="0"/>
    <x v="18"/>
    <n v="27"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878"/>
    <b v="0"/>
    <n v="54"/>
    <b v="1"/>
    <x v="6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879"/>
    <b v="0"/>
    <n v="37"/>
    <b v="1"/>
    <x v="6"/>
    <n v="108"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880"/>
    <b v="0"/>
    <n v="33"/>
    <b v="1"/>
    <x v="6"/>
    <n v="107"/>
    <n v="81.239999999999995"/>
    <x v="1"/>
    <s v="musical"/>
    <x v="2880"/>
    <d v="2015-01-18T18:33:38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881"/>
    <b v="0"/>
    <n v="145"/>
    <b v="1"/>
    <x v="1"/>
    <n v="302"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2882"/>
    <b v="0"/>
    <n v="12"/>
    <b v="0"/>
    <x v="1"/>
    <n v="12"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883"/>
    <b v="1"/>
    <n v="71"/>
    <b v="1"/>
    <x v="18"/>
    <n v="107"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884"/>
    <b v="1"/>
    <n v="61"/>
    <b v="1"/>
    <x v="18"/>
    <n v="124"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885"/>
    <b v="1"/>
    <n v="51"/>
    <b v="1"/>
    <x v="18"/>
    <n v="117"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886"/>
    <b v="1"/>
    <n v="68"/>
    <b v="1"/>
    <x v="18"/>
    <n v="109"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887"/>
    <b v="1"/>
    <n v="84"/>
    <b v="1"/>
    <x v="18"/>
    <n v="125"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888"/>
    <b v="1"/>
    <n v="57"/>
    <b v="1"/>
    <x v="18"/>
    <n v="106"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889"/>
    <b v="1"/>
    <n v="68"/>
    <b v="1"/>
    <x v="18"/>
    <n v="112"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890"/>
    <b v="1"/>
    <n v="49"/>
    <b v="1"/>
    <x v="18"/>
    <n v="103"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891"/>
    <b v="1"/>
    <n v="34"/>
    <b v="1"/>
    <x v="18"/>
    <n v="103"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892"/>
    <b v="0"/>
    <n v="34"/>
    <b v="1"/>
    <x v="18"/>
    <n v="100"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893"/>
    <b v="0"/>
    <n v="45"/>
    <b v="1"/>
    <x v="18"/>
    <n v="110"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894"/>
    <b v="0"/>
    <n v="41"/>
    <b v="1"/>
    <x v="18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895"/>
    <b v="0"/>
    <n v="38"/>
    <b v="1"/>
    <x v="18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896"/>
    <b v="0"/>
    <n v="34"/>
    <b v="1"/>
    <x v="18"/>
    <n v="110"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897"/>
    <b v="0"/>
    <n v="3"/>
    <b v="1"/>
    <x v="18"/>
    <n v="104"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898"/>
    <b v="0"/>
    <n v="14"/>
    <b v="1"/>
    <x v="18"/>
    <n v="104"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899"/>
    <b v="0"/>
    <n v="43"/>
    <b v="1"/>
    <x v="18"/>
    <n v="103"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900"/>
    <b v="0"/>
    <n v="44"/>
    <b v="1"/>
    <x v="18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901"/>
    <b v="0"/>
    <n v="38"/>
    <b v="1"/>
    <x v="18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902"/>
    <b v="0"/>
    <n v="39"/>
    <b v="1"/>
    <x v="18"/>
    <n v="104"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903"/>
    <b v="0"/>
    <n v="11"/>
    <b v="1"/>
    <x v="18"/>
    <n v="100"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904"/>
    <b v="0"/>
    <n v="24"/>
    <b v="1"/>
    <x v="18"/>
    <n v="100"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905"/>
    <b v="0"/>
    <n v="64"/>
    <b v="1"/>
    <x v="18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906"/>
    <b v="0"/>
    <n v="54"/>
    <b v="1"/>
    <x v="18"/>
    <n v="102"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907"/>
    <b v="0"/>
    <n v="33"/>
    <b v="1"/>
    <x v="18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908"/>
    <b v="0"/>
    <n v="51"/>
    <b v="1"/>
    <x v="18"/>
    <n v="136"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909"/>
    <b v="0"/>
    <n v="71"/>
    <b v="1"/>
    <x v="18"/>
    <n v="101"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910"/>
    <b v="0"/>
    <n v="72"/>
    <b v="1"/>
    <x v="18"/>
    <n v="107"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911"/>
    <b v="0"/>
    <n v="45"/>
    <b v="1"/>
    <x v="18"/>
    <n v="125"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912"/>
    <b v="0"/>
    <n v="34"/>
    <b v="1"/>
    <x v="18"/>
    <n v="120"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913"/>
    <b v="0"/>
    <n v="40"/>
    <b v="1"/>
    <x v="18"/>
    <n v="101"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x v="2914"/>
    <b v="0"/>
    <n v="1"/>
    <b v="0"/>
    <x v="18"/>
    <n v="1"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2915"/>
    <b v="0"/>
    <n v="27"/>
    <b v="1"/>
    <x v="6"/>
    <n v="120"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2916"/>
    <b v="0"/>
    <n v="25"/>
    <b v="1"/>
    <x v="6"/>
    <n v="100"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2917"/>
    <b v="0"/>
    <n v="30"/>
    <b v="1"/>
    <x v="6"/>
    <n v="120"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918"/>
    <b v="0"/>
    <n v="41"/>
    <b v="1"/>
    <x v="18"/>
    <n v="106"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919"/>
    <b v="1"/>
    <n v="24"/>
    <b v="0"/>
    <x v="18"/>
    <n v="34"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2920"/>
    <b v="0"/>
    <n v="1"/>
    <b v="0"/>
    <x v="18"/>
    <n v="0"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921"/>
    <b v="0"/>
    <n v="10"/>
    <b v="0"/>
    <x v="18"/>
    <n v="18"/>
    <n v="44"/>
    <x v="1"/>
    <s v="plays"/>
    <x v="2921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922"/>
    <b v="0"/>
    <n v="16"/>
    <b v="0"/>
    <x v="18"/>
    <n v="33"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923"/>
    <b v="0"/>
    <n v="5"/>
    <b v="0"/>
    <x v="18"/>
    <n v="5"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924"/>
    <b v="0"/>
    <n v="27"/>
    <b v="0"/>
    <x v="18"/>
    <n v="36"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925"/>
    <b v="0"/>
    <n v="3"/>
    <b v="0"/>
    <x v="18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2926"/>
    <b v="0"/>
    <n v="2"/>
    <b v="0"/>
    <x v="18"/>
    <n v="1"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2927"/>
    <b v="0"/>
    <n v="7"/>
    <b v="0"/>
    <x v="18"/>
    <n v="18"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2928"/>
    <b v="0"/>
    <n v="6"/>
    <b v="0"/>
    <x v="18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2929"/>
    <b v="0"/>
    <n v="4"/>
    <b v="0"/>
    <x v="18"/>
    <n v="12"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2930"/>
    <b v="0"/>
    <n v="4"/>
    <b v="0"/>
    <x v="18"/>
    <n v="2"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2931"/>
    <b v="0"/>
    <n v="1"/>
    <b v="0"/>
    <x v="18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932"/>
    <b v="0"/>
    <n v="1019"/>
    <b v="1"/>
    <x v="12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2933"/>
    <b v="0"/>
    <n v="48"/>
    <b v="1"/>
    <x v="21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934"/>
    <b v="0"/>
    <n v="14"/>
    <b v="0"/>
    <x v="18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2935"/>
    <b v="0"/>
    <n v="0"/>
    <b v="0"/>
    <x v="34"/>
    <n v="0"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x v="2936"/>
    <b v="0"/>
    <n v="14"/>
    <b v="0"/>
    <x v="15"/>
    <n v="100"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37"/>
    <b v="0"/>
    <n v="56"/>
    <b v="1"/>
    <x v="1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938"/>
    <b v="0"/>
    <n v="14"/>
    <b v="1"/>
    <x v="18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x v="2939"/>
    <b v="0"/>
    <n v="36"/>
    <b v="1"/>
    <x v="6"/>
    <n v="105"/>
    <n v="70.03"/>
    <x v="1"/>
    <s v="musical"/>
    <x v="2939"/>
    <d v="2015-02-14T19:39:4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2940"/>
    <b v="1"/>
    <n v="73"/>
    <b v="1"/>
    <x v="14"/>
    <n v="176"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2941"/>
    <b v="1"/>
    <n v="61"/>
    <b v="1"/>
    <x v="21"/>
    <n v="153"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42"/>
    <b v="0"/>
    <n v="38"/>
    <b v="1"/>
    <x v="31"/>
    <n v="123"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943"/>
    <b v="0"/>
    <n v="90"/>
    <b v="1"/>
    <x v="37"/>
    <n v="125"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944"/>
    <b v="1"/>
    <n v="85"/>
    <b v="1"/>
    <x v="28"/>
    <n v="171"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2945"/>
    <b v="0"/>
    <n v="1"/>
    <b v="0"/>
    <x v="38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946"/>
    <b v="1"/>
    <n v="50"/>
    <b v="1"/>
    <x v="18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47"/>
    <b v="0"/>
    <n v="12"/>
    <b v="0"/>
    <x v="18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2948"/>
    <b v="0"/>
    <n v="74"/>
    <b v="1"/>
    <x v="29"/>
    <n v="179"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2949"/>
    <b v="0"/>
    <n v="41"/>
    <b v="1"/>
    <x v="40"/>
    <n v="108"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950"/>
    <b v="0"/>
    <n v="60"/>
    <b v="1"/>
    <x v="40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2951"/>
    <b v="0"/>
    <n v="0"/>
    <b v="0"/>
    <x v="34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2952"/>
    <b v="0"/>
    <n v="2"/>
    <b v="0"/>
    <x v="22"/>
    <n v="2"/>
    <n v="22.5"/>
    <x v="5"/>
    <s v="jazz"/>
    <x v="2952"/>
    <d v="2013-01-16T18:33:17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953"/>
    <b v="0"/>
    <n v="21"/>
    <b v="0"/>
    <x v="9"/>
    <n v="39"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2954"/>
    <b v="0"/>
    <n v="103"/>
    <b v="1"/>
    <x v="14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55"/>
    <b v="0"/>
    <n v="93"/>
    <b v="1"/>
    <x v="31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956"/>
    <b v="0"/>
    <n v="44"/>
    <b v="1"/>
    <x v="28"/>
    <n v="107"/>
    <n v="53.52"/>
    <x v="5"/>
    <s v="indie rock"/>
    <x v="2956"/>
    <d v="2013-01-26T05:09:34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x v="2957"/>
    <b v="0"/>
    <n v="205"/>
    <b v="1"/>
    <x v="32"/>
    <n v="147"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958"/>
    <b v="1"/>
    <n v="67"/>
    <b v="1"/>
    <x v="18"/>
    <n v="106"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959"/>
    <b v="0"/>
    <n v="20"/>
    <b v="1"/>
    <x v="18"/>
    <n v="100"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2960"/>
    <b v="0"/>
    <n v="0"/>
    <b v="0"/>
    <x v="18"/>
    <n v="0"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2961"/>
    <b v="0"/>
    <n v="30"/>
    <b v="0"/>
    <x v="22"/>
    <n v="31"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962"/>
    <b v="0"/>
    <n v="1"/>
    <b v="0"/>
    <x v="9"/>
    <n v="0"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963"/>
    <b v="0"/>
    <n v="59"/>
    <b v="1"/>
    <x v="37"/>
    <n v="128"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2964"/>
    <b v="0"/>
    <n v="9"/>
    <b v="0"/>
    <x v="4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965"/>
    <b v="0"/>
    <n v="45"/>
    <b v="1"/>
    <x v="18"/>
    <n v="110"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966"/>
    <b v="0"/>
    <n v="13"/>
    <b v="1"/>
    <x v="18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967"/>
    <b v="0"/>
    <n v="27"/>
    <b v="1"/>
    <x v="18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968"/>
    <b v="0"/>
    <n v="72"/>
    <b v="1"/>
    <x v="8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2969"/>
    <b v="0"/>
    <n v="98"/>
    <b v="1"/>
    <x v="30"/>
    <n v="107"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2970"/>
    <b v="0"/>
    <n v="25"/>
    <b v="1"/>
    <x v="30"/>
    <n v="100"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2971"/>
    <b v="0"/>
    <n v="23"/>
    <b v="1"/>
    <x v="30"/>
    <n v="119"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2972"/>
    <b v="0"/>
    <n v="16"/>
    <b v="1"/>
    <x v="30"/>
    <n v="101"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2973"/>
    <b v="0"/>
    <n v="19"/>
    <b v="1"/>
    <x v="30"/>
    <n v="100"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2974"/>
    <b v="0"/>
    <n v="15"/>
    <b v="1"/>
    <x v="30"/>
    <n v="100"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2975"/>
    <b v="0"/>
    <n v="38"/>
    <b v="1"/>
    <x v="30"/>
    <n v="108"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2976"/>
    <b v="0"/>
    <n v="64"/>
    <b v="1"/>
    <x v="40"/>
    <n v="114"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2977"/>
    <b v="0"/>
    <n v="26"/>
    <b v="1"/>
    <x v="40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2978"/>
    <b v="0"/>
    <n v="20"/>
    <b v="1"/>
    <x v="40"/>
    <n v="116"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2979"/>
    <b v="0"/>
    <n v="43"/>
    <b v="1"/>
    <x v="21"/>
    <n v="142"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2980"/>
    <b v="0"/>
    <n v="22"/>
    <b v="1"/>
    <x v="21"/>
    <n v="102"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2981"/>
    <b v="0"/>
    <n v="5"/>
    <b v="0"/>
    <x v="3"/>
    <n v="2"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2982"/>
    <b v="0"/>
    <n v="0"/>
    <b v="0"/>
    <x v="3"/>
    <n v="0"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2983"/>
    <b v="0"/>
    <n v="17"/>
    <b v="1"/>
    <x v="18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984"/>
    <b v="0"/>
    <n v="59"/>
    <b v="1"/>
    <x v="18"/>
    <n v="103"/>
    <n v="34.75"/>
    <x v="1"/>
    <s v="plays"/>
    <x v="2984"/>
    <d v="2017-01-06T13:05:0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985"/>
    <b v="0"/>
    <n v="59"/>
    <b v="1"/>
    <x v="18"/>
    <n v="121"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2986"/>
    <b v="0"/>
    <n v="3"/>
    <b v="0"/>
    <x v="7"/>
    <n v="3"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2987"/>
    <b v="0"/>
    <n v="1"/>
    <b v="0"/>
    <x v="7"/>
    <n v="0"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x v="2988"/>
    <b v="0"/>
    <n v="237"/>
    <b v="1"/>
    <x v="10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2989"/>
    <b v="0"/>
    <n v="17"/>
    <b v="1"/>
    <x v="10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2990"/>
    <b v="0"/>
    <n v="10"/>
    <b v="0"/>
    <x v="10"/>
    <n v="28"/>
    <n v="55.3"/>
    <x v="3"/>
    <s v="wearables"/>
    <x v="2990"/>
    <d v="2015-01-12T20:47:52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2991"/>
    <b v="0"/>
    <n v="44"/>
    <b v="1"/>
    <x v="29"/>
    <n v="100"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2992"/>
    <b v="0"/>
    <n v="49"/>
    <b v="1"/>
    <x v="29"/>
    <n v="104"/>
    <n v="42.35"/>
    <x v="2"/>
    <s v="nonfiction"/>
    <x v="2992"/>
    <d v="2013-01-05T17:58:41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993"/>
    <b v="0"/>
    <n v="51"/>
    <b v="1"/>
    <x v="31"/>
    <n v="112"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94"/>
    <b v="0"/>
    <n v="38"/>
    <b v="1"/>
    <x v="31"/>
    <n v="134"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2995"/>
    <b v="0"/>
    <n v="40"/>
    <b v="1"/>
    <x v="31"/>
    <n v="117"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96"/>
    <b v="0"/>
    <n v="61"/>
    <b v="1"/>
    <x v="31"/>
    <n v="145"/>
    <n v="47.67"/>
    <x v="5"/>
    <s v="rock"/>
    <x v="2996"/>
    <d v="2012-01-17T21:33:05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997"/>
    <b v="0"/>
    <n v="70"/>
    <b v="1"/>
    <x v="36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2998"/>
    <b v="0"/>
    <n v="5"/>
    <b v="0"/>
    <x v="22"/>
    <n v="5"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2999"/>
    <b v="0"/>
    <n v="29"/>
    <b v="0"/>
    <x v="22"/>
    <n v="68"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000"/>
    <b v="0"/>
    <n v="2"/>
    <b v="0"/>
    <x v="28"/>
    <n v="1"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3001"/>
    <b v="0"/>
    <n v="5"/>
    <b v="0"/>
    <x v="28"/>
    <n v="10"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002"/>
    <b v="0"/>
    <n v="7"/>
    <b v="0"/>
    <x v="22"/>
    <n v="7"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3003"/>
    <b v="0"/>
    <n v="2"/>
    <b v="0"/>
    <x v="22"/>
    <n v="6"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3004"/>
    <b v="1"/>
    <n v="74"/>
    <b v="1"/>
    <x v="26"/>
    <n v="115"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3005"/>
    <b v="0"/>
    <n v="131"/>
    <b v="1"/>
    <x v="26"/>
    <n v="237"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x v="3006"/>
    <b v="0"/>
    <n v="159"/>
    <b v="1"/>
    <x v="26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007"/>
    <b v="0"/>
    <n v="1"/>
    <b v="0"/>
    <x v="23"/>
    <n v="0"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008"/>
    <b v="0"/>
    <n v="7"/>
    <b v="0"/>
    <x v="9"/>
    <n v="1"/>
    <n v="3"/>
    <x v="4"/>
    <s v="video games"/>
    <x v="3008"/>
    <d v="2013-01-06T00:37:18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009"/>
    <b v="0"/>
    <n v="2"/>
    <b v="0"/>
    <x v="16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3010"/>
    <b v="0"/>
    <n v="85"/>
    <b v="1"/>
    <x v="14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3011"/>
    <b v="0"/>
    <n v="25"/>
    <b v="1"/>
    <x v="14"/>
    <n v="132"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012"/>
    <b v="0"/>
    <n v="0"/>
    <b v="0"/>
    <x v="11"/>
    <n v="0"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3013"/>
    <b v="1"/>
    <n v="45"/>
    <b v="1"/>
    <x v="31"/>
    <n v="104"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3014"/>
    <b v="1"/>
    <n v="17"/>
    <b v="1"/>
    <x v="31"/>
    <n v="120"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3015"/>
    <b v="1"/>
    <n v="31"/>
    <b v="1"/>
    <x v="31"/>
    <n v="117"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3016"/>
    <b v="1"/>
    <n v="52"/>
    <b v="1"/>
    <x v="31"/>
    <n v="101"/>
    <n v="38.94"/>
    <x v="5"/>
    <s v="rock"/>
    <x v="3016"/>
    <d v="2014-01-29T08:13:47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017"/>
    <b v="0"/>
    <n v="31"/>
    <b v="1"/>
    <x v="18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018"/>
    <b v="0"/>
    <n v="63"/>
    <b v="1"/>
    <x v="18"/>
    <n v="102"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019"/>
    <b v="0"/>
    <n v="33"/>
    <b v="1"/>
    <x v="18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020"/>
    <b v="0"/>
    <n v="29"/>
    <b v="1"/>
    <x v="18"/>
    <n v="103"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3021"/>
    <b v="0"/>
    <n v="65"/>
    <b v="1"/>
    <x v="29"/>
    <n v="125"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x v="3022"/>
    <b v="0"/>
    <n v="133"/>
    <b v="1"/>
    <x v="31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3023"/>
    <b v="0"/>
    <n v="1"/>
    <b v="0"/>
    <x v="2"/>
    <n v="5"/>
    <n v="100"/>
    <x v="2"/>
    <s v="translations"/>
    <x v="3023"/>
    <d v="2016-02-20T10:29:30"/>
    <x v="0"/>
  </r>
  <r>
    <n v="1484"/>
    <s v="a book called filtered down thru the stars"/>
    <s v="The mussings of an old wizard"/>
    <n v="2000"/>
    <n v="0"/>
    <x v="1"/>
    <s v="US"/>
    <s v="USD"/>
    <n v="1342882260"/>
    <x v="3024"/>
    <b v="0"/>
    <n v="0"/>
    <b v="0"/>
    <x v="34"/>
    <n v="0"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025"/>
    <b v="0"/>
    <n v="0"/>
    <b v="0"/>
    <x v="34"/>
    <n v="0"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026"/>
    <b v="0"/>
    <n v="1"/>
    <b v="0"/>
    <x v="34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3027"/>
    <b v="0"/>
    <n v="12"/>
    <b v="0"/>
    <x v="24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3028"/>
    <b v="0"/>
    <n v="30"/>
    <b v="1"/>
    <x v="31"/>
    <n v="100"/>
    <n v="66.69"/>
    <x v="5"/>
    <s v="rock"/>
    <x v="3028"/>
    <d v="2012-01-28T04:04:19"/>
    <x v="5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3029"/>
    <b v="0"/>
    <n v="112"/>
    <b v="1"/>
    <x v="31"/>
    <n v="272"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3030"/>
    <b v="0"/>
    <n v="38"/>
    <b v="1"/>
    <x v="31"/>
    <n v="117"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3031"/>
    <b v="0"/>
    <n v="32"/>
    <b v="1"/>
    <x v="31"/>
    <n v="101"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3032"/>
    <b v="0"/>
    <n v="37"/>
    <b v="1"/>
    <x v="31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3033"/>
    <b v="0"/>
    <n v="83"/>
    <b v="1"/>
    <x v="37"/>
    <n v="110"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3034"/>
    <b v="0"/>
    <n v="32"/>
    <b v="1"/>
    <x v="37"/>
    <n v="142"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3035"/>
    <b v="0"/>
    <n v="20"/>
    <b v="1"/>
    <x v="37"/>
    <n v="101"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3036"/>
    <b v="0"/>
    <n v="52"/>
    <b v="1"/>
    <x v="37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037"/>
    <b v="0"/>
    <n v="77"/>
    <b v="1"/>
    <x v="37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3038"/>
    <b v="0"/>
    <n v="56"/>
    <b v="1"/>
    <x v="37"/>
    <n v="175"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3039"/>
    <b v="0"/>
    <n v="11"/>
    <b v="0"/>
    <x v="15"/>
    <n v="65"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040"/>
    <b v="0"/>
    <n v="0"/>
    <b v="0"/>
    <x v="15"/>
    <n v="0"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3041"/>
    <b v="0"/>
    <n v="3"/>
    <b v="0"/>
    <x v="15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3042"/>
    <b v="0"/>
    <n v="34"/>
    <b v="1"/>
    <x v="14"/>
    <n v="109"/>
    <n v="63.97"/>
    <x v="6"/>
    <s v="photobooks"/>
    <x v="3042"/>
    <d v="2017-01-07T21:00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3043"/>
    <b v="0"/>
    <n v="50"/>
    <b v="1"/>
    <x v="31"/>
    <n v="105"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x v="3044"/>
    <b v="0"/>
    <n v="38"/>
    <b v="1"/>
    <x v="31"/>
    <n v="101"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3045"/>
    <b v="0"/>
    <n v="40"/>
    <b v="1"/>
    <x v="31"/>
    <n v="102"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3046"/>
    <b v="0"/>
    <n v="21"/>
    <b v="1"/>
    <x v="31"/>
    <n v="125"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3047"/>
    <b v="0"/>
    <n v="38"/>
    <b v="1"/>
    <x v="31"/>
    <n v="101"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3048"/>
    <b v="0"/>
    <n v="70"/>
    <b v="1"/>
    <x v="28"/>
    <n v="173"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3049"/>
    <b v="0"/>
    <n v="44"/>
    <b v="1"/>
    <x v="28"/>
    <n v="107"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3050"/>
    <b v="0"/>
    <n v="64"/>
    <b v="1"/>
    <x v="28"/>
    <n v="116"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3051"/>
    <b v="0"/>
    <n v="50"/>
    <b v="1"/>
    <x v="28"/>
    <n v="121"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052"/>
    <b v="0"/>
    <n v="1"/>
    <b v="0"/>
    <x v="19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3053"/>
    <b v="0"/>
    <n v="3"/>
    <b v="0"/>
    <x v="19"/>
    <n v="7"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054"/>
    <b v="0"/>
    <n v="0"/>
    <b v="0"/>
    <x v="19"/>
    <n v="0"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3055"/>
    <b v="0"/>
    <n v="65"/>
    <b v="1"/>
    <x v="12"/>
    <n v="219"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3056"/>
    <b v="0"/>
    <n v="44"/>
    <b v="1"/>
    <x v="28"/>
    <n v="113"/>
    <n v="51.48"/>
    <x v="5"/>
    <s v="indie rock"/>
    <x v="3056"/>
    <d v="2012-02-13T03:35:14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3057"/>
    <b v="0"/>
    <n v="99"/>
    <b v="1"/>
    <x v="28"/>
    <n v="254"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3058"/>
    <b v="0"/>
    <n v="58"/>
    <b v="1"/>
    <x v="28"/>
    <n v="108"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3059"/>
    <b v="0"/>
    <n v="38"/>
    <b v="1"/>
    <x v="28"/>
    <n v="100"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3060"/>
    <b v="0"/>
    <n v="39"/>
    <b v="1"/>
    <x v="28"/>
    <n v="107"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3061"/>
    <b v="0"/>
    <n v="22"/>
    <b v="1"/>
    <x v="28"/>
    <n v="101"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062"/>
    <b v="0"/>
    <n v="12"/>
    <b v="0"/>
    <x v="9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3063"/>
    <b v="0"/>
    <n v="5"/>
    <b v="0"/>
    <x v="9"/>
    <n v="11"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064"/>
    <b v="0"/>
    <n v="0"/>
    <b v="0"/>
    <x v="9"/>
    <n v="0"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3065"/>
    <b v="0"/>
    <n v="32"/>
    <b v="1"/>
    <x v="31"/>
    <n v="147"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3066"/>
    <b v="0"/>
    <n v="53"/>
    <b v="1"/>
    <x v="32"/>
    <n v="153"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3067"/>
    <b v="0"/>
    <n v="263"/>
    <b v="1"/>
    <x v="32"/>
    <n v="542"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3068"/>
    <b v="0"/>
    <n v="50"/>
    <b v="1"/>
    <x v="26"/>
    <n v="110"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3069"/>
    <b v="0"/>
    <n v="7"/>
    <b v="1"/>
    <x v="26"/>
    <n v="100"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3070"/>
    <b v="0"/>
    <n v="76"/>
    <b v="1"/>
    <x v="26"/>
    <n v="123"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3071"/>
    <b v="0"/>
    <n v="102"/>
    <b v="1"/>
    <x v="32"/>
    <n v="271"/>
    <n v="53.08"/>
    <x v="4"/>
    <s v="tabletop games"/>
    <x v="3071"/>
    <d v="2016-01-03T22:59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3072"/>
    <b v="0"/>
    <n v="46"/>
    <b v="1"/>
    <x v="31"/>
    <n v="107"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073"/>
    <b v="0"/>
    <n v="0"/>
    <b v="0"/>
    <x v="7"/>
    <n v="0"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074"/>
    <b v="0"/>
    <n v="0"/>
    <b v="0"/>
    <x v="7"/>
    <n v="0"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x v="3075"/>
    <b v="0"/>
    <n v="75"/>
    <b v="1"/>
    <x v="28"/>
    <n v="116"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3076"/>
    <b v="0"/>
    <n v="43"/>
    <b v="1"/>
    <x v="28"/>
    <n v="111"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3077"/>
    <b v="0"/>
    <n v="58"/>
    <b v="1"/>
    <x v="28"/>
    <n v="107"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3078"/>
    <b v="0"/>
    <n v="47"/>
    <b v="1"/>
    <x v="28"/>
    <n v="100"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3079"/>
    <b v="0"/>
    <n v="8"/>
    <b v="1"/>
    <x v="28"/>
    <n v="100"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3080"/>
    <b v="0"/>
    <n v="41"/>
    <b v="1"/>
    <x v="28"/>
    <n v="103"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3081"/>
    <b v="0"/>
    <n v="14"/>
    <b v="1"/>
    <x v="39"/>
    <n v="105"/>
    <n v="150"/>
    <x v="5"/>
    <s v="classical music"/>
    <x v="3081"/>
    <d v="2010-01-01T06:00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3082"/>
    <b v="0"/>
    <n v="61"/>
    <b v="1"/>
    <x v="39"/>
    <n v="195"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3083"/>
    <b v="0"/>
    <n v="35"/>
    <b v="1"/>
    <x v="39"/>
    <n v="107"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084"/>
    <b v="0"/>
    <n v="62"/>
    <b v="1"/>
    <x v="8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3085"/>
    <b v="0"/>
    <n v="81"/>
    <b v="1"/>
    <x v="8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3086"/>
    <b v="0"/>
    <n v="8"/>
    <b v="0"/>
    <x v="25"/>
    <n v="19"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3087"/>
    <b v="0"/>
    <n v="6"/>
    <b v="0"/>
    <x v="25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088"/>
    <b v="0"/>
    <n v="20"/>
    <b v="1"/>
    <x v="18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089"/>
    <b v="0"/>
    <n v="28"/>
    <b v="1"/>
    <x v="18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090"/>
    <b v="0"/>
    <n v="24"/>
    <b v="1"/>
    <x v="18"/>
    <n v="108"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091"/>
    <b v="0"/>
    <n v="19"/>
    <b v="1"/>
    <x v="18"/>
    <n v="108"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092"/>
    <b v="0"/>
    <n v="23"/>
    <b v="1"/>
    <x v="18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093"/>
    <b v="0"/>
    <n v="54"/>
    <b v="1"/>
    <x v="18"/>
    <n v="120"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3094"/>
    <b v="0"/>
    <n v="0"/>
    <b v="0"/>
    <x v="18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3095"/>
    <b v="0"/>
    <n v="1"/>
    <b v="0"/>
    <x v="18"/>
    <n v="2"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096"/>
    <b v="0"/>
    <n v="3"/>
    <b v="0"/>
    <x v="18"/>
    <n v="1"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3097"/>
    <b v="0"/>
    <n v="9"/>
    <b v="0"/>
    <x v="18"/>
    <n v="22"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098"/>
    <b v="0"/>
    <n v="2"/>
    <b v="0"/>
    <x v="1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x v="3099"/>
    <b v="0"/>
    <n v="17"/>
    <b v="1"/>
    <x v="18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3100"/>
    <b v="0"/>
    <n v="5"/>
    <b v="0"/>
    <x v="1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101"/>
    <b v="1"/>
    <n v="74"/>
    <b v="1"/>
    <x v="18"/>
    <n v="105"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102"/>
    <b v="1"/>
    <n v="71"/>
    <b v="1"/>
    <x v="18"/>
    <n v="112"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103"/>
    <b v="1"/>
    <n v="29"/>
    <b v="1"/>
    <x v="18"/>
    <n v="115"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104"/>
    <b v="0"/>
    <n v="2"/>
    <b v="0"/>
    <x v="6"/>
    <n v="1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105"/>
    <b v="1"/>
    <n v="35"/>
    <b v="1"/>
    <x v="18"/>
    <n v="100"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106"/>
    <b v="1"/>
    <n v="39"/>
    <b v="1"/>
    <x v="18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107"/>
    <b v="0"/>
    <n v="41"/>
    <b v="1"/>
    <x v="18"/>
    <n v="106"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3108"/>
    <b v="1"/>
    <n v="42"/>
    <b v="1"/>
    <x v="18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109"/>
    <b v="0"/>
    <n v="30"/>
    <b v="1"/>
    <x v="18"/>
    <n v="103"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110"/>
    <b v="0"/>
    <n v="72"/>
    <b v="1"/>
    <x v="18"/>
    <n v="121"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111"/>
    <b v="0"/>
    <n v="29"/>
    <b v="1"/>
    <x v="18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112"/>
    <b v="0"/>
    <n v="32"/>
    <b v="1"/>
    <x v="18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113"/>
    <b v="0"/>
    <n v="22"/>
    <b v="1"/>
    <x v="18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114"/>
    <b v="0"/>
    <n v="21"/>
    <b v="1"/>
    <x v="18"/>
    <n v="101"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115"/>
    <b v="0"/>
    <n v="30"/>
    <b v="1"/>
    <x v="18"/>
    <n v="100"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116"/>
    <b v="0"/>
    <n v="38"/>
    <b v="1"/>
    <x v="18"/>
    <n v="104"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117"/>
    <b v="0"/>
    <n v="15"/>
    <b v="1"/>
    <x v="18"/>
    <n v="100"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118"/>
    <b v="0"/>
    <n v="41"/>
    <b v="1"/>
    <x v="18"/>
    <n v="105"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119"/>
    <b v="0"/>
    <n v="17"/>
    <b v="1"/>
    <x v="18"/>
    <n v="100"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120"/>
    <b v="0"/>
    <n v="67"/>
    <b v="1"/>
    <x v="18"/>
    <n v="107"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121"/>
    <b v="0"/>
    <n v="51"/>
    <b v="1"/>
    <x v="18"/>
    <n v="103"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122"/>
    <b v="0"/>
    <n v="72"/>
    <b v="1"/>
    <x v="18"/>
    <n v="109"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123"/>
    <b v="0"/>
    <n v="21"/>
    <b v="1"/>
    <x v="18"/>
    <n v="100"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124"/>
    <b v="0"/>
    <n v="42"/>
    <b v="1"/>
    <x v="18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125"/>
    <b v="0"/>
    <n v="31"/>
    <b v="1"/>
    <x v="18"/>
    <n v="100"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3126"/>
    <b v="0"/>
    <n v="55"/>
    <b v="1"/>
    <x v="18"/>
    <n v="140"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127"/>
    <b v="0"/>
    <n v="36"/>
    <b v="1"/>
    <x v="18"/>
    <n v="103"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128"/>
    <b v="0"/>
    <n v="23"/>
    <b v="1"/>
    <x v="18"/>
    <n v="102"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129"/>
    <b v="0"/>
    <n v="39"/>
    <b v="1"/>
    <x v="18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130"/>
    <b v="0"/>
    <n v="57"/>
    <b v="1"/>
    <x v="18"/>
    <n v="113"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3131"/>
    <b v="0"/>
    <n v="66"/>
    <b v="1"/>
    <x v="18"/>
    <n v="128"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132"/>
    <b v="0"/>
    <n v="35"/>
    <b v="1"/>
    <x v="18"/>
    <n v="106"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133"/>
    <b v="0"/>
    <n v="28"/>
    <b v="1"/>
    <x v="18"/>
    <n v="101"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134"/>
    <b v="0"/>
    <n v="21"/>
    <b v="1"/>
    <x v="18"/>
    <n v="101"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135"/>
    <b v="0"/>
    <n v="46"/>
    <b v="1"/>
    <x v="18"/>
    <n v="103"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3136"/>
    <b v="0"/>
    <n v="83"/>
    <b v="1"/>
    <x v="18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137"/>
    <b v="0"/>
    <n v="38"/>
    <b v="1"/>
    <x v="18"/>
    <n v="105"/>
    <n v="55.13"/>
    <x v="1"/>
    <s v="plays"/>
    <x v="3137"/>
    <d v="2015-01-23T12:11:23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138"/>
    <b v="0"/>
    <n v="26"/>
    <b v="1"/>
    <x v="18"/>
    <n v="114"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3139"/>
    <b v="0"/>
    <n v="35"/>
    <b v="1"/>
    <x v="18"/>
    <n v="127"/>
    <n v="72.709999999999994"/>
    <x v="1"/>
    <s v="plays"/>
    <x v="3139"/>
    <d v="2015-02-11T04:59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140"/>
    <b v="0"/>
    <n v="53"/>
    <b v="1"/>
    <x v="18"/>
    <n v="104"/>
    <n v="39.380000000000003"/>
    <x v="1"/>
    <s v="plays"/>
    <x v="3140"/>
    <d v="2015-01-16T23:58:0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141"/>
    <b v="0"/>
    <n v="56"/>
    <b v="1"/>
    <x v="18"/>
    <n v="101"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142"/>
    <b v="0"/>
    <n v="29"/>
    <b v="1"/>
    <x v="18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143"/>
    <b v="0"/>
    <n v="33"/>
    <b v="1"/>
    <x v="18"/>
    <n v="101"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144"/>
    <b v="0"/>
    <n v="20"/>
    <b v="1"/>
    <x v="18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145"/>
    <b v="0"/>
    <n v="31"/>
    <b v="1"/>
    <x v="18"/>
    <n v="103"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146"/>
    <b v="0"/>
    <n v="30"/>
    <b v="1"/>
    <x v="18"/>
    <n v="110"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3147"/>
    <b v="0"/>
    <n v="78"/>
    <b v="1"/>
    <x v="18"/>
    <n v="155"/>
    <n v="39.74"/>
    <x v="1"/>
    <s v="plays"/>
    <x v="3147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148"/>
    <b v="0"/>
    <n v="30"/>
    <b v="1"/>
    <x v="18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149"/>
    <b v="0"/>
    <n v="19"/>
    <b v="1"/>
    <x v="18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150"/>
    <b v="0"/>
    <n v="33"/>
    <b v="1"/>
    <x v="18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151"/>
    <b v="0"/>
    <n v="14"/>
    <b v="0"/>
    <x v="18"/>
    <n v="18"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152"/>
    <b v="0"/>
    <n v="56"/>
    <b v="1"/>
    <x v="6"/>
    <n v="117"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153"/>
    <b v="0"/>
    <n v="20"/>
    <b v="1"/>
    <x v="6"/>
    <n v="100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154"/>
    <b v="0"/>
    <n v="14"/>
    <b v="1"/>
    <x v="6"/>
    <n v="100"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3155"/>
    <b v="0"/>
    <n v="59"/>
    <b v="1"/>
    <x v="6"/>
    <n v="143"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156"/>
    <b v="0"/>
    <n v="27"/>
    <b v="1"/>
    <x v="6"/>
    <n v="102"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3157"/>
    <b v="0"/>
    <n v="30"/>
    <b v="1"/>
    <x v="6"/>
    <n v="151"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158"/>
    <b v="0"/>
    <n v="38"/>
    <b v="1"/>
    <x v="18"/>
    <n v="101"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159"/>
    <b v="0"/>
    <n v="11"/>
    <b v="1"/>
    <x v="18"/>
    <n v="110"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160"/>
    <b v="0"/>
    <n v="20"/>
    <b v="1"/>
    <x v="18"/>
    <n v="107"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161"/>
    <b v="0"/>
    <n v="17"/>
    <b v="1"/>
    <x v="18"/>
    <n v="102"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162"/>
    <b v="0"/>
    <n v="32"/>
    <b v="1"/>
    <x v="18"/>
    <n v="101"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x v="3163"/>
    <b v="0"/>
    <n v="1"/>
    <b v="0"/>
    <x v="18"/>
    <n v="5"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164"/>
    <b v="0"/>
    <n v="2"/>
    <b v="0"/>
    <x v="18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3165"/>
    <b v="0"/>
    <n v="5"/>
    <b v="0"/>
    <x v="18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166"/>
    <b v="0"/>
    <n v="2"/>
    <b v="0"/>
    <x v="6"/>
    <n v="2"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3167"/>
    <b v="0"/>
    <n v="14"/>
    <b v="0"/>
    <x v="18"/>
    <n v="27"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3168"/>
    <b v="0"/>
    <n v="0"/>
    <b v="0"/>
    <x v="18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169"/>
    <b v="0"/>
    <n v="1"/>
    <b v="0"/>
    <x v="18"/>
    <n v="0"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3170"/>
    <b v="0"/>
    <n v="16"/>
    <b v="0"/>
    <x v="18"/>
    <n v="32"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3171"/>
    <b v="0"/>
    <n v="3"/>
    <b v="0"/>
    <x v="18"/>
    <n v="6"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3172"/>
    <b v="0"/>
    <n v="4"/>
    <b v="0"/>
    <x v="18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3173"/>
    <b v="0"/>
    <n v="8"/>
    <b v="0"/>
    <x v="18"/>
    <n v="11"/>
    <n v="26.75"/>
    <x v="1"/>
    <s v="plays"/>
    <x v="3173"/>
    <d v="2015-01-31T15:25: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3174"/>
    <b v="0"/>
    <n v="19"/>
    <b v="0"/>
    <x v="18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175"/>
    <b v="0"/>
    <n v="1"/>
    <b v="0"/>
    <x v="18"/>
    <n v="0"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3176"/>
    <b v="0"/>
    <n v="2"/>
    <b v="0"/>
    <x v="18"/>
    <n v="10"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177"/>
    <b v="0"/>
    <n v="1"/>
    <b v="0"/>
    <x v="18"/>
    <n v="0"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178"/>
    <b v="0"/>
    <n v="2"/>
    <b v="0"/>
    <x v="18"/>
    <n v="1"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3179"/>
    <b v="0"/>
    <n v="11"/>
    <b v="0"/>
    <x v="18"/>
    <n v="28"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3180"/>
    <b v="0"/>
    <n v="6"/>
    <b v="0"/>
    <x v="18"/>
    <n v="19"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3181"/>
    <b v="0"/>
    <n v="13"/>
    <b v="0"/>
    <x v="18"/>
    <n v="29"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3182"/>
    <b v="0"/>
    <n v="3"/>
    <b v="0"/>
    <x v="18"/>
    <n v="11"/>
    <n v="72"/>
    <x v="1"/>
    <s v="plays"/>
    <x v="3182"/>
    <d v="2015-01-16T10:26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3183"/>
    <b v="0"/>
    <n v="8"/>
    <b v="0"/>
    <x v="18"/>
    <n v="37"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184"/>
    <b v="0"/>
    <n v="4"/>
    <b v="0"/>
    <x v="18"/>
    <n v="2"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3185"/>
    <b v="0"/>
    <n v="0"/>
    <b v="0"/>
    <x v="25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3186"/>
    <b v="1"/>
    <n v="75"/>
    <b v="1"/>
    <x v="28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187"/>
    <b v="0"/>
    <n v="21"/>
    <b v="1"/>
    <x v="18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188"/>
    <b v="0"/>
    <n v="3"/>
    <b v="0"/>
    <x v="18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3189"/>
    <b v="0"/>
    <n v="41"/>
    <b v="1"/>
    <x v="29"/>
    <n v="144"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3190"/>
    <b v="1"/>
    <n v="29"/>
    <b v="0"/>
    <x v="14"/>
    <n v="48"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191"/>
    <b v="1"/>
    <n v="55"/>
    <b v="1"/>
    <x v="18"/>
    <n v="115"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3192"/>
    <b v="0"/>
    <n v="4"/>
    <b v="0"/>
    <x v="35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93"/>
    <b v="0"/>
    <n v="7"/>
    <b v="0"/>
    <x v="18"/>
    <n v="8"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94"/>
    <b v="0"/>
    <n v="32"/>
    <b v="1"/>
    <x v="40"/>
    <n v="124"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3195"/>
    <b v="0"/>
    <n v="32"/>
    <b v="1"/>
    <x v="31"/>
    <n v="108"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3196"/>
    <b v="0"/>
    <n v="19"/>
    <b v="1"/>
    <x v="31"/>
    <n v="100"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197"/>
    <b v="0"/>
    <n v="279"/>
    <b v="1"/>
    <x v="32"/>
    <n v="489"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3198"/>
    <b v="0"/>
    <n v="14"/>
    <b v="0"/>
    <x v="18"/>
    <n v="37"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3199"/>
    <b v="0"/>
    <n v="21"/>
    <b v="1"/>
    <x v="6"/>
    <n v="131"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200"/>
    <b v="1"/>
    <n v="57"/>
    <b v="1"/>
    <x v="18"/>
    <n v="131"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201"/>
    <b v="1"/>
    <n v="30"/>
    <b v="1"/>
    <x v="18"/>
    <n v="102"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202"/>
    <b v="1"/>
    <n v="12"/>
    <b v="1"/>
    <x v="18"/>
    <n v="100"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203"/>
    <b v="0"/>
    <n v="35"/>
    <b v="1"/>
    <x v="18"/>
    <n v="116"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204"/>
    <b v="0"/>
    <n v="9"/>
    <b v="1"/>
    <x v="18"/>
    <n v="146"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205"/>
    <b v="0"/>
    <n v="39"/>
    <b v="1"/>
    <x v="18"/>
    <n v="115"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206"/>
    <b v="0"/>
    <n v="1"/>
    <b v="0"/>
    <x v="2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207"/>
    <b v="0"/>
    <n v="0"/>
    <b v="0"/>
    <x v="35"/>
    <n v="0"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208"/>
    <b v="0"/>
    <n v="4"/>
    <b v="0"/>
    <x v="15"/>
    <n v="5"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09"/>
    <b v="1"/>
    <n v="50"/>
    <b v="1"/>
    <x v="8"/>
    <n v="101"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210"/>
    <b v="0"/>
    <n v="41"/>
    <b v="1"/>
    <x v="1"/>
    <n v="107"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211"/>
    <b v="0"/>
    <n v="15"/>
    <b v="1"/>
    <x v="18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212"/>
    <b v="0"/>
    <n v="30"/>
    <b v="1"/>
    <x v="18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3213"/>
    <b v="0"/>
    <n v="8"/>
    <b v="0"/>
    <x v="18"/>
    <n v="24"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3214"/>
    <b v="0"/>
    <n v="14"/>
    <b v="1"/>
    <x v="31"/>
    <n v="109"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215"/>
    <b v="0"/>
    <n v="52"/>
    <b v="1"/>
    <x v="18"/>
    <n v="110"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3216"/>
    <b v="0"/>
    <n v="49"/>
    <b v="1"/>
    <x v="37"/>
    <n v="113"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217"/>
    <b v="0"/>
    <n v="45"/>
    <b v="1"/>
    <x v="18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3218"/>
    <b v="0"/>
    <n v="10"/>
    <b v="0"/>
    <x v="18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19"/>
    <b v="0"/>
    <n v="0"/>
    <b v="0"/>
    <x v="10"/>
    <n v="0"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220"/>
    <b v="0"/>
    <n v="30"/>
    <b v="1"/>
    <x v="18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221"/>
    <b v="0"/>
    <n v="42"/>
    <b v="1"/>
    <x v="18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222"/>
    <b v="0"/>
    <n v="37"/>
    <b v="1"/>
    <x v="18"/>
    <n v="101"/>
    <n v="45.11"/>
    <x v="1"/>
    <s v="plays"/>
    <x v="3222"/>
    <d v="2017-01-18T12:01:58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223"/>
    <b v="0"/>
    <n v="3"/>
    <b v="0"/>
    <x v="18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3224"/>
    <b v="0"/>
    <n v="54"/>
    <b v="1"/>
    <x v="31"/>
    <n v="134"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3225"/>
    <b v="1"/>
    <n v="71"/>
    <b v="1"/>
    <x v="27"/>
    <n v="137"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226"/>
    <b v="0"/>
    <n v="4"/>
    <b v="0"/>
    <x v="19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227"/>
    <b v="0"/>
    <n v="69"/>
    <b v="1"/>
    <x v="18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228"/>
    <b v="0"/>
    <n v="36"/>
    <b v="1"/>
    <x v="18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3229"/>
    <b v="0"/>
    <n v="4"/>
    <b v="0"/>
    <x v="18"/>
    <n v="11"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230"/>
    <b v="0"/>
    <n v="8"/>
    <b v="0"/>
    <x v="18"/>
    <n v="13"/>
    <n v="25.5"/>
    <x v="1"/>
    <s v="plays"/>
    <x v="3230"/>
    <d v="2015-01-16T12:09:1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3231"/>
    <b v="1"/>
    <n v="41"/>
    <b v="1"/>
    <x v="12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3232"/>
    <b v="0"/>
    <n v="37"/>
    <b v="1"/>
    <x v="39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233"/>
    <b v="0"/>
    <n v="49"/>
    <b v="1"/>
    <x v="18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3234"/>
    <b v="0"/>
    <n v="30"/>
    <b v="1"/>
    <x v="26"/>
    <n v="206"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235"/>
    <b v="0"/>
    <n v="36"/>
    <b v="1"/>
    <x v="30"/>
    <n v="101"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236"/>
    <b v="0"/>
    <n v="34"/>
    <b v="1"/>
    <x v="40"/>
    <n v="115"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237"/>
    <b v="0"/>
    <n v="39"/>
    <b v="1"/>
    <x v="40"/>
    <n v="106"/>
    <n v="40.78"/>
    <x v="0"/>
    <s v="shorts"/>
    <x v="3237"/>
    <d v="2014-01-22T21:39:59"/>
    <x v="1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238"/>
    <b v="0"/>
    <n v="47"/>
    <b v="1"/>
    <x v="40"/>
    <n v="247"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239"/>
    <b v="0"/>
    <n v="3"/>
    <b v="0"/>
    <x v="0"/>
    <n v="3"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40"/>
    <b v="0"/>
    <n v="0"/>
    <b v="0"/>
    <x v="5"/>
    <n v="0"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241"/>
    <b v="0"/>
    <n v="2"/>
    <b v="0"/>
    <x v="5"/>
    <n v="3"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242"/>
    <b v="0"/>
    <n v="0"/>
    <b v="0"/>
    <x v="5"/>
    <n v="0"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243"/>
    <b v="1"/>
    <n v="7"/>
    <b v="1"/>
    <x v="21"/>
    <n v="101"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244"/>
    <b v="0"/>
    <n v="0"/>
    <b v="0"/>
    <x v="3"/>
    <n v="0"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245"/>
    <b v="0"/>
    <n v="3"/>
    <b v="0"/>
    <x v="3"/>
    <n v="3"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246"/>
    <b v="0"/>
    <n v="23"/>
    <b v="1"/>
    <x v="18"/>
    <n v="114"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247"/>
    <b v="0"/>
    <n v="0"/>
    <b v="0"/>
    <x v="7"/>
    <n v="0"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248"/>
    <b v="0"/>
    <n v="48"/>
    <b v="1"/>
    <x v="10"/>
    <n v="112"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3249"/>
    <b v="0"/>
    <n v="41"/>
    <b v="1"/>
    <x v="29"/>
    <n v="107"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3250"/>
    <b v="0"/>
    <n v="1"/>
    <b v="0"/>
    <x v="34"/>
    <n v="3"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3251"/>
    <b v="0"/>
    <n v="35"/>
    <b v="1"/>
    <x v="31"/>
    <n v="148"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3252"/>
    <b v="0"/>
    <n v="56"/>
    <b v="1"/>
    <x v="31"/>
    <n v="152"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3253"/>
    <b v="0"/>
    <n v="27"/>
    <b v="1"/>
    <x v="31"/>
    <n v="105"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254"/>
    <b v="0"/>
    <n v="96"/>
    <b v="1"/>
    <x v="31"/>
    <n v="160"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3255"/>
    <b v="0"/>
    <n v="23"/>
    <b v="1"/>
    <x v="31"/>
    <n v="137"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256"/>
    <b v="0"/>
    <n v="20"/>
    <b v="1"/>
    <x v="31"/>
    <n v="233"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257"/>
    <b v="0"/>
    <n v="14"/>
    <b v="0"/>
    <x v="28"/>
    <n v="20"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258"/>
    <b v="0"/>
    <n v="0"/>
    <b v="0"/>
    <x v="22"/>
    <n v="0"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3259"/>
    <b v="0"/>
    <n v="61"/>
    <b v="1"/>
    <x v="26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260"/>
    <b v="0"/>
    <n v="1"/>
    <b v="0"/>
    <x v="23"/>
    <n v="1"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3261"/>
    <b v="1"/>
    <n v="41"/>
    <b v="1"/>
    <x v="31"/>
    <n v="119"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262"/>
    <b v="0"/>
    <n v="20"/>
    <b v="1"/>
    <x v="18"/>
    <n v="108"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263"/>
    <b v="0"/>
    <n v="52"/>
    <b v="1"/>
    <x v="18"/>
    <n v="125"/>
    <n v="36.08"/>
    <x v="1"/>
    <s v="plays"/>
    <x v="3263"/>
    <d v="2017-01-04T03:14:05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3264"/>
    <b v="0"/>
    <n v="139"/>
    <b v="1"/>
    <x v="29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3265"/>
    <b v="0"/>
    <n v="81"/>
    <b v="1"/>
    <x v="29"/>
    <n v="173"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3266"/>
    <b v="0"/>
    <n v="20"/>
    <b v="1"/>
    <x v="31"/>
    <n v="104"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3267"/>
    <b v="0"/>
    <n v="66"/>
    <b v="1"/>
    <x v="31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268"/>
    <b v="0"/>
    <n v="0"/>
    <b v="0"/>
    <x v="2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269"/>
    <b v="1"/>
    <n v="81"/>
    <b v="1"/>
    <x v="27"/>
    <n v="125"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x v="3270"/>
    <b v="1"/>
    <n v="47"/>
    <b v="1"/>
    <x v="27"/>
    <n v="121"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271"/>
    <b v="0"/>
    <n v="0"/>
    <b v="0"/>
    <x v="34"/>
    <n v="0"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3272"/>
    <b v="1"/>
    <n v="43"/>
    <b v="1"/>
    <x v="14"/>
    <n v="111"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3273"/>
    <b v="0"/>
    <n v="12"/>
    <b v="0"/>
    <x v="38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x v="3274"/>
    <b v="0"/>
    <n v="0"/>
    <b v="0"/>
    <x v="24"/>
    <n v="0"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3275"/>
    <b v="0"/>
    <n v="32"/>
    <b v="1"/>
    <x v="31"/>
    <n v="100"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3276"/>
    <b v="0"/>
    <n v="4"/>
    <b v="1"/>
    <x v="31"/>
    <n v="118"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3277"/>
    <b v="0"/>
    <n v="27"/>
    <b v="1"/>
    <x v="31"/>
    <n v="105"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3278"/>
    <b v="0"/>
    <n v="23"/>
    <b v="1"/>
    <x v="31"/>
    <n v="133"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3279"/>
    <b v="0"/>
    <n v="48"/>
    <b v="1"/>
    <x v="37"/>
    <n v="143"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3280"/>
    <b v="0"/>
    <n v="49"/>
    <b v="1"/>
    <x v="37"/>
    <n v="118"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281"/>
    <b v="1"/>
    <n v="0"/>
    <b v="0"/>
    <x v="14"/>
    <n v="0"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3282"/>
    <b v="0"/>
    <n v="33"/>
    <b v="1"/>
    <x v="31"/>
    <n v="167"/>
    <n v="75.77"/>
    <x v="5"/>
    <s v="rock"/>
    <x v="3282"/>
    <d v="2011-01-21T22:00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3283"/>
    <b v="0"/>
    <n v="20"/>
    <b v="1"/>
    <x v="31"/>
    <n v="101"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x v="3284"/>
    <b v="0"/>
    <n v="38"/>
    <b v="1"/>
    <x v="28"/>
    <n v="137"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3285"/>
    <b v="0"/>
    <n v="52"/>
    <b v="1"/>
    <x v="28"/>
    <n v="110"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3286"/>
    <b v="0"/>
    <n v="107"/>
    <b v="1"/>
    <x v="28"/>
    <n v="195"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287"/>
    <b v="0"/>
    <n v="2"/>
    <b v="0"/>
    <x v="19"/>
    <n v="0"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288"/>
    <b v="1"/>
    <n v="122"/>
    <b v="1"/>
    <x v="12"/>
    <n v="192"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3289"/>
    <b v="0"/>
    <n v="38"/>
    <b v="1"/>
    <x v="28"/>
    <n v="111"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3290"/>
    <b v="0"/>
    <n v="25"/>
    <b v="1"/>
    <x v="28"/>
    <n v="104"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3291"/>
    <b v="0"/>
    <n v="23"/>
    <b v="1"/>
    <x v="28"/>
    <n v="102"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3292"/>
    <b v="0"/>
    <n v="36"/>
    <b v="1"/>
    <x v="28"/>
    <n v="226"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3293"/>
    <b v="0"/>
    <n v="73"/>
    <b v="1"/>
    <x v="26"/>
    <n v="133"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294"/>
    <b v="0"/>
    <n v="194"/>
    <b v="1"/>
    <x v="32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3295"/>
    <b v="0"/>
    <n v="14"/>
    <b v="1"/>
    <x v="31"/>
    <n v="100"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3296"/>
    <b v="0"/>
    <n v="25"/>
    <b v="1"/>
    <x v="31"/>
    <n v="107"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3297"/>
    <b v="0"/>
    <n v="29"/>
    <b v="1"/>
    <x v="31"/>
    <n v="104"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298"/>
    <b v="0"/>
    <n v="0"/>
    <b v="0"/>
    <x v="7"/>
    <n v="0"/>
    <n v="0"/>
    <x v="3"/>
    <s v="web"/>
    <x v="3298"/>
    <d v="2015-01-31T00:39:00"/>
    <x v="2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299"/>
    <b v="0"/>
    <n v="67"/>
    <b v="1"/>
    <x v="33"/>
    <n v="181"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3300"/>
    <b v="0"/>
    <n v="38"/>
    <b v="1"/>
    <x v="28"/>
    <n v="100"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3301"/>
    <b v="0"/>
    <n v="39"/>
    <b v="1"/>
    <x v="28"/>
    <n v="101"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3302"/>
    <b v="0"/>
    <n v="42"/>
    <b v="1"/>
    <x v="28"/>
    <n v="128"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3303"/>
    <b v="0"/>
    <n v="60"/>
    <b v="1"/>
    <x v="39"/>
    <n v="156"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04"/>
    <b v="0"/>
    <n v="2"/>
    <b v="0"/>
    <x v="17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05"/>
    <b v="0"/>
    <n v="7"/>
    <b v="0"/>
    <x v="17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306"/>
    <b v="0"/>
    <n v="74"/>
    <b v="1"/>
    <x v="8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07"/>
    <b v="0"/>
    <n v="1"/>
    <b v="0"/>
    <x v="8"/>
    <n v="1"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3308"/>
    <b v="0"/>
    <n v="18"/>
    <b v="1"/>
    <x v="4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x v="3309"/>
    <b v="0"/>
    <n v="2"/>
    <b v="0"/>
    <x v="25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310"/>
    <b v="0"/>
    <n v="64"/>
    <b v="1"/>
    <x v="18"/>
    <n v="108"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3311"/>
    <b v="0"/>
    <n v="0"/>
    <b v="0"/>
    <x v="18"/>
    <n v="0"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312"/>
    <b v="0"/>
    <n v="4"/>
    <b v="0"/>
    <x v="18"/>
    <n v="5"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x v="3313"/>
    <b v="0"/>
    <n v="55"/>
    <b v="1"/>
    <x v="6"/>
    <n v="133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314"/>
    <b v="0"/>
    <n v="39"/>
    <b v="1"/>
    <x v="18"/>
    <n v="109"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315"/>
    <b v="0"/>
    <n v="15"/>
    <b v="1"/>
    <x v="1"/>
    <n v="158"/>
    <n v="158"/>
    <x v="1"/>
    <s v="spaces"/>
    <x v="3315"/>
    <d v="2015-02-21T19:58:39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316"/>
    <b v="0"/>
    <n v="29"/>
    <b v="1"/>
    <x v="1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317"/>
    <b v="0"/>
    <n v="37"/>
    <b v="1"/>
    <x v="1"/>
    <n v="128"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318"/>
    <b v="0"/>
    <n v="1"/>
    <b v="0"/>
    <x v="1"/>
    <n v="1"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19"/>
    <b v="0"/>
    <n v="1"/>
    <b v="0"/>
    <x v="18"/>
    <n v="3"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320"/>
    <b v="1"/>
    <n v="52"/>
    <b v="1"/>
    <x v="18"/>
    <n v="133"/>
    <n v="38.5"/>
    <x v="1"/>
    <s v="plays"/>
    <x v="3320"/>
    <d v="2012-01-18T23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321"/>
    <b v="1"/>
    <n v="78"/>
    <b v="1"/>
    <x v="18"/>
    <n v="172"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322"/>
    <b v="1"/>
    <n v="20"/>
    <b v="1"/>
    <x v="18"/>
    <n v="111"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x v="3323"/>
    <b v="1"/>
    <n v="51"/>
    <b v="1"/>
    <x v="18"/>
    <n v="130"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324"/>
    <b v="0"/>
    <n v="47"/>
    <b v="1"/>
    <x v="18"/>
    <n v="144"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325"/>
    <b v="0"/>
    <n v="54"/>
    <b v="1"/>
    <x v="18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326"/>
    <b v="0"/>
    <n v="10"/>
    <b v="1"/>
    <x v="18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327"/>
    <b v="0"/>
    <n v="69"/>
    <b v="1"/>
    <x v="18"/>
    <n v="106"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328"/>
    <b v="0"/>
    <n v="18"/>
    <b v="1"/>
    <x v="18"/>
    <n v="110"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329"/>
    <b v="0"/>
    <n v="27"/>
    <b v="1"/>
    <x v="18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330"/>
    <b v="0"/>
    <n v="26"/>
    <b v="1"/>
    <x v="18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331"/>
    <b v="0"/>
    <n v="45"/>
    <b v="1"/>
    <x v="18"/>
    <n v="104"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332"/>
    <b v="0"/>
    <n v="22"/>
    <b v="1"/>
    <x v="18"/>
    <n v="102"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333"/>
    <b v="0"/>
    <n v="44"/>
    <b v="1"/>
    <x v="18"/>
    <n v="106"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334"/>
    <b v="0"/>
    <n v="28"/>
    <b v="1"/>
    <x v="18"/>
    <n v="104"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335"/>
    <b v="0"/>
    <n v="29"/>
    <b v="1"/>
    <x v="18"/>
    <n v="100"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336"/>
    <b v="0"/>
    <n v="56"/>
    <b v="1"/>
    <x v="18"/>
    <n v="128"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337"/>
    <b v="0"/>
    <n v="13"/>
    <b v="1"/>
    <x v="18"/>
    <n v="143"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338"/>
    <b v="0"/>
    <n v="29"/>
    <b v="1"/>
    <x v="18"/>
    <n v="100"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339"/>
    <b v="0"/>
    <n v="42"/>
    <b v="1"/>
    <x v="18"/>
    <n v="101"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340"/>
    <b v="0"/>
    <n v="19"/>
    <b v="1"/>
    <x v="18"/>
    <n v="101"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341"/>
    <b v="0"/>
    <n v="33"/>
    <b v="1"/>
    <x v="18"/>
    <n v="110"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342"/>
    <b v="0"/>
    <n v="29"/>
    <b v="1"/>
    <x v="18"/>
    <n v="105"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343"/>
    <b v="0"/>
    <n v="25"/>
    <b v="1"/>
    <x v="18"/>
    <n v="102"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344"/>
    <b v="0"/>
    <n v="25"/>
    <b v="1"/>
    <x v="18"/>
    <n v="122"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345"/>
    <b v="0"/>
    <n v="37"/>
    <b v="1"/>
    <x v="18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346"/>
    <b v="0"/>
    <n v="45"/>
    <b v="1"/>
    <x v="18"/>
    <n v="100"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347"/>
    <b v="0"/>
    <n v="57"/>
    <b v="1"/>
    <x v="18"/>
    <n v="171"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348"/>
    <b v="0"/>
    <n v="38"/>
    <b v="1"/>
    <x v="18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x v="3349"/>
    <b v="0"/>
    <n v="20"/>
    <b v="1"/>
    <x v="18"/>
    <n v="101"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350"/>
    <b v="0"/>
    <n v="31"/>
    <b v="1"/>
    <x v="18"/>
    <n v="120"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351"/>
    <b v="0"/>
    <n v="39"/>
    <b v="1"/>
    <x v="18"/>
    <n v="100"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352"/>
    <b v="0"/>
    <n v="13"/>
    <b v="1"/>
    <x v="18"/>
    <n v="121"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353"/>
    <b v="0"/>
    <n v="35"/>
    <b v="1"/>
    <x v="18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3354"/>
    <b v="0"/>
    <n v="0"/>
    <b v="0"/>
    <x v="18"/>
    <n v="0"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3355"/>
    <b v="0"/>
    <n v="7"/>
    <b v="0"/>
    <x v="18"/>
    <n v="28"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356"/>
    <b v="0"/>
    <n v="1"/>
    <b v="0"/>
    <x v="18"/>
    <n v="1"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3357"/>
    <b v="0"/>
    <n v="6"/>
    <b v="0"/>
    <x v="18"/>
    <n v="18"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x v="3358"/>
    <b v="0"/>
    <n v="26"/>
    <b v="1"/>
    <x v="6"/>
    <n v="102"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359"/>
    <b v="0"/>
    <n v="27"/>
    <b v="1"/>
    <x v="6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3360"/>
    <b v="0"/>
    <n v="0"/>
    <b v="0"/>
    <x v="6"/>
    <n v="0"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3361"/>
    <b v="0"/>
    <n v="9"/>
    <b v="0"/>
    <x v="6"/>
    <n v="30"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362"/>
    <b v="0"/>
    <n v="26"/>
    <b v="1"/>
    <x v="18"/>
    <n v="122"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363"/>
    <b v="0"/>
    <n v="34"/>
    <b v="1"/>
    <x v="18"/>
    <n v="140"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364"/>
    <b v="0"/>
    <n v="37"/>
    <b v="1"/>
    <x v="18"/>
    <n v="119"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65"/>
    <b v="0"/>
    <n v="3"/>
    <b v="0"/>
    <x v="6"/>
    <n v="3"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3366"/>
    <b v="0"/>
    <n v="0"/>
    <b v="0"/>
    <x v="18"/>
    <n v="0"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367"/>
    <b v="0"/>
    <n v="7"/>
    <b v="0"/>
    <x v="18"/>
    <n v="12"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3368"/>
    <b v="0"/>
    <n v="16"/>
    <b v="0"/>
    <x v="18"/>
    <n v="67"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369"/>
    <b v="0"/>
    <n v="1"/>
    <b v="0"/>
    <x v="18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370"/>
    <b v="0"/>
    <n v="10"/>
    <b v="0"/>
    <x v="18"/>
    <n v="6"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x v="3371"/>
    <b v="0"/>
    <n v="4"/>
    <b v="0"/>
    <x v="18"/>
    <n v="2"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3372"/>
    <b v="0"/>
    <n v="4"/>
    <b v="0"/>
    <x v="18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373"/>
    <b v="0"/>
    <n v="1"/>
    <b v="0"/>
    <x v="18"/>
    <n v="0"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3374"/>
    <b v="0"/>
    <n v="9"/>
    <b v="0"/>
    <x v="18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375"/>
    <b v="0"/>
    <n v="3"/>
    <b v="0"/>
    <x v="18"/>
    <n v="0"/>
    <n v="1"/>
    <x v="1"/>
    <s v="plays"/>
    <x v="3375"/>
    <d v="2016-01-08T06:34:00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3376"/>
    <b v="0"/>
    <n v="47"/>
    <b v="1"/>
    <x v="36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377"/>
    <b v="0"/>
    <n v="21"/>
    <b v="1"/>
    <x v="21"/>
    <n v="102"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3378"/>
    <b v="0"/>
    <n v="23"/>
    <b v="1"/>
    <x v="29"/>
    <n v="111"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379"/>
    <b v="0"/>
    <n v="0"/>
    <b v="0"/>
    <x v="22"/>
    <n v="0"/>
    <n v="0"/>
    <x v="5"/>
    <s v="jazz"/>
    <x v="3379"/>
    <d v="2012-01-18T20:00:0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80"/>
    <b v="0"/>
    <n v="3"/>
    <b v="0"/>
    <x v="18"/>
    <n v="3"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381"/>
    <b v="0"/>
    <n v="34"/>
    <b v="1"/>
    <x v="18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3382"/>
    <b v="0"/>
    <n v="193"/>
    <b v="1"/>
    <x v="12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383"/>
    <b v="0"/>
    <n v="20"/>
    <b v="1"/>
    <x v="1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3384"/>
    <b v="0"/>
    <n v="27"/>
    <b v="1"/>
    <x v="26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385"/>
    <b v="0"/>
    <n v="41"/>
    <b v="1"/>
    <x v="40"/>
    <n v="127"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386"/>
    <b v="0"/>
    <n v="49"/>
    <b v="1"/>
    <x v="40"/>
    <n v="105"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387"/>
    <b v="0"/>
    <n v="26"/>
    <b v="1"/>
    <x v="40"/>
    <n v="131"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3388"/>
    <b v="0"/>
    <n v="38"/>
    <b v="1"/>
    <x v="31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3389"/>
    <b v="0"/>
    <n v="31"/>
    <b v="1"/>
    <x v="31"/>
    <n v="116"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3390"/>
    <b v="0"/>
    <n v="26"/>
    <b v="1"/>
    <x v="31"/>
    <n v="100"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391"/>
    <b v="0"/>
    <n v="27"/>
    <b v="1"/>
    <x v="18"/>
    <n v="141"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3392"/>
    <b v="0"/>
    <n v="10"/>
    <b v="0"/>
    <x v="18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393"/>
    <b v="0"/>
    <n v="19"/>
    <b v="1"/>
    <x v="30"/>
    <n v="155"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3394"/>
    <b v="0"/>
    <n v="7"/>
    <b v="0"/>
    <x v="15"/>
    <n v="68"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3395"/>
    <b v="0"/>
    <n v="18"/>
    <b v="1"/>
    <x v="39"/>
    <n v="109"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396"/>
    <b v="0"/>
    <n v="28"/>
    <b v="1"/>
    <x v="18"/>
    <n v="105"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397"/>
    <b v="0"/>
    <n v="1"/>
    <b v="0"/>
    <x v="18"/>
    <n v="1"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398"/>
    <b v="1"/>
    <n v="25"/>
    <b v="1"/>
    <x v="18"/>
    <n v="104"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399"/>
    <b v="0"/>
    <n v="20"/>
    <b v="1"/>
    <x v="18"/>
    <n v="100"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400"/>
    <b v="0"/>
    <n v="28"/>
    <b v="1"/>
    <x v="6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3401"/>
    <b v="0"/>
    <n v="12"/>
    <b v="0"/>
    <x v="18"/>
    <n v="57"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402"/>
    <b v="0"/>
    <n v="4"/>
    <b v="0"/>
    <x v="18"/>
    <n v="2"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3403"/>
    <b v="0"/>
    <n v="13"/>
    <b v="0"/>
    <x v="18"/>
    <n v="34"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404"/>
    <b v="0"/>
    <n v="24"/>
    <b v="1"/>
    <x v="40"/>
    <n v="173"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405"/>
    <b v="0"/>
    <n v="21"/>
    <b v="1"/>
    <x v="40"/>
    <n v="126"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x v="3406"/>
    <b v="0"/>
    <n v="0"/>
    <b v="0"/>
    <x v="0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407"/>
    <b v="0"/>
    <n v="13"/>
    <b v="0"/>
    <x v="5"/>
    <n v="33"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408"/>
    <b v="0"/>
    <n v="18"/>
    <b v="1"/>
    <x v="18"/>
    <n v="130"/>
    <n v="86.94"/>
    <x v="1"/>
    <s v="plays"/>
    <x v="3408"/>
    <d v="2017-01-11T05:00:00"/>
    <x v="3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409"/>
    <b v="0"/>
    <n v="0"/>
    <b v="0"/>
    <x v="10"/>
    <n v="0"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3410"/>
    <b v="0"/>
    <n v="17"/>
    <b v="1"/>
    <x v="31"/>
    <n v="114"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3411"/>
    <b v="0"/>
    <n v="24"/>
    <b v="1"/>
    <x v="36"/>
    <n v="100"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412"/>
    <b v="0"/>
    <n v="76"/>
    <b v="1"/>
    <x v="36"/>
    <n v="144"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413"/>
    <b v="0"/>
    <n v="64"/>
    <b v="1"/>
    <x v="29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3414"/>
    <b v="0"/>
    <n v="1"/>
    <b v="0"/>
    <x v="34"/>
    <n v="8"/>
    <n v="100"/>
    <x v="2"/>
    <s v="fiction"/>
    <x v="3414"/>
    <d v="2015-02-15T15:38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3415"/>
    <b v="1"/>
    <n v="33"/>
    <b v="1"/>
    <x v="14"/>
    <n v="215"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416"/>
    <b v="0"/>
    <n v="0"/>
    <b v="0"/>
    <x v="24"/>
    <n v="0"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417"/>
    <b v="0"/>
    <n v="0"/>
    <b v="0"/>
    <x v="24"/>
    <n v="0"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3418"/>
    <b v="0"/>
    <n v="23"/>
    <b v="1"/>
    <x v="31"/>
    <n v="101"/>
    <n v="52.83"/>
    <x v="5"/>
    <s v="rock"/>
    <x v="3418"/>
    <d v="2014-01-01T05:26:00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3419"/>
    <b v="0"/>
    <n v="28"/>
    <b v="1"/>
    <x v="37"/>
    <n v="100"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x v="3420"/>
    <b v="0"/>
    <n v="52"/>
    <b v="1"/>
    <x v="14"/>
    <n v="111"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3421"/>
    <b v="0"/>
    <n v="90"/>
    <b v="1"/>
    <x v="14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422"/>
    <b v="0"/>
    <n v="4"/>
    <b v="0"/>
    <x v="14"/>
    <n v="2"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3423"/>
    <b v="0"/>
    <n v="29"/>
    <b v="1"/>
    <x v="28"/>
    <n v="102"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3424"/>
    <b v="0"/>
    <n v="35"/>
    <b v="1"/>
    <x v="28"/>
    <n v="148"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425"/>
    <b v="0"/>
    <n v="88"/>
    <b v="1"/>
    <x v="32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3426"/>
    <b v="0"/>
    <n v="34"/>
    <b v="1"/>
    <x v="31"/>
    <n v="125"/>
    <n v="44.21"/>
    <x v="5"/>
    <s v="rock"/>
    <x v="3426"/>
    <d v="2013-01-26T22:54:1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3427"/>
    <b v="1"/>
    <n v="50"/>
    <b v="1"/>
    <x v="28"/>
    <n v="157"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428"/>
    <b v="0"/>
    <n v="12"/>
    <b v="0"/>
    <x v="17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3429"/>
    <b v="0"/>
    <n v="47"/>
    <b v="1"/>
    <x v="28"/>
    <n v="114"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3430"/>
    <b v="0"/>
    <n v="0"/>
    <b v="0"/>
    <x v="18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431"/>
    <b v="0"/>
    <n v="11"/>
    <b v="0"/>
    <x v="1"/>
    <n v="60"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432"/>
    <b v="1"/>
    <n v="45"/>
    <b v="1"/>
    <x v="18"/>
    <n v="120"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433"/>
    <b v="1"/>
    <n v="21"/>
    <b v="1"/>
    <x v="18"/>
    <n v="104"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434"/>
    <b v="0"/>
    <n v="30"/>
    <b v="1"/>
    <x v="18"/>
    <n v="125"/>
    <n v="50"/>
    <x v="1"/>
    <s v="plays"/>
    <x v="3434"/>
    <d v="2017-01-17T21:10:36"/>
    <x v="3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435"/>
    <b v="0"/>
    <n v="46"/>
    <b v="1"/>
    <x v="18"/>
    <n v="104"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436"/>
    <b v="0"/>
    <n v="18"/>
    <b v="1"/>
    <x v="18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437"/>
    <b v="0"/>
    <n v="32"/>
    <b v="1"/>
    <x v="18"/>
    <n v="105"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x v="3438"/>
    <b v="0"/>
    <n v="38"/>
    <b v="1"/>
    <x v="18"/>
    <n v="100"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3439"/>
    <b v="0"/>
    <n v="0"/>
    <b v="0"/>
    <x v="18"/>
    <n v="0"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440"/>
    <b v="0"/>
    <n v="24"/>
    <b v="1"/>
    <x v="6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441"/>
    <b v="0"/>
    <n v="9"/>
    <b v="1"/>
    <x v="18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442"/>
    <b v="0"/>
    <n v="20"/>
    <b v="1"/>
    <x v="18"/>
    <n v="117"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3443"/>
    <b v="0"/>
    <n v="0"/>
    <b v="0"/>
    <x v="18"/>
    <n v="0"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444"/>
    <b v="0"/>
    <n v="12"/>
    <b v="0"/>
    <x v="18"/>
    <n v="24"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3445"/>
    <b v="0"/>
    <n v="14"/>
    <b v="0"/>
    <x v="18"/>
    <n v="38"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x v="3446"/>
    <b v="0"/>
    <n v="30"/>
    <b v="1"/>
    <x v="18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447"/>
    <b v="0"/>
    <n v="0"/>
    <b v="0"/>
    <x v="20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448"/>
    <b v="0"/>
    <n v="0"/>
    <b v="0"/>
    <x v="5"/>
    <n v="0"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3449"/>
    <b v="0"/>
    <n v="47"/>
    <b v="1"/>
    <x v="36"/>
    <n v="122"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x v="3450"/>
    <b v="0"/>
    <n v="0"/>
    <b v="0"/>
    <x v="23"/>
    <n v="0"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451"/>
    <b v="0"/>
    <n v="0"/>
    <b v="0"/>
    <x v="9"/>
    <n v="0"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3452"/>
    <b v="0"/>
    <n v="34"/>
    <b v="1"/>
    <x v="37"/>
    <n v="120"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453"/>
    <b v="0"/>
    <n v="5"/>
    <b v="0"/>
    <x v="9"/>
    <n v="10"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3454"/>
    <b v="0"/>
    <n v="34"/>
    <b v="1"/>
    <x v="26"/>
    <n v="103"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3455"/>
    <b v="0"/>
    <n v="19"/>
    <b v="1"/>
    <x v="28"/>
    <n v="114"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456"/>
    <b v="0"/>
    <n v="191"/>
    <b v="1"/>
    <x v="12"/>
    <n v="384"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457"/>
    <b v="0"/>
    <n v="19"/>
    <b v="1"/>
    <x v="18"/>
    <n v="102"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458"/>
    <b v="0"/>
    <n v="15"/>
    <b v="1"/>
    <x v="18"/>
    <n v="108"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459"/>
    <b v="0"/>
    <n v="15"/>
    <b v="1"/>
    <x v="6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460"/>
    <b v="0"/>
    <n v="42"/>
    <b v="1"/>
    <x v="8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461"/>
    <b v="0"/>
    <n v="18"/>
    <b v="1"/>
    <x v="18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462"/>
    <b v="0"/>
    <n v="30"/>
    <b v="1"/>
    <x v="18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463"/>
    <b v="0"/>
    <n v="1"/>
    <b v="0"/>
    <x v="3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464"/>
    <b v="0"/>
    <n v="28"/>
    <b v="1"/>
    <x v="30"/>
    <n v="167"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465"/>
    <b v="0"/>
    <n v="15"/>
    <b v="1"/>
    <x v="40"/>
    <n v="111"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466"/>
    <b v="0"/>
    <n v="47"/>
    <b v="1"/>
    <x v="40"/>
    <n v="220"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467"/>
    <b v="0"/>
    <n v="2"/>
    <b v="0"/>
    <x v="5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68"/>
    <b v="0"/>
    <n v="0"/>
    <b v="0"/>
    <x v="5"/>
    <n v="0"/>
    <n v="0"/>
    <x v="0"/>
    <s v="drama"/>
    <x v="3468"/>
    <d v="2017-01-07T00:17:1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469"/>
    <b v="0"/>
    <n v="0"/>
    <b v="0"/>
    <x v="5"/>
    <n v="0"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3470"/>
    <b v="0"/>
    <n v="2"/>
    <b v="0"/>
    <x v="5"/>
    <n v="13"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3471"/>
    <b v="0"/>
    <n v="5"/>
    <b v="0"/>
    <x v="5"/>
    <n v="40"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3472"/>
    <b v="0"/>
    <n v="5"/>
    <b v="0"/>
    <x v="5"/>
    <n v="25"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473"/>
    <b v="1"/>
    <n v="36"/>
    <b v="1"/>
    <x v="21"/>
    <n v="146"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474"/>
    <b v="1"/>
    <n v="80"/>
    <b v="1"/>
    <x v="21"/>
    <n v="293"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475"/>
    <b v="1"/>
    <n v="36"/>
    <b v="1"/>
    <x v="21"/>
    <n v="104"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476"/>
    <b v="1"/>
    <n v="120"/>
    <b v="1"/>
    <x v="21"/>
    <n v="385"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477"/>
    <b v="0"/>
    <n v="14"/>
    <b v="1"/>
    <x v="21"/>
    <n v="100"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478"/>
    <b v="0"/>
    <n v="7"/>
    <b v="1"/>
    <x v="21"/>
    <n v="128"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479"/>
    <b v="0"/>
    <n v="25"/>
    <b v="1"/>
    <x v="21"/>
    <n v="120"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480"/>
    <b v="0"/>
    <n v="5"/>
    <b v="0"/>
    <x v="3"/>
    <n v="2"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481"/>
    <b v="0"/>
    <n v="0"/>
    <b v="0"/>
    <x v="3"/>
    <n v="0"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3482"/>
    <b v="0"/>
    <n v="1"/>
    <b v="0"/>
    <x v="3"/>
    <n v="5"/>
    <n v="50"/>
    <x v="0"/>
    <s v="animation"/>
    <x v="3482"/>
    <d v="2012-02-15T21:46:01"/>
    <x v="5"/>
  </r>
  <r>
    <n v="490"/>
    <s v="PROJECT IS CANCELLED"/>
    <s v="Cancelled"/>
    <n v="1000"/>
    <n v="0"/>
    <x v="1"/>
    <s v="US"/>
    <s v="USD"/>
    <n v="1345677285"/>
    <x v="3483"/>
    <b v="0"/>
    <n v="0"/>
    <b v="0"/>
    <x v="3"/>
    <n v="0"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484"/>
    <b v="0"/>
    <n v="2"/>
    <b v="0"/>
    <x v="7"/>
    <n v="1"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3485"/>
    <b v="0"/>
    <n v="27"/>
    <b v="1"/>
    <x v="31"/>
    <n v="104"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3486"/>
    <b v="0"/>
    <n v="10"/>
    <b v="1"/>
    <x v="31"/>
    <n v="103"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3487"/>
    <b v="0"/>
    <n v="34"/>
    <b v="1"/>
    <x v="31"/>
    <n v="204"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3488"/>
    <b v="0"/>
    <n v="12"/>
    <b v="1"/>
    <x v="31"/>
    <n v="104"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3489"/>
    <b v="0"/>
    <n v="28"/>
    <b v="1"/>
    <x v="31"/>
    <n v="127"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3490"/>
    <b v="0"/>
    <n v="21"/>
    <b v="0"/>
    <x v="28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491"/>
    <b v="0"/>
    <n v="0"/>
    <b v="0"/>
    <x v="28"/>
    <n v="0"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492"/>
    <b v="0"/>
    <n v="4"/>
    <b v="0"/>
    <x v="28"/>
    <n v="7"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3493"/>
    <b v="0"/>
    <n v="21"/>
    <b v="1"/>
    <x v="26"/>
    <n v="102"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494"/>
    <b v="0"/>
    <n v="0"/>
    <b v="0"/>
    <x v="23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495"/>
    <b v="0"/>
    <n v="3"/>
    <b v="0"/>
    <x v="9"/>
    <n v="5"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496"/>
    <b v="0"/>
    <n v="1"/>
    <b v="0"/>
    <x v="9"/>
    <n v="1"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497"/>
    <b v="0"/>
    <n v="8"/>
    <b v="0"/>
    <x v="9"/>
    <n v="8"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x v="3498"/>
    <b v="0"/>
    <n v="1"/>
    <b v="0"/>
    <x v="16"/>
    <n v="0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3499"/>
    <b v="0"/>
    <n v="1"/>
    <b v="0"/>
    <x v="16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500"/>
    <b v="0"/>
    <n v="4"/>
    <b v="0"/>
    <x v="17"/>
    <n v="4"/>
    <n v="10.5"/>
    <x v="7"/>
    <s v="food trucks"/>
    <x v="3500"/>
    <d v="2017-01-12T16:42:00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01"/>
    <b v="0"/>
    <n v="6"/>
    <b v="1"/>
    <x v="14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502"/>
    <b v="0"/>
    <n v="6"/>
    <b v="0"/>
    <x v="11"/>
    <n v="12"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3503"/>
    <b v="0"/>
    <n v="3"/>
    <b v="0"/>
    <x v="11"/>
    <n v="18"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3504"/>
    <b v="1"/>
    <n v="22"/>
    <b v="1"/>
    <x v="31"/>
    <n v="211"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3505"/>
    <b v="0"/>
    <n v="42"/>
    <b v="1"/>
    <x v="29"/>
    <n v="134"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3506"/>
    <b v="0"/>
    <n v="25"/>
    <b v="1"/>
    <x v="29"/>
    <n v="109"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507"/>
    <b v="0"/>
    <n v="6"/>
    <b v="0"/>
    <x v="2"/>
    <n v="7"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508"/>
    <b v="0"/>
    <n v="0"/>
    <b v="0"/>
    <x v="2"/>
    <n v="0"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509"/>
    <b v="0"/>
    <n v="3"/>
    <b v="0"/>
    <x v="2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510"/>
    <b v="0"/>
    <n v="0"/>
    <b v="0"/>
    <x v="38"/>
    <n v="0"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511"/>
    <b v="0"/>
    <n v="11"/>
    <b v="0"/>
    <x v="38"/>
    <n v="29"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512"/>
    <b v="0"/>
    <n v="1"/>
    <b v="0"/>
    <x v="24"/>
    <n v="1"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x v="3513"/>
    <b v="0"/>
    <n v="3"/>
    <b v="0"/>
    <x v="24"/>
    <n v="9"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514"/>
    <b v="0"/>
    <n v="10"/>
    <b v="0"/>
    <x v="24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3515"/>
    <b v="0"/>
    <n v="26"/>
    <b v="1"/>
    <x v="31"/>
    <n v="102"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3516"/>
    <b v="0"/>
    <n v="17"/>
    <b v="1"/>
    <x v="31"/>
    <n v="113"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3517"/>
    <b v="0"/>
    <n v="25"/>
    <b v="1"/>
    <x v="31"/>
    <n v="118"/>
    <n v="47.2"/>
    <x v="5"/>
    <s v="rock"/>
    <x v="3517"/>
    <d v="2013-01-09T08:48:55"/>
    <x v="4"/>
  </r>
  <r>
    <n v="1638"/>
    <s v="Avenues EP 2013"/>
    <s v="Avenues will be going in to the studio to record a new EP with Matt Allison!"/>
    <n v="1000"/>
    <n v="1050"/>
    <x v="2"/>
    <s v="US"/>
    <s v="USD"/>
    <n v="1362086700"/>
    <x v="3518"/>
    <b v="0"/>
    <n v="27"/>
    <b v="1"/>
    <x v="31"/>
    <n v="105"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3519"/>
    <b v="0"/>
    <n v="32"/>
    <b v="1"/>
    <x v="37"/>
    <n v="108"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3520"/>
    <b v="0"/>
    <n v="23"/>
    <b v="1"/>
    <x v="37"/>
    <n v="103"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3521"/>
    <b v="0"/>
    <n v="34"/>
    <b v="1"/>
    <x v="37"/>
    <n v="137"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x v="3522"/>
    <b v="0"/>
    <n v="25"/>
    <b v="1"/>
    <x v="37"/>
    <n v="118"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x v="3523"/>
    <b v="0"/>
    <n v="0"/>
    <b v="0"/>
    <x v="15"/>
    <n v="0"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3524"/>
    <b v="0"/>
    <n v="2"/>
    <b v="0"/>
    <x v="15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525"/>
    <b v="0"/>
    <n v="1"/>
    <b v="0"/>
    <x v="15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3526"/>
    <b v="0"/>
    <n v="27"/>
    <b v="1"/>
    <x v="14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3527"/>
    <b v="0"/>
    <n v="14"/>
    <b v="1"/>
    <x v="31"/>
    <n v="103"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528"/>
    <b v="0"/>
    <n v="28"/>
    <b v="1"/>
    <x v="31"/>
    <n v="100"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529"/>
    <b v="0"/>
    <n v="45"/>
    <b v="1"/>
    <x v="31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530"/>
    <b v="0"/>
    <n v="19"/>
    <b v="1"/>
    <x v="31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3531"/>
    <b v="0"/>
    <n v="26"/>
    <b v="1"/>
    <x v="28"/>
    <n v="135"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x v="3532"/>
    <b v="0"/>
    <n v="20"/>
    <b v="1"/>
    <x v="28"/>
    <n v="115"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3533"/>
    <b v="0"/>
    <n v="21"/>
    <b v="1"/>
    <x v="28"/>
    <n v="145"/>
    <n v="68.81"/>
    <x v="5"/>
    <s v="indie rock"/>
    <x v="3533"/>
    <d v="2016-02-01T18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534"/>
    <b v="0"/>
    <n v="3"/>
    <b v="0"/>
    <x v="13"/>
    <n v="1"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3535"/>
    <b v="0"/>
    <n v="26"/>
    <b v="1"/>
    <x v="28"/>
    <n v="127"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536"/>
    <b v="0"/>
    <n v="3"/>
    <b v="0"/>
    <x v="19"/>
    <n v="8"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3537"/>
    <b v="0"/>
    <n v="50"/>
    <b v="1"/>
    <x v="12"/>
    <n v="508"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3538"/>
    <b v="0"/>
    <n v="38"/>
    <b v="1"/>
    <x v="28"/>
    <n v="136"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3539"/>
    <b v="0"/>
    <n v="17"/>
    <b v="1"/>
    <x v="28"/>
    <n v="135"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540"/>
    <b v="0"/>
    <n v="3"/>
    <b v="0"/>
    <x v="9"/>
    <n v="2"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541"/>
    <b v="0"/>
    <n v="12"/>
    <b v="0"/>
    <x v="9"/>
    <n v="13"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542"/>
    <b v="0"/>
    <n v="13"/>
    <b v="1"/>
    <x v="31"/>
    <n v="100"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543"/>
    <b v="0"/>
    <n v="21"/>
    <b v="1"/>
    <x v="31"/>
    <n v="161"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3544"/>
    <b v="0"/>
    <n v="24"/>
    <b v="1"/>
    <x v="26"/>
    <n v="102"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3545"/>
    <b v="0"/>
    <n v="19"/>
    <b v="1"/>
    <x v="26"/>
    <n v="102"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546"/>
    <b v="0"/>
    <n v="144"/>
    <b v="1"/>
    <x v="32"/>
    <n v="1174"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547"/>
    <b v="0"/>
    <n v="163"/>
    <b v="1"/>
    <x v="32"/>
    <n v="806"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548"/>
    <b v="0"/>
    <n v="206"/>
    <b v="1"/>
    <x v="32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549"/>
    <b v="0"/>
    <n v="210"/>
    <b v="1"/>
    <x v="32"/>
    <n v="780"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550"/>
    <b v="0"/>
    <n v="944"/>
    <b v="1"/>
    <x v="32"/>
    <n v="1357"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551"/>
    <b v="0"/>
    <n v="32"/>
    <b v="1"/>
    <x v="32"/>
    <n v="154"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552"/>
    <b v="0"/>
    <n v="25"/>
    <b v="1"/>
    <x v="31"/>
    <n v="100"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553"/>
    <b v="0"/>
    <n v="19"/>
    <b v="1"/>
    <x v="31"/>
    <n v="101"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554"/>
    <b v="0"/>
    <n v="7"/>
    <b v="0"/>
    <x v="33"/>
    <n v="8"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555"/>
    <b v="0"/>
    <n v="1"/>
    <b v="0"/>
    <x v="7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556"/>
    <b v="0"/>
    <n v="1"/>
    <b v="0"/>
    <x v="7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557"/>
    <b v="0"/>
    <n v="0"/>
    <b v="0"/>
    <x v="7"/>
    <n v="0"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558"/>
    <b v="0"/>
    <n v="0"/>
    <b v="0"/>
    <x v="7"/>
    <n v="0"/>
    <n v="0"/>
    <x v="3"/>
    <s v="web"/>
    <x v="3558"/>
    <d v="2016-01-17T23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559"/>
    <b v="0"/>
    <n v="8"/>
    <b v="0"/>
    <x v="7"/>
    <n v="1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560"/>
    <b v="0"/>
    <n v="0"/>
    <b v="0"/>
    <x v="17"/>
    <n v="0"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3561"/>
    <b v="0"/>
    <n v="43"/>
    <b v="1"/>
    <x v="28"/>
    <n v="119"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3562"/>
    <b v="0"/>
    <n v="36"/>
    <b v="1"/>
    <x v="28"/>
    <n v="103"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3563"/>
    <b v="0"/>
    <n v="25"/>
    <b v="1"/>
    <x v="28"/>
    <n v="100"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3564"/>
    <b v="0"/>
    <n v="20"/>
    <b v="1"/>
    <x v="28"/>
    <n v="106"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3565"/>
    <b v="0"/>
    <n v="11"/>
    <b v="1"/>
    <x v="39"/>
    <n v="110"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566"/>
    <b v="0"/>
    <n v="5"/>
    <b v="0"/>
    <x v="17"/>
    <n v="1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567"/>
    <b v="1"/>
    <n v="53"/>
    <b v="1"/>
    <x v="8"/>
    <n v="188"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568"/>
    <b v="0"/>
    <n v="50"/>
    <b v="1"/>
    <x v="8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x v="3569"/>
    <b v="0"/>
    <n v="28"/>
    <b v="1"/>
    <x v="4"/>
    <n v="171"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3570"/>
    <b v="0"/>
    <n v="2"/>
    <b v="0"/>
    <x v="25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571"/>
    <b v="0"/>
    <n v="18"/>
    <b v="1"/>
    <x v="18"/>
    <n v="120"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572"/>
    <b v="0"/>
    <n v="61"/>
    <b v="1"/>
    <x v="18"/>
    <n v="115"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573"/>
    <b v="0"/>
    <n v="38"/>
    <b v="1"/>
    <x v="18"/>
    <n v="120"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574"/>
    <b v="0"/>
    <n v="31"/>
    <b v="1"/>
    <x v="18"/>
    <n v="133"/>
    <n v="42.9"/>
    <x v="1"/>
    <s v="plays"/>
    <x v="3574"/>
    <d v="2015-01-04T13:16:06"/>
    <x v="2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575"/>
    <b v="0"/>
    <n v="23"/>
    <b v="1"/>
    <x v="18"/>
    <n v="115"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576"/>
    <b v="0"/>
    <n v="35"/>
    <b v="1"/>
    <x v="18"/>
    <n v="100"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577"/>
    <b v="0"/>
    <n v="93"/>
    <b v="1"/>
    <x v="18"/>
    <n v="187"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578"/>
    <b v="0"/>
    <n v="1"/>
    <b v="0"/>
    <x v="18"/>
    <n v="1"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3579"/>
    <b v="0"/>
    <n v="14"/>
    <b v="0"/>
    <x v="18"/>
    <n v="42"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3580"/>
    <b v="0"/>
    <n v="0"/>
    <b v="0"/>
    <x v="18"/>
    <n v="0"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3581"/>
    <b v="0"/>
    <n v="3"/>
    <b v="0"/>
    <x v="18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3582"/>
    <b v="0"/>
    <n v="24"/>
    <b v="1"/>
    <x v="6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3583"/>
    <b v="0"/>
    <n v="34"/>
    <b v="1"/>
    <x v="6"/>
    <n v="128"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584"/>
    <b v="0"/>
    <n v="2"/>
    <b v="0"/>
    <x v="1"/>
    <n v="3"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585"/>
    <b v="0"/>
    <n v="20"/>
    <b v="1"/>
    <x v="18"/>
    <n v="122"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586"/>
    <b v="0"/>
    <n v="17"/>
    <b v="1"/>
    <x v="18"/>
    <n v="163"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587"/>
    <b v="0"/>
    <n v="28"/>
    <b v="1"/>
    <x v="1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x v="3588"/>
    <b v="0"/>
    <n v="22"/>
    <b v="1"/>
    <x v="1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589"/>
    <b v="0"/>
    <n v="25"/>
    <b v="1"/>
    <x v="1"/>
    <n v="127"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590"/>
    <b v="0"/>
    <n v="27"/>
    <b v="1"/>
    <x v="1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591"/>
    <b v="0"/>
    <n v="7"/>
    <b v="0"/>
    <x v="1"/>
    <n v="14"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592"/>
    <b v="0"/>
    <n v="4"/>
    <b v="0"/>
    <x v="1"/>
    <n v="4"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593"/>
    <b v="0"/>
    <n v="1"/>
    <b v="0"/>
    <x v="1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594"/>
    <b v="0"/>
    <n v="12"/>
    <b v="0"/>
    <x v="18"/>
    <n v="23"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595"/>
    <b v="1"/>
    <n v="24"/>
    <b v="1"/>
    <x v="18"/>
    <n v="100"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3596"/>
    <b v="0"/>
    <n v="6"/>
    <b v="0"/>
    <x v="6"/>
    <n v="25"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597"/>
    <b v="0"/>
    <n v="28"/>
    <b v="1"/>
    <x v="18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598"/>
    <b v="1"/>
    <n v="26"/>
    <b v="1"/>
    <x v="18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599"/>
    <b v="0"/>
    <n v="20"/>
    <b v="1"/>
    <x v="18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600"/>
    <b v="0"/>
    <n v="49"/>
    <b v="1"/>
    <x v="18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601"/>
    <b v="0"/>
    <n v="26"/>
    <b v="1"/>
    <x v="18"/>
    <n v="117"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602"/>
    <b v="0"/>
    <n v="14"/>
    <b v="1"/>
    <x v="18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603"/>
    <b v="0"/>
    <n v="23"/>
    <b v="1"/>
    <x v="18"/>
    <n v="105"/>
    <n v="45.48"/>
    <x v="1"/>
    <s v="plays"/>
    <x v="3603"/>
    <d v="2015-01-01T05:00:00"/>
    <x v="2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604"/>
    <b v="0"/>
    <n v="27"/>
    <b v="1"/>
    <x v="18"/>
    <n v="104"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605"/>
    <b v="0"/>
    <n v="19"/>
    <b v="1"/>
    <x v="18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606"/>
    <b v="0"/>
    <n v="45"/>
    <b v="1"/>
    <x v="18"/>
    <n v="186"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607"/>
    <b v="0"/>
    <n v="25"/>
    <b v="1"/>
    <x v="18"/>
    <n v="108"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608"/>
    <b v="0"/>
    <n v="14"/>
    <b v="1"/>
    <x v="18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609"/>
    <b v="0"/>
    <n v="37"/>
    <b v="1"/>
    <x v="18"/>
    <n v="153"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610"/>
    <b v="0"/>
    <n v="27"/>
    <b v="1"/>
    <x v="18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611"/>
    <b v="0"/>
    <n v="42"/>
    <b v="1"/>
    <x v="18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612"/>
    <b v="0"/>
    <n v="8"/>
    <b v="1"/>
    <x v="18"/>
    <n v="100"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613"/>
    <b v="0"/>
    <n v="17"/>
    <b v="1"/>
    <x v="18"/>
    <n v="100"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x v="3614"/>
    <b v="0"/>
    <n v="26"/>
    <b v="1"/>
    <x v="18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615"/>
    <b v="0"/>
    <n v="42"/>
    <b v="1"/>
    <x v="18"/>
    <n v="102"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616"/>
    <b v="0"/>
    <n v="24"/>
    <b v="1"/>
    <x v="18"/>
    <n v="104"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617"/>
    <b v="0"/>
    <n v="17"/>
    <b v="1"/>
    <x v="18"/>
    <n v="101"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618"/>
    <b v="0"/>
    <n v="41"/>
    <b v="1"/>
    <x v="18"/>
    <n v="109"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619"/>
    <b v="0"/>
    <n v="19"/>
    <b v="1"/>
    <x v="18"/>
    <n v="111"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620"/>
    <b v="0"/>
    <n v="49"/>
    <b v="1"/>
    <x v="18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621"/>
    <b v="0"/>
    <n v="27"/>
    <b v="1"/>
    <x v="18"/>
    <n v="110"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622"/>
    <b v="0"/>
    <n v="31"/>
    <b v="1"/>
    <x v="18"/>
    <n v="162"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623"/>
    <b v="0"/>
    <n v="17"/>
    <b v="1"/>
    <x v="18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624"/>
    <b v="0"/>
    <n v="21"/>
    <b v="1"/>
    <x v="18"/>
    <n v="100"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625"/>
    <b v="0"/>
    <n v="3"/>
    <b v="0"/>
    <x v="6"/>
    <n v="6"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26"/>
    <b v="0"/>
    <n v="1"/>
    <b v="0"/>
    <x v="6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627"/>
    <b v="0"/>
    <n v="28"/>
    <b v="1"/>
    <x v="18"/>
    <n v="104"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628"/>
    <b v="0"/>
    <n v="17"/>
    <b v="1"/>
    <x v="18"/>
    <n v="138"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629"/>
    <b v="0"/>
    <n v="18"/>
    <b v="1"/>
    <x v="18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3630"/>
    <b v="0"/>
    <n v="17"/>
    <b v="1"/>
    <x v="18"/>
    <n v="126"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631"/>
    <b v="0"/>
    <n v="23"/>
    <b v="1"/>
    <x v="18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632"/>
    <b v="0"/>
    <n v="35"/>
    <b v="1"/>
    <x v="18"/>
    <n v="108"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3633"/>
    <b v="0"/>
    <n v="1"/>
    <b v="0"/>
    <x v="18"/>
    <n v="10"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634"/>
    <b v="0"/>
    <n v="11"/>
    <b v="1"/>
    <x v="6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3635"/>
    <b v="0"/>
    <n v="38"/>
    <b v="1"/>
    <x v="6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636"/>
    <b v="0"/>
    <n v="10"/>
    <b v="1"/>
    <x v="6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637"/>
    <b v="0"/>
    <n v="24"/>
    <b v="1"/>
    <x v="18"/>
    <n v="100"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638"/>
    <b v="0"/>
    <n v="20"/>
    <b v="1"/>
    <x v="18"/>
    <n v="100"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639"/>
    <b v="0"/>
    <n v="26"/>
    <b v="1"/>
    <x v="18"/>
    <n v="106"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640"/>
    <b v="1"/>
    <n v="4"/>
    <b v="0"/>
    <x v="18"/>
    <n v="4"/>
    <n v="9.5"/>
    <x v="1"/>
    <s v="plays"/>
    <x v="3640"/>
    <d v="2015-01-01T02:59:03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641"/>
    <b v="0"/>
    <n v="1"/>
    <b v="0"/>
    <x v="18"/>
    <n v="3"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3642"/>
    <b v="0"/>
    <n v="0"/>
    <b v="0"/>
    <x v="18"/>
    <n v="0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3643"/>
    <b v="0"/>
    <n v="1"/>
    <b v="0"/>
    <x v="18"/>
    <n v="5"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3644"/>
    <b v="0"/>
    <n v="4"/>
    <b v="0"/>
    <x v="18"/>
    <n v="15"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645"/>
    <b v="0"/>
    <n v="8"/>
    <b v="0"/>
    <x v="18"/>
    <n v="21"/>
    <n v="26.38"/>
    <x v="1"/>
    <s v="plays"/>
    <x v="3645"/>
    <d v="2015-02-06T01:37:1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3646"/>
    <b v="0"/>
    <n v="11"/>
    <b v="0"/>
    <x v="18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647"/>
    <b v="0"/>
    <n v="4"/>
    <b v="0"/>
    <x v="18"/>
    <n v="6"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3648"/>
    <b v="0"/>
    <n v="6"/>
    <b v="0"/>
    <x v="18"/>
    <n v="17"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49"/>
    <b v="0"/>
    <n v="2"/>
    <b v="0"/>
    <x v="18"/>
    <n v="0"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650"/>
    <b v="0"/>
    <n v="5"/>
    <b v="0"/>
    <x v="18"/>
    <n v="5"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651"/>
    <b v="0"/>
    <n v="3"/>
    <b v="0"/>
    <x v="18"/>
    <n v="3"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652"/>
    <b v="0"/>
    <n v="6"/>
    <b v="0"/>
    <x v="18"/>
    <n v="10"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653"/>
    <b v="0"/>
    <n v="48"/>
    <b v="1"/>
    <x v="21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3654"/>
    <b v="0"/>
    <n v="32"/>
    <b v="1"/>
    <x v="28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655"/>
    <b v="0"/>
    <n v="27"/>
    <b v="1"/>
    <x v="18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656"/>
    <b v="0"/>
    <n v="27"/>
    <b v="1"/>
    <x v="18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657"/>
    <b v="0"/>
    <n v="25"/>
    <b v="1"/>
    <x v="8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658"/>
    <b v="0"/>
    <n v="1"/>
    <b v="0"/>
    <x v="11"/>
    <n v="1"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659"/>
    <b v="0"/>
    <n v="18"/>
    <b v="1"/>
    <x v="40"/>
    <n v="100"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3660"/>
    <b v="0"/>
    <n v="5"/>
    <b v="0"/>
    <x v="22"/>
    <n v="38"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3661"/>
    <b v="0"/>
    <n v="32"/>
    <b v="1"/>
    <x v="14"/>
    <n v="115"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662"/>
    <b v="0"/>
    <n v="0"/>
    <b v="0"/>
    <x v="2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663"/>
    <b v="0"/>
    <n v="13"/>
    <b v="1"/>
    <x v="31"/>
    <n v="109"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3664"/>
    <b v="0"/>
    <n v="42"/>
    <b v="1"/>
    <x v="28"/>
    <n v="133"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3665"/>
    <b v="0"/>
    <n v="26"/>
    <b v="1"/>
    <x v="39"/>
    <n v="156"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3666"/>
    <b v="0"/>
    <n v="36"/>
    <b v="1"/>
    <x v="39"/>
    <n v="118"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667"/>
    <b v="0"/>
    <n v="25"/>
    <b v="1"/>
    <x v="1"/>
    <n v="143"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668"/>
    <b v="0"/>
    <n v="15"/>
    <b v="1"/>
    <x v="18"/>
    <n v="101"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669"/>
    <b v="0"/>
    <n v="12"/>
    <b v="1"/>
    <x v="18"/>
    <n v="131"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670"/>
    <b v="0"/>
    <n v="27"/>
    <b v="1"/>
    <x v="18"/>
    <n v="114"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671"/>
    <b v="0"/>
    <n v="22"/>
    <b v="1"/>
    <x v="30"/>
    <n v="145"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672"/>
    <b v="0"/>
    <n v="0"/>
    <b v="0"/>
    <x v="10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673"/>
    <b v="0"/>
    <n v="23"/>
    <b v="1"/>
    <x v="18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674"/>
    <b v="0"/>
    <n v="27"/>
    <b v="1"/>
    <x v="31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675"/>
    <b v="0"/>
    <n v="21"/>
    <b v="1"/>
    <x v="18"/>
    <n v="100"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676"/>
    <b v="0"/>
    <n v="46"/>
    <b v="1"/>
    <x v="18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3677"/>
    <b v="0"/>
    <n v="4"/>
    <b v="0"/>
    <x v="18"/>
    <n v="15"/>
    <n v="32.75"/>
    <x v="1"/>
    <s v="plays"/>
    <x v="3677"/>
    <d v="2015-01-24T12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3678"/>
    <b v="0"/>
    <n v="5"/>
    <b v="0"/>
    <x v="18"/>
    <n v="20"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679"/>
    <b v="0"/>
    <n v="21"/>
    <b v="1"/>
    <x v="8"/>
    <n v="110"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3680"/>
    <b v="0"/>
    <n v="5"/>
    <b v="0"/>
    <x v="3"/>
    <n v="18"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681"/>
    <b v="0"/>
    <n v="27"/>
    <b v="1"/>
    <x v="10"/>
    <n v="132"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682"/>
    <b v="0"/>
    <n v="25"/>
    <b v="1"/>
    <x v="31"/>
    <n v="133"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683"/>
    <b v="0"/>
    <n v="33"/>
    <b v="1"/>
    <x v="31"/>
    <n v="180"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684"/>
    <b v="0"/>
    <n v="1"/>
    <b v="0"/>
    <x v="24"/>
    <n v="0"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x v="3685"/>
    <b v="0"/>
    <n v="27"/>
    <b v="1"/>
    <x v="31"/>
    <n v="125"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686"/>
    <b v="0"/>
    <n v="14"/>
    <b v="1"/>
    <x v="31"/>
    <n v="102"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3687"/>
    <b v="1"/>
    <n v="23"/>
    <b v="1"/>
    <x v="12"/>
    <n v="101"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3688"/>
    <b v="0"/>
    <n v="37"/>
    <b v="1"/>
    <x v="28"/>
    <n v="130"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689"/>
    <b v="0"/>
    <n v="7"/>
    <b v="1"/>
    <x v="31"/>
    <n v="101"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3690"/>
    <b v="0"/>
    <n v="25"/>
    <b v="1"/>
    <x v="39"/>
    <n v="111"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3691"/>
    <b v="0"/>
    <n v="11"/>
    <b v="1"/>
    <x v="4"/>
    <n v="125"/>
    <n v="91"/>
    <x v="3"/>
    <s v="makerspaces"/>
    <x v="3691"/>
    <d v="2016-01-10T00:51:36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692"/>
    <b v="0"/>
    <n v="2"/>
    <b v="0"/>
    <x v="25"/>
    <n v="0"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693"/>
    <b v="0"/>
    <n v="21"/>
    <b v="1"/>
    <x v="18"/>
    <n v="116"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694"/>
    <b v="0"/>
    <n v="21"/>
    <b v="1"/>
    <x v="18"/>
    <n v="170"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695"/>
    <b v="0"/>
    <n v="47"/>
    <b v="1"/>
    <x v="18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696"/>
    <b v="0"/>
    <n v="58"/>
    <b v="1"/>
    <x v="18"/>
    <n v="211"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697"/>
    <b v="0"/>
    <n v="33"/>
    <b v="1"/>
    <x v="18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698"/>
    <b v="0"/>
    <n v="20"/>
    <b v="1"/>
    <x v="18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699"/>
    <b v="0"/>
    <n v="27"/>
    <b v="1"/>
    <x v="18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700"/>
    <b v="0"/>
    <n v="19"/>
    <b v="1"/>
    <x v="18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701"/>
    <b v="0"/>
    <n v="16"/>
    <b v="1"/>
    <x v="18"/>
    <n v="129"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702"/>
    <b v="0"/>
    <n v="24"/>
    <b v="1"/>
    <x v="18"/>
    <n v="156"/>
    <n v="51.92"/>
    <x v="1"/>
    <s v="plays"/>
    <x v="3702"/>
    <d v="2016-01-21T21:18:29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703"/>
    <b v="0"/>
    <n v="14"/>
    <b v="1"/>
    <x v="18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x v="3704"/>
    <b v="0"/>
    <n v="7"/>
    <b v="0"/>
    <x v="18"/>
    <n v="33"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705"/>
    <b v="0"/>
    <n v="1"/>
    <b v="0"/>
    <x v="18"/>
    <n v="1"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706"/>
    <b v="0"/>
    <n v="1"/>
    <b v="0"/>
    <x v="7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707"/>
    <b v="0"/>
    <n v="7"/>
    <b v="0"/>
    <x v="18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708"/>
    <b v="0"/>
    <n v="20"/>
    <b v="1"/>
    <x v="18"/>
    <n v="100"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709"/>
    <b v="0"/>
    <n v="28"/>
    <b v="1"/>
    <x v="40"/>
    <n v="198"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10"/>
    <b v="0"/>
    <n v="12"/>
    <b v="0"/>
    <x v="3"/>
    <n v="64"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11"/>
    <b v="0"/>
    <n v="0"/>
    <b v="0"/>
    <x v="7"/>
    <n v="0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12"/>
    <b v="0"/>
    <n v="8"/>
    <b v="0"/>
    <x v="28"/>
    <n v="37"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713"/>
    <b v="0"/>
    <n v="1"/>
    <b v="0"/>
    <x v="9"/>
    <n v="1"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714"/>
    <b v="0"/>
    <n v="17"/>
    <b v="1"/>
    <x v="31"/>
    <n v="122"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715"/>
    <b v="0"/>
    <n v="7"/>
    <b v="0"/>
    <x v="38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16"/>
    <b v="0"/>
    <n v="0"/>
    <b v="0"/>
    <x v="38"/>
    <n v="0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717"/>
    <b v="0"/>
    <n v="3"/>
    <b v="0"/>
    <x v="38"/>
    <n v="5"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718"/>
    <b v="0"/>
    <n v="18"/>
    <b v="1"/>
    <x v="31"/>
    <n v="101"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719"/>
    <b v="0"/>
    <n v="19"/>
    <b v="1"/>
    <x v="31"/>
    <n v="133"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3720"/>
    <b v="0"/>
    <n v="25"/>
    <b v="1"/>
    <x v="28"/>
    <n v="113"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721"/>
    <b v="0"/>
    <n v="25"/>
    <b v="1"/>
    <x v="32"/>
    <n v="120"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3722"/>
    <b v="0"/>
    <n v="27"/>
    <b v="1"/>
    <x v="26"/>
    <n v="152"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723"/>
    <b v="0"/>
    <n v="12"/>
    <b v="1"/>
    <x v="31"/>
    <n v="185"/>
    <n v="115.83"/>
    <x v="5"/>
    <s v="rock"/>
    <x v="3723"/>
    <d v="2016-01-14T04:11:26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x v="3724"/>
    <b v="0"/>
    <n v="41"/>
    <b v="1"/>
    <x v="28"/>
    <n v="171"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3725"/>
    <b v="0"/>
    <n v="269"/>
    <b v="1"/>
    <x v="12"/>
    <n v="1462"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726"/>
    <b v="0"/>
    <n v="339"/>
    <b v="1"/>
    <x v="12"/>
    <n v="978"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727"/>
    <b v="0"/>
    <n v="4"/>
    <b v="0"/>
    <x v="18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728"/>
    <b v="0"/>
    <n v="2"/>
    <b v="0"/>
    <x v="18"/>
    <n v="1"/>
    <n v="3"/>
    <x v="1"/>
    <s v="plays"/>
    <x v="3728"/>
    <d v="2015-02-07T21:42:19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3729"/>
    <b v="0"/>
    <n v="9"/>
    <b v="1"/>
    <x v="6"/>
    <n v="106"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730"/>
    <b v="0"/>
    <n v="16"/>
    <b v="1"/>
    <x v="18"/>
    <n v="129"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3731"/>
    <b v="0"/>
    <n v="10"/>
    <b v="0"/>
    <x v="1"/>
    <n v="57"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732"/>
    <b v="1"/>
    <n v="21"/>
    <b v="1"/>
    <x v="18"/>
    <n v="163"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733"/>
    <b v="0"/>
    <n v="30"/>
    <b v="1"/>
    <x v="18"/>
    <n v="119"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734"/>
    <b v="0"/>
    <n v="8"/>
    <b v="1"/>
    <x v="18"/>
    <n v="104"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735"/>
    <b v="0"/>
    <n v="23"/>
    <b v="1"/>
    <x v="18"/>
    <n v="139"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736"/>
    <b v="0"/>
    <n v="4"/>
    <b v="0"/>
    <x v="18"/>
    <n v="9"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737"/>
    <b v="0"/>
    <n v="6"/>
    <b v="0"/>
    <x v="18"/>
    <n v="8"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738"/>
    <b v="0"/>
    <n v="34"/>
    <b v="1"/>
    <x v="39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739"/>
    <b v="0"/>
    <n v="51"/>
    <b v="1"/>
    <x v="18"/>
    <n v="119"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3740"/>
    <b v="0"/>
    <n v="22"/>
    <b v="1"/>
    <x v="29"/>
    <n v="118"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741"/>
    <b v="0"/>
    <n v="14"/>
    <b v="1"/>
    <x v="31"/>
    <n v="100"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742"/>
    <b v="0"/>
    <n v="1"/>
    <b v="0"/>
    <x v="38"/>
    <n v="9"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743"/>
    <b v="0"/>
    <n v="33"/>
    <b v="1"/>
    <x v="31"/>
    <n v="116"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744"/>
    <b v="0"/>
    <n v="26"/>
    <b v="1"/>
    <x v="31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745"/>
    <b v="0"/>
    <n v="48"/>
    <b v="1"/>
    <x v="28"/>
    <n v="180"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3746"/>
    <b v="0"/>
    <n v="13"/>
    <b v="1"/>
    <x v="39"/>
    <n v="104"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747"/>
    <b v="0"/>
    <n v="20"/>
    <b v="1"/>
    <x v="18"/>
    <n v="104"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748"/>
    <b v="0"/>
    <n v="6"/>
    <b v="1"/>
    <x v="1"/>
    <n v="103"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49"/>
    <b v="0"/>
    <n v="0"/>
    <b v="0"/>
    <x v="18"/>
    <n v="0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750"/>
    <b v="0"/>
    <n v="27"/>
    <b v="1"/>
    <x v="18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751"/>
    <b v="0"/>
    <n v="23"/>
    <b v="1"/>
    <x v="18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752"/>
    <b v="0"/>
    <n v="34"/>
    <b v="1"/>
    <x v="18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753"/>
    <b v="0"/>
    <n v="21"/>
    <b v="1"/>
    <x v="18"/>
    <n v="101"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754"/>
    <b v="0"/>
    <n v="18"/>
    <b v="1"/>
    <x v="18"/>
    <n v="175"/>
    <n v="68.06"/>
    <x v="1"/>
    <s v="plays"/>
    <x v="3754"/>
    <d v="2015-01-24T04:59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55"/>
    <b v="0"/>
    <n v="2"/>
    <b v="0"/>
    <x v="6"/>
    <n v="2"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756"/>
    <b v="0"/>
    <n v="39"/>
    <b v="1"/>
    <x v="18"/>
    <n v="300"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757"/>
    <b v="0"/>
    <n v="4"/>
    <b v="0"/>
    <x v="18"/>
    <n v="21"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758"/>
    <b v="0"/>
    <n v="2"/>
    <b v="0"/>
    <x v="18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59"/>
    <b v="0"/>
    <n v="0"/>
    <b v="0"/>
    <x v="18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760"/>
    <b v="0"/>
    <n v="0"/>
    <b v="0"/>
    <x v="18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761"/>
    <b v="0"/>
    <n v="28"/>
    <b v="1"/>
    <x v="18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762"/>
    <b v="0"/>
    <n v="2"/>
    <b v="0"/>
    <x v="13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3763"/>
    <b v="0"/>
    <n v="19"/>
    <b v="1"/>
    <x v="29"/>
    <n v="116"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764"/>
    <b v="0"/>
    <n v="7"/>
    <b v="0"/>
    <x v="5"/>
    <n v="58"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765"/>
    <b v="0"/>
    <n v="1"/>
    <b v="0"/>
    <x v="23"/>
    <n v="2"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766"/>
    <b v="1"/>
    <n v="34"/>
    <b v="1"/>
    <x v="31"/>
    <n v="166"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3767"/>
    <b v="0"/>
    <n v="31"/>
    <b v="1"/>
    <x v="28"/>
    <n v="171"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768"/>
    <b v="0"/>
    <n v="79"/>
    <b v="1"/>
    <x v="32"/>
    <n v="408"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769"/>
    <b v="0"/>
    <n v="15"/>
    <b v="1"/>
    <x v="18"/>
    <n v="117"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770"/>
    <b v="0"/>
    <n v="16"/>
    <b v="1"/>
    <x v="18"/>
    <n v="101"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771"/>
    <b v="0"/>
    <n v="14"/>
    <b v="1"/>
    <x v="18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772"/>
    <b v="0"/>
    <n v="0"/>
    <b v="0"/>
    <x v="6"/>
    <n v="0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773"/>
    <b v="0"/>
    <n v="14"/>
    <b v="1"/>
    <x v="30"/>
    <n v="133"/>
    <n v="57.14"/>
    <x v="0"/>
    <s v="television"/>
    <x v="3773"/>
    <d v="2016-01-09T00:36:01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774"/>
    <b v="0"/>
    <n v="22"/>
    <b v="1"/>
    <x v="30"/>
    <n v="100"/>
    <n v="27.27"/>
    <x v="0"/>
    <s v="television"/>
    <x v="3774"/>
    <d v="2015-01-30T17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775"/>
    <b v="0"/>
    <n v="36"/>
    <b v="1"/>
    <x v="40"/>
    <n v="127"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776"/>
    <b v="0"/>
    <n v="0"/>
    <b v="0"/>
    <x v="0"/>
    <n v="0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777"/>
    <b v="0"/>
    <n v="22"/>
    <b v="1"/>
    <x v="21"/>
    <n v="256"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778"/>
    <b v="0"/>
    <n v="13"/>
    <b v="1"/>
    <x v="21"/>
    <n v="100"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779"/>
    <b v="0"/>
    <n v="33"/>
    <b v="1"/>
    <x v="31"/>
    <n v="152"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780"/>
    <b v="0"/>
    <n v="5"/>
    <b v="0"/>
    <x v="9"/>
    <n v="8"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3781"/>
    <b v="1"/>
    <n v="25"/>
    <b v="1"/>
    <x v="27"/>
    <n v="148"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782"/>
    <b v="0"/>
    <n v="30"/>
    <b v="1"/>
    <x v="31"/>
    <n v="307"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x v="3783"/>
    <b v="0"/>
    <n v="11"/>
    <b v="1"/>
    <x v="28"/>
    <n v="103"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3784"/>
    <b v="0"/>
    <n v="29"/>
    <b v="1"/>
    <x v="28"/>
    <n v="187"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3785"/>
    <b v="0"/>
    <n v="3"/>
    <b v="1"/>
    <x v="12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3786"/>
    <b v="0"/>
    <n v="14"/>
    <b v="1"/>
    <x v="28"/>
    <n v="102"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3787"/>
    <b v="0"/>
    <n v="27"/>
    <b v="1"/>
    <x v="28"/>
    <n v="137"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3788"/>
    <b v="0"/>
    <n v="24"/>
    <b v="1"/>
    <x v="26"/>
    <n v="293"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789"/>
    <b v="1"/>
    <n v="94"/>
    <b v="1"/>
    <x v="33"/>
    <n v="212"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790"/>
    <b v="0"/>
    <n v="15"/>
    <b v="1"/>
    <x v="33"/>
    <n v="134"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x v="3791"/>
    <b v="0"/>
    <n v="27"/>
    <b v="1"/>
    <x v="28"/>
    <n v="125"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792"/>
    <b v="0"/>
    <n v="29"/>
    <b v="1"/>
    <x v="28"/>
    <n v="113"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793"/>
    <b v="0"/>
    <n v="33"/>
    <b v="1"/>
    <x v="18"/>
    <n v="130"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794"/>
    <b v="0"/>
    <n v="5"/>
    <b v="0"/>
    <x v="18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795"/>
    <b v="0"/>
    <n v="6"/>
    <b v="0"/>
    <x v="18"/>
    <n v="9"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x v="3796"/>
    <b v="0"/>
    <n v="20"/>
    <b v="1"/>
    <x v="1"/>
    <n v="180"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797"/>
    <b v="0"/>
    <n v="9"/>
    <b v="1"/>
    <x v="1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798"/>
    <b v="0"/>
    <n v="24"/>
    <b v="1"/>
    <x v="18"/>
    <n v="118"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799"/>
    <b v="0"/>
    <n v="13"/>
    <b v="1"/>
    <x v="18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800"/>
    <b v="0"/>
    <n v="27"/>
    <b v="1"/>
    <x v="18"/>
    <n v="130"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801"/>
    <b v="0"/>
    <n v="2"/>
    <b v="0"/>
    <x v="6"/>
    <n v="2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802"/>
    <b v="0"/>
    <n v="26"/>
    <b v="1"/>
    <x v="18"/>
    <n v="119"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803"/>
    <b v="0"/>
    <n v="3"/>
    <b v="0"/>
    <x v="18"/>
    <n v="17"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804"/>
    <b v="0"/>
    <n v="4"/>
    <b v="0"/>
    <x v="18"/>
    <n v="38"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805"/>
    <b v="0"/>
    <n v="0"/>
    <b v="0"/>
    <x v="18"/>
    <n v="0"/>
    <n v="0"/>
    <x v="1"/>
    <s v="plays"/>
    <x v="3805"/>
    <d v="2017-01-25T21:41:2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806"/>
    <b v="0"/>
    <n v="0"/>
    <b v="0"/>
    <x v="18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807"/>
    <b v="0"/>
    <n v="0"/>
    <b v="0"/>
    <x v="3"/>
    <n v="0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3808"/>
    <b v="0"/>
    <n v="15"/>
    <b v="1"/>
    <x v="29"/>
    <n v="148"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809"/>
    <b v="0"/>
    <n v="5"/>
    <b v="0"/>
    <x v="22"/>
    <n v="22"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x v="3810"/>
    <b v="0"/>
    <n v="0"/>
    <b v="0"/>
    <x v="9"/>
    <n v="0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x v="3811"/>
    <b v="0"/>
    <n v="33"/>
    <b v="1"/>
    <x v="26"/>
    <n v="156"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812"/>
    <b v="0"/>
    <n v="1"/>
    <b v="0"/>
    <x v="18"/>
    <n v="5"/>
    <n v="30"/>
    <x v="1"/>
    <s v="plays"/>
    <x v="3812"/>
    <d v="2017-01-04T13:06:20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813"/>
    <b v="0"/>
    <n v="21"/>
    <b v="1"/>
    <x v="18"/>
    <n v="108"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814"/>
    <b v="0"/>
    <n v="27"/>
    <b v="1"/>
    <x v="18"/>
    <n v="142"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815"/>
    <b v="0"/>
    <n v="20"/>
    <b v="1"/>
    <x v="18"/>
    <n v="105"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816"/>
    <b v="0"/>
    <n v="28"/>
    <b v="1"/>
    <x v="6"/>
    <n v="130"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817"/>
    <b v="0"/>
    <n v="1"/>
    <b v="0"/>
    <x v="25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3818"/>
    <b v="0"/>
    <n v="0"/>
    <b v="0"/>
    <x v="18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19"/>
    <b v="0"/>
    <n v="0"/>
    <b v="0"/>
    <x v="24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820"/>
    <b v="0"/>
    <n v="0"/>
    <b v="0"/>
    <x v="7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x v="3821"/>
    <b v="0"/>
    <n v="8"/>
    <b v="0"/>
    <x v="3"/>
    <n v="27"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822"/>
    <b v="0"/>
    <n v="35"/>
    <b v="1"/>
    <x v="30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823"/>
    <b v="0"/>
    <n v="20"/>
    <b v="1"/>
    <x v="30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824"/>
    <b v="0"/>
    <n v="17"/>
    <b v="1"/>
    <x v="40"/>
    <n v="127"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825"/>
    <b v="0"/>
    <n v="29"/>
    <b v="1"/>
    <x v="40"/>
    <n v="113"/>
    <n v="19.47"/>
    <x v="0"/>
    <s v="shorts"/>
    <x v="3825"/>
    <d v="2016-01-21T11:41:35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826"/>
    <b v="0"/>
    <n v="7"/>
    <b v="1"/>
    <x v="40"/>
    <n v="100"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827"/>
    <b v="0"/>
    <n v="16"/>
    <b v="1"/>
    <x v="40"/>
    <n v="100"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x v="3828"/>
    <b v="0"/>
    <n v="10"/>
    <b v="1"/>
    <x v="40"/>
    <n v="120"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829"/>
    <b v="0"/>
    <n v="6"/>
    <b v="0"/>
    <x v="0"/>
    <n v="14"/>
    <n v="11.67"/>
    <x v="0"/>
    <s v="science fiction"/>
    <x v="3829"/>
    <d v="2017-02-03T23:51:20"/>
    <x v="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3830"/>
    <b v="0"/>
    <n v="1"/>
    <b v="0"/>
    <x v="0"/>
    <n v="100"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831"/>
    <b v="0"/>
    <n v="14"/>
    <b v="1"/>
    <x v="21"/>
    <n v="120"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832"/>
    <b v="0"/>
    <n v="15"/>
    <b v="1"/>
    <x v="21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833"/>
    <b v="0"/>
    <n v="20"/>
    <b v="1"/>
    <x v="18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834"/>
    <b v="0"/>
    <n v="2"/>
    <b v="0"/>
    <x v="7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835"/>
    <b v="0"/>
    <n v="7"/>
    <b v="0"/>
    <x v="7"/>
    <n v="23"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3836"/>
    <b v="0"/>
    <n v="9"/>
    <b v="0"/>
    <x v="34"/>
    <n v="70"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837"/>
    <b v="0"/>
    <n v="1"/>
    <b v="0"/>
    <x v="34"/>
    <n v="0"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838"/>
    <b v="0"/>
    <n v="29"/>
    <b v="1"/>
    <x v="31"/>
    <n v="181"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839"/>
    <b v="0"/>
    <n v="16"/>
    <b v="1"/>
    <x v="31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3840"/>
    <b v="0"/>
    <n v="7"/>
    <b v="0"/>
    <x v="28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841"/>
    <b v="0"/>
    <n v="0"/>
    <b v="0"/>
    <x v="22"/>
    <n v="0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842"/>
    <b v="0"/>
    <n v="30"/>
    <b v="1"/>
    <x v="26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843"/>
    <b v="0"/>
    <n v="0"/>
    <b v="0"/>
    <x v="23"/>
    <n v="0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844"/>
    <b v="0"/>
    <n v="10"/>
    <b v="0"/>
    <x v="9"/>
    <n v="26"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x v="3845"/>
    <b v="0"/>
    <n v="0"/>
    <b v="0"/>
    <x v="16"/>
    <n v="0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3846"/>
    <b v="0"/>
    <n v="13"/>
    <b v="1"/>
    <x v="14"/>
    <n v="135"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847"/>
    <b v="0"/>
    <n v="22"/>
    <b v="1"/>
    <x v="18"/>
    <n v="122"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x v="3848"/>
    <b v="0"/>
    <n v="16"/>
    <b v="1"/>
    <x v="31"/>
    <n v="124"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849"/>
    <b v="0"/>
    <n v="34"/>
    <b v="1"/>
    <x v="31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850"/>
    <b v="0"/>
    <n v="13"/>
    <b v="1"/>
    <x v="31"/>
    <n v="110"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851"/>
    <b v="0"/>
    <n v="1"/>
    <b v="0"/>
    <x v="2"/>
    <n v="0"/>
    <n v="1"/>
    <x v="2"/>
    <s v="translations"/>
    <x v="3851"/>
    <d v="2017-01-03T06:04:27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852"/>
    <b v="0"/>
    <n v="1"/>
    <b v="0"/>
    <x v="38"/>
    <n v="4"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3853"/>
    <b v="0"/>
    <n v="6"/>
    <b v="0"/>
    <x v="38"/>
    <n v="34"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854"/>
    <b v="0"/>
    <n v="0"/>
    <b v="0"/>
    <x v="24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855"/>
    <b v="0"/>
    <n v="11"/>
    <b v="1"/>
    <x v="31"/>
    <n v="110"/>
    <n v="50"/>
    <x v="5"/>
    <s v="rock"/>
    <x v="3855"/>
    <d v="2013-01-02T20:59:44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856"/>
    <b v="0"/>
    <n v="15"/>
    <b v="1"/>
    <x v="31"/>
    <n v="104"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857"/>
    <b v="0"/>
    <n v="45"/>
    <b v="1"/>
    <x v="37"/>
    <n v="113"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858"/>
    <b v="0"/>
    <n v="11"/>
    <b v="1"/>
    <x v="31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859"/>
    <b v="0"/>
    <n v="26"/>
    <b v="1"/>
    <x v="28"/>
    <n v="137"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860"/>
    <b v="0"/>
    <n v="4"/>
    <b v="0"/>
    <x v="13"/>
    <n v="2"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3861"/>
    <b v="0"/>
    <n v="8"/>
    <b v="0"/>
    <x v="13"/>
    <n v="47"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3862"/>
    <b v="1"/>
    <n v="17"/>
    <b v="1"/>
    <x v="12"/>
    <n v="312"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863"/>
    <b v="0"/>
    <n v="5"/>
    <b v="0"/>
    <x v="9"/>
    <n v="10"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864"/>
    <b v="0"/>
    <n v="3"/>
    <b v="0"/>
    <x v="9"/>
    <n v="5"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3865"/>
    <b v="0"/>
    <n v="15"/>
    <b v="1"/>
    <x v="26"/>
    <n v="151"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866"/>
    <b v="0"/>
    <n v="30"/>
    <b v="1"/>
    <x v="32"/>
    <n v="163"/>
    <n v="27.1"/>
    <x v="4"/>
    <s v="tabletop games"/>
    <x v="3866"/>
    <d v="2012-01-28T18:54:07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867"/>
    <b v="0"/>
    <n v="197"/>
    <b v="1"/>
    <x v="32"/>
    <n v="460"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x v="3868"/>
    <b v="0"/>
    <n v="1"/>
    <b v="0"/>
    <x v="17"/>
    <n v="0"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3869"/>
    <b v="0"/>
    <n v="17"/>
    <b v="1"/>
    <x v="28"/>
    <n v="128"/>
    <n v="37.65"/>
    <x v="5"/>
    <s v="indie rock"/>
    <x v="3869"/>
    <d v="2012-01-25T23:49:52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3870"/>
    <b v="0"/>
    <n v="16"/>
    <b v="1"/>
    <x v="28"/>
    <n v="121"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3871"/>
    <b v="0"/>
    <n v="10"/>
    <b v="1"/>
    <x v="28"/>
    <n v="103"/>
    <n v="51.6"/>
    <x v="5"/>
    <s v="indie rock"/>
    <x v="3871"/>
    <d v="2011-01-16T01:51: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872"/>
    <b v="1"/>
    <n v="151"/>
    <b v="1"/>
    <x v="8"/>
    <n v="661"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873"/>
    <b v="1"/>
    <n v="159"/>
    <b v="1"/>
    <x v="8"/>
    <n v="878"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874"/>
    <b v="0"/>
    <n v="26"/>
    <b v="1"/>
    <x v="8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3875"/>
    <b v="0"/>
    <n v="4"/>
    <b v="0"/>
    <x v="25"/>
    <n v="28"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876"/>
    <b v="0"/>
    <n v="15"/>
    <b v="0"/>
    <x v="25"/>
    <n v="52"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877"/>
    <b v="0"/>
    <n v="13"/>
    <b v="1"/>
    <x v="18"/>
    <n v="133"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878"/>
    <b v="0"/>
    <n v="1"/>
    <b v="0"/>
    <x v="18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879"/>
    <b v="0"/>
    <n v="4"/>
    <b v="0"/>
    <x v="18"/>
    <n v="5"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3880"/>
    <b v="0"/>
    <n v="6"/>
    <b v="1"/>
    <x v="6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881"/>
    <b v="0"/>
    <n v="8"/>
    <b v="1"/>
    <x v="1"/>
    <n v="100"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882"/>
    <b v="0"/>
    <n v="32"/>
    <b v="1"/>
    <x v="1"/>
    <n v="213"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883"/>
    <b v="0"/>
    <n v="20"/>
    <b v="1"/>
    <x v="1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884"/>
    <b v="0"/>
    <n v="16"/>
    <b v="0"/>
    <x v="18"/>
    <n v="108"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885"/>
    <b v="0"/>
    <n v="22"/>
    <b v="0"/>
    <x v="18"/>
    <n v="128"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886"/>
    <b v="0"/>
    <n v="8"/>
    <b v="0"/>
    <x v="18"/>
    <n v="52"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887"/>
    <b v="1"/>
    <n v="15"/>
    <b v="1"/>
    <x v="18"/>
    <n v="109"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3888"/>
    <b v="0"/>
    <n v="0"/>
    <b v="0"/>
    <x v="6"/>
    <n v="0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889"/>
    <b v="0"/>
    <n v="25"/>
    <b v="1"/>
    <x v="18"/>
    <n v="133"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890"/>
    <b v="0"/>
    <n v="14"/>
    <b v="1"/>
    <x v="18"/>
    <n v="114"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891"/>
    <b v="0"/>
    <n v="16"/>
    <b v="1"/>
    <x v="18"/>
    <n v="108"/>
    <n v="33.75"/>
    <x v="1"/>
    <s v="plays"/>
    <x v="3891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892"/>
    <b v="0"/>
    <n v="15"/>
    <b v="1"/>
    <x v="18"/>
    <n v="107"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893"/>
    <b v="0"/>
    <n v="13"/>
    <b v="1"/>
    <x v="18"/>
    <n v="130"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894"/>
    <b v="0"/>
    <n v="44"/>
    <b v="1"/>
    <x v="18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895"/>
    <b v="0"/>
    <n v="20"/>
    <b v="1"/>
    <x v="18"/>
    <n v="218"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896"/>
    <b v="0"/>
    <n v="18"/>
    <b v="1"/>
    <x v="18"/>
    <n v="221"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897"/>
    <b v="0"/>
    <n v="18"/>
    <b v="1"/>
    <x v="18"/>
    <n v="223"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898"/>
    <b v="0"/>
    <n v="12"/>
    <b v="1"/>
    <x v="18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3899"/>
    <b v="0"/>
    <n v="38"/>
    <b v="1"/>
    <x v="18"/>
    <n v="184"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900"/>
    <b v="0"/>
    <n v="3"/>
    <b v="1"/>
    <x v="18"/>
    <n v="122"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901"/>
    <b v="0"/>
    <n v="18"/>
    <b v="1"/>
    <x v="18"/>
    <n v="211"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902"/>
    <b v="0"/>
    <n v="21"/>
    <b v="1"/>
    <x v="18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903"/>
    <b v="0"/>
    <n v="14"/>
    <b v="1"/>
    <x v="18"/>
    <n v="130"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904"/>
    <b v="0"/>
    <n v="39"/>
    <b v="1"/>
    <x v="18"/>
    <n v="152"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905"/>
    <b v="0"/>
    <n v="36"/>
    <b v="1"/>
    <x v="18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906"/>
    <b v="0"/>
    <n v="19"/>
    <b v="1"/>
    <x v="18"/>
    <n v="190"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3907"/>
    <b v="0"/>
    <n v="12"/>
    <b v="1"/>
    <x v="18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3908"/>
    <b v="0"/>
    <n v="30"/>
    <b v="1"/>
    <x v="18"/>
    <n v="215"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3909"/>
    <b v="0"/>
    <n v="10"/>
    <b v="1"/>
    <x v="18"/>
    <n v="158"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3910"/>
    <b v="0"/>
    <n v="10"/>
    <b v="1"/>
    <x v="18"/>
    <n v="110"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3911"/>
    <b v="0"/>
    <n v="7"/>
    <b v="1"/>
    <x v="18"/>
    <n v="106"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3912"/>
    <b v="0"/>
    <n v="18"/>
    <b v="1"/>
    <x v="18"/>
    <n v="132"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3913"/>
    <b v="0"/>
    <n v="8"/>
    <b v="1"/>
    <x v="18"/>
    <n v="126"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914"/>
    <b v="0"/>
    <n v="25"/>
    <b v="1"/>
    <x v="18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3915"/>
    <b v="0"/>
    <n v="9"/>
    <b v="1"/>
    <x v="18"/>
    <n v="100"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3916"/>
    <b v="0"/>
    <n v="14"/>
    <b v="1"/>
    <x v="18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917"/>
    <b v="0"/>
    <n v="28"/>
    <b v="1"/>
    <x v="18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3918"/>
    <b v="0"/>
    <n v="17"/>
    <b v="1"/>
    <x v="18"/>
    <n v="202"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3919"/>
    <b v="0"/>
    <n v="1"/>
    <b v="0"/>
    <x v="6"/>
    <n v="20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920"/>
    <b v="0"/>
    <n v="2"/>
    <b v="0"/>
    <x v="6"/>
    <n v="6"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3921"/>
    <b v="0"/>
    <n v="17"/>
    <b v="1"/>
    <x v="18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3922"/>
    <b v="0"/>
    <n v="9"/>
    <b v="1"/>
    <x v="18"/>
    <n v="104"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x v="3923"/>
    <b v="0"/>
    <n v="18"/>
    <b v="1"/>
    <x v="18"/>
    <n v="121"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3924"/>
    <b v="0"/>
    <n v="21"/>
    <b v="1"/>
    <x v="18"/>
    <n v="114"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925"/>
    <b v="0"/>
    <n v="46"/>
    <b v="1"/>
    <x v="18"/>
    <n v="239"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926"/>
    <b v="0"/>
    <n v="7"/>
    <b v="1"/>
    <x v="6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927"/>
    <b v="0"/>
    <n v="15"/>
    <b v="1"/>
    <x v="6"/>
    <n v="113"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928"/>
    <b v="0"/>
    <n v="3"/>
    <b v="1"/>
    <x v="6"/>
    <n v="100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3929"/>
    <b v="0"/>
    <n v="8"/>
    <b v="1"/>
    <x v="18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3930"/>
    <b v="0"/>
    <n v="9"/>
    <b v="1"/>
    <x v="18"/>
    <n v="106"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931"/>
    <b v="0"/>
    <n v="1"/>
    <b v="0"/>
    <x v="18"/>
    <n v="2"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932"/>
    <b v="0"/>
    <n v="1"/>
    <b v="0"/>
    <x v="6"/>
    <n v="5"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3933"/>
    <b v="0"/>
    <n v="1"/>
    <b v="0"/>
    <x v="18"/>
    <n v="20"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x v="3934"/>
    <b v="0"/>
    <n v="1"/>
    <b v="0"/>
    <x v="18"/>
    <n v="0"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935"/>
    <b v="0"/>
    <n v="7"/>
    <b v="0"/>
    <x v="18"/>
    <n v="14"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3936"/>
    <b v="0"/>
    <n v="5"/>
    <b v="0"/>
    <x v="18"/>
    <n v="60"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3937"/>
    <b v="0"/>
    <n v="0"/>
    <b v="0"/>
    <x v="18"/>
    <n v="0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3938"/>
    <b v="0"/>
    <n v="2"/>
    <b v="0"/>
    <x v="18"/>
    <n v="22"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939"/>
    <b v="0"/>
    <n v="6"/>
    <b v="0"/>
    <x v="18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3940"/>
    <b v="0"/>
    <n v="0"/>
    <b v="0"/>
    <x v="18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3941"/>
    <b v="0"/>
    <n v="10"/>
    <b v="1"/>
    <x v="12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942"/>
    <b v="0"/>
    <n v="50"/>
    <b v="1"/>
    <x v="32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3943"/>
    <b v="0"/>
    <n v="13"/>
    <b v="1"/>
    <x v="28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x v="3944"/>
    <b v="0"/>
    <n v="22"/>
    <b v="1"/>
    <x v="40"/>
    <n v="140"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x v="3945"/>
    <b v="0"/>
    <n v="7"/>
    <b v="0"/>
    <x v="5"/>
    <n v="40"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946"/>
    <b v="0"/>
    <n v="0"/>
    <b v="0"/>
    <x v="3"/>
    <n v="0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947"/>
    <b v="0"/>
    <n v="2"/>
    <b v="0"/>
    <x v="14"/>
    <n v="3"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3948"/>
    <b v="0"/>
    <n v="11"/>
    <b v="1"/>
    <x v="18"/>
    <n v="108"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3949"/>
    <b v="0"/>
    <n v="9"/>
    <b v="1"/>
    <x v="26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3950"/>
    <b v="0"/>
    <n v="2"/>
    <b v="0"/>
    <x v="7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951"/>
    <b v="0"/>
    <n v="26"/>
    <b v="1"/>
    <x v="40"/>
    <n v="393"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952"/>
    <b v="0"/>
    <n v="8"/>
    <b v="1"/>
    <x v="40"/>
    <n v="106"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953"/>
    <b v="0"/>
    <n v="0"/>
    <b v="0"/>
    <x v="3"/>
    <n v="0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954"/>
    <b v="0"/>
    <n v="0"/>
    <b v="0"/>
    <x v="7"/>
    <n v="0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955"/>
    <b v="0"/>
    <n v="0"/>
    <b v="0"/>
    <x v="7"/>
    <n v="0"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x v="3956"/>
    <b v="0"/>
    <n v="14"/>
    <b v="1"/>
    <x v="31"/>
    <n v="109"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957"/>
    <b v="0"/>
    <n v="7"/>
    <b v="0"/>
    <x v="9"/>
    <n v="41"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958"/>
    <b v="0"/>
    <n v="14"/>
    <b v="1"/>
    <x v="31"/>
    <n v="219"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959"/>
    <b v="0"/>
    <n v="17"/>
    <b v="1"/>
    <x v="31"/>
    <n v="170"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960"/>
    <b v="0"/>
    <n v="25"/>
    <b v="1"/>
    <x v="31"/>
    <n v="263"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x v="3961"/>
    <b v="0"/>
    <n v="13"/>
    <b v="1"/>
    <x v="31"/>
    <n v="116"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962"/>
    <b v="1"/>
    <n v="22"/>
    <b v="1"/>
    <x v="28"/>
    <n v="104"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963"/>
    <b v="0"/>
    <n v="9"/>
    <b v="1"/>
    <x v="33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964"/>
    <b v="0"/>
    <n v="18"/>
    <b v="1"/>
    <x v="18"/>
    <n v="110"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x v="3965"/>
    <b v="0"/>
    <n v="5"/>
    <b v="0"/>
    <x v="18"/>
    <n v="33"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3966"/>
    <b v="0"/>
    <n v="15"/>
    <b v="1"/>
    <x v="18"/>
    <n v="113"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3967"/>
    <b v="0"/>
    <n v="13"/>
    <b v="1"/>
    <x v="18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968"/>
    <b v="0"/>
    <n v="13"/>
    <b v="0"/>
    <x v="18"/>
    <n v="38"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969"/>
    <b v="0"/>
    <n v="8"/>
    <b v="1"/>
    <x v="30"/>
    <n v="117"/>
    <n v="51.25"/>
    <x v="0"/>
    <s v="television"/>
    <x v="3969"/>
    <d v="2015-01-01T07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970"/>
    <b v="0"/>
    <n v="21"/>
    <b v="1"/>
    <x v="40"/>
    <n v="131"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971"/>
    <b v="0"/>
    <n v="19"/>
    <b v="1"/>
    <x v="31"/>
    <n v="156"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972"/>
    <b v="0"/>
    <n v="34"/>
    <b v="1"/>
    <x v="31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973"/>
    <b v="0"/>
    <n v="15"/>
    <b v="0"/>
    <x v="15"/>
    <n v="103"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974"/>
    <b v="0"/>
    <n v="20"/>
    <b v="1"/>
    <x v="31"/>
    <n v="143"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975"/>
    <b v="0"/>
    <n v="19"/>
    <b v="1"/>
    <x v="31"/>
    <n v="181"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x v="3976"/>
    <b v="0"/>
    <n v="31"/>
    <b v="1"/>
    <x v="18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3977"/>
    <b v="0"/>
    <n v="17"/>
    <b v="1"/>
    <x v="18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3978"/>
    <b v="0"/>
    <n v="13"/>
    <b v="1"/>
    <x v="18"/>
    <n v="169"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979"/>
    <b v="0"/>
    <n v="22"/>
    <b v="1"/>
    <x v="18"/>
    <n v="144"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3980"/>
    <b v="0"/>
    <n v="6"/>
    <b v="1"/>
    <x v="18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981"/>
    <b v="0"/>
    <n v="10"/>
    <b v="1"/>
    <x v="6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982"/>
    <b v="0"/>
    <n v="14"/>
    <b v="1"/>
    <x v="8"/>
    <n v="102"/>
    <n v="25.21"/>
    <x v="3"/>
    <s v="space exploration"/>
    <x v="3982"/>
    <d v="2015-01-15T21:54:55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3983"/>
    <b v="0"/>
    <n v="14"/>
    <b v="1"/>
    <x v="18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984"/>
    <b v="0"/>
    <n v="31"/>
    <b v="1"/>
    <x v="18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985"/>
    <b v="0"/>
    <n v="15"/>
    <b v="1"/>
    <x v="40"/>
    <n v="153"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x v="3986"/>
    <b v="0"/>
    <n v="9"/>
    <b v="1"/>
    <x v="21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3987"/>
    <b v="0"/>
    <n v="11"/>
    <b v="1"/>
    <x v="31"/>
    <n v="103"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3988"/>
    <b v="0"/>
    <n v="16"/>
    <b v="1"/>
    <x v="36"/>
    <n v="100"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3989"/>
    <b v="0"/>
    <n v="10"/>
    <b v="1"/>
    <x v="36"/>
    <n v="100"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3990"/>
    <b v="0"/>
    <n v="4"/>
    <b v="0"/>
    <x v="9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3991"/>
    <b v="0"/>
    <n v="7"/>
    <b v="1"/>
    <x v="29"/>
    <n v="125"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3992"/>
    <b v="0"/>
    <n v="11"/>
    <b v="1"/>
    <x v="31"/>
    <n v="100"/>
    <n v="27.27"/>
    <x v="5"/>
    <s v="rock"/>
    <x v="3992"/>
    <d v="2014-01-31T19:01:00"/>
    <x v="1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3993"/>
    <b v="0"/>
    <n v="8"/>
    <b v="1"/>
    <x v="31"/>
    <n v="100"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3994"/>
    <b v="0"/>
    <n v="11"/>
    <b v="1"/>
    <x v="28"/>
    <n v="100"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3995"/>
    <b v="0"/>
    <n v="14"/>
    <b v="1"/>
    <x v="26"/>
    <n v="106"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996"/>
    <b v="0"/>
    <n v="11"/>
    <b v="1"/>
    <x v="31"/>
    <n v="185"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997"/>
    <b v="0"/>
    <n v="14"/>
    <b v="1"/>
    <x v="31"/>
    <n v="350"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998"/>
    <b v="0"/>
    <n v="16"/>
    <b v="1"/>
    <x v="33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999"/>
    <b v="0"/>
    <n v="16"/>
    <b v="1"/>
    <x v="28"/>
    <n v="133"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4000"/>
    <b v="0"/>
    <n v="30"/>
    <b v="1"/>
    <x v="28"/>
    <n v="266"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4001"/>
    <b v="0"/>
    <n v="49"/>
    <b v="1"/>
    <x v="8"/>
    <n v="164"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4002"/>
    <b v="0"/>
    <n v="17"/>
    <b v="1"/>
    <x v="12"/>
    <n v="103"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4003"/>
    <b v="0"/>
    <n v="10"/>
    <b v="1"/>
    <x v="6"/>
    <n v="100"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4004"/>
    <b v="0"/>
    <n v="59"/>
    <b v="1"/>
    <x v="1"/>
    <n v="458"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4005"/>
    <b v="0"/>
    <n v="25"/>
    <b v="1"/>
    <x v="1"/>
    <n v="124"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06"/>
    <b v="0"/>
    <n v="0"/>
    <b v="0"/>
    <x v="1"/>
    <n v="0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4007"/>
    <b v="1"/>
    <n v="18"/>
    <b v="1"/>
    <x v="18"/>
    <n v="175"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4008"/>
    <b v="0"/>
    <n v="20"/>
    <b v="1"/>
    <x v="18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4009"/>
    <b v="0"/>
    <n v="14"/>
    <b v="1"/>
    <x v="18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10"/>
    <b v="0"/>
    <n v="17"/>
    <b v="1"/>
    <x v="18"/>
    <n v="113"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11"/>
    <b v="0"/>
    <n v="6"/>
    <b v="1"/>
    <x v="18"/>
    <n v="104"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12"/>
    <b v="0"/>
    <n v="8"/>
    <b v="1"/>
    <x v="18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4013"/>
    <b v="0"/>
    <n v="17"/>
    <b v="1"/>
    <x v="18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4014"/>
    <b v="0"/>
    <n v="27"/>
    <b v="1"/>
    <x v="18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4015"/>
    <b v="0"/>
    <n v="15"/>
    <b v="1"/>
    <x v="18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4016"/>
    <b v="0"/>
    <n v="20"/>
    <b v="1"/>
    <x v="18"/>
    <n v="143"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017"/>
    <b v="0"/>
    <n v="0"/>
    <b v="0"/>
    <x v="18"/>
    <n v="0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4018"/>
    <b v="0"/>
    <n v="6"/>
    <b v="0"/>
    <x v="18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019"/>
    <b v="0"/>
    <n v="0"/>
    <b v="0"/>
    <x v="16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020"/>
    <b v="0"/>
    <n v="0"/>
    <b v="0"/>
    <x v="18"/>
    <n v="0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21"/>
    <b v="0"/>
    <n v="12"/>
    <b v="1"/>
    <x v="40"/>
    <n v="104"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022"/>
    <b v="0"/>
    <n v="0"/>
    <b v="0"/>
    <x v="7"/>
    <n v="0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4023"/>
    <b v="0"/>
    <n v="18"/>
    <b v="1"/>
    <x v="29"/>
    <n v="238"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4024"/>
    <b v="0"/>
    <n v="28"/>
    <b v="1"/>
    <x v="36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25"/>
    <b v="0"/>
    <n v="25"/>
    <b v="1"/>
    <x v="18"/>
    <n v="242"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4026"/>
    <b v="0"/>
    <n v="2"/>
    <b v="0"/>
    <x v="9"/>
    <n v="1"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27"/>
    <b v="0"/>
    <n v="4"/>
    <b v="0"/>
    <x v="33"/>
    <n v="48"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4028"/>
    <b v="0"/>
    <n v="13"/>
    <b v="1"/>
    <x v="39"/>
    <n v="156"/>
    <n v="30.08"/>
    <x v="5"/>
    <s v="classical music"/>
    <x v="4028"/>
    <d v="2011-01-02T03:00:00"/>
    <x v="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29"/>
    <b v="0"/>
    <n v="14"/>
    <b v="1"/>
    <x v="18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4030"/>
    <b v="0"/>
    <n v="3"/>
    <b v="0"/>
    <x v="18"/>
    <n v="32"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31"/>
    <b v="0"/>
    <n v="9"/>
    <b v="1"/>
    <x v="18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32"/>
    <b v="0"/>
    <n v="24"/>
    <b v="1"/>
    <x v="18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33"/>
    <b v="0"/>
    <n v="10"/>
    <b v="1"/>
    <x v="18"/>
    <n v="140"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34"/>
    <b v="0"/>
    <n v="8"/>
    <b v="1"/>
    <x v="18"/>
    <n v="100"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35"/>
    <b v="0"/>
    <n v="17"/>
    <b v="1"/>
    <x v="18"/>
    <n v="202"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36"/>
    <b v="0"/>
    <n v="9"/>
    <b v="1"/>
    <x v="18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37"/>
    <b v="0"/>
    <n v="8"/>
    <b v="1"/>
    <x v="18"/>
    <n v="100"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38"/>
    <b v="0"/>
    <n v="15"/>
    <b v="1"/>
    <x v="18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39"/>
    <b v="0"/>
    <n v="22"/>
    <b v="1"/>
    <x v="18"/>
    <n v="100"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40"/>
    <b v="0"/>
    <n v="19"/>
    <b v="1"/>
    <x v="18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41"/>
    <b v="0"/>
    <n v="10"/>
    <b v="1"/>
    <x v="18"/>
    <n v="228"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42"/>
    <b v="0"/>
    <n v="7"/>
    <b v="1"/>
    <x v="18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4043"/>
    <b v="0"/>
    <n v="4"/>
    <b v="0"/>
    <x v="18"/>
    <n v="8"/>
    <n v="4.75"/>
    <x v="1"/>
    <s v="plays"/>
    <x v="4043"/>
    <d v="2015-01-28T13:04:38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044"/>
    <b v="0"/>
    <n v="0"/>
    <b v="0"/>
    <x v="18"/>
    <n v="0"/>
    <n v="0"/>
    <x v="1"/>
    <s v="plays"/>
    <x v="4044"/>
    <d v="2017-01-27T18:54:02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45"/>
    <b v="0"/>
    <n v="9"/>
    <b v="1"/>
    <x v="18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46"/>
    <b v="0"/>
    <n v="12"/>
    <b v="1"/>
    <x v="18"/>
    <n v="110"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47"/>
    <b v="0"/>
    <n v="13"/>
    <b v="1"/>
    <x v="40"/>
    <n v="103"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048"/>
    <b v="0"/>
    <n v="0"/>
    <b v="0"/>
    <x v="5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4049"/>
    <b v="0"/>
    <n v="2"/>
    <b v="0"/>
    <x v="9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4050"/>
    <b v="0"/>
    <n v="5"/>
    <b v="1"/>
    <x v="29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4051"/>
    <b v="0"/>
    <n v="17"/>
    <b v="1"/>
    <x v="32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052"/>
    <b v="0"/>
    <n v="0"/>
    <b v="0"/>
    <x v="7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53"/>
    <b v="0"/>
    <n v="20"/>
    <b v="1"/>
    <x v="18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4054"/>
    <b v="0"/>
    <n v="1"/>
    <b v="0"/>
    <x v="18"/>
    <n v="5"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55"/>
    <b v="0"/>
    <n v="0"/>
    <b v="0"/>
    <x v="18"/>
    <n v="0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4056"/>
    <b v="0"/>
    <n v="9"/>
    <b v="0"/>
    <x v="6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57"/>
    <b v="0"/>
    <n v="9"/>
    <b v="1"/>
    <x v="18"/>
    <n v="139"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58"/>
    <b v="0"/>
    <n v="9"/>
    <b v="1"/>
    <x v="18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59"/>
    <b v="0"/>
    <n v="11"/>
    <b v="1"/>
    <x v="18"/>
    <n v="101"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x v="4060"/>
    <b v="0"/>
    <n v="4"/>
    <b v="1"/>
    <x v="18"/>
    <n v="210"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61"/>
    <b v="0"/>
    <n v="8"/>
    <b v="1"/>
    <x v="18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4062"/>
    <b v="0"/>
    <n v="4"/>
    <b v="0"/>
    <x v="18"/>
    <n v="35"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x v="4063"/>
    <b v="0"/>
    <n v="4"/>
    <b v="0"/>
    <x v="23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x v="4064"/>
    <b v="0"/>
    <n v="2"/>
    <b v="0"/>
    <x v="1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4065"/>
    <b v="0"/>
    <n v="7"/>
    <b v="1"/>
    <x v="31"/>
    <n v="100"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4066"/>
    <b v="0"/>
    <n v="8"/>
    <b v="1"/>
    <x v="31"/>
    <n v="120"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4067"/>
    <b v="0"/>
    <n v="52"/>
    <b v="1"/>
    <x v="8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4068"/>
    <b v="0"/>
    <n v="45"/>
    <b v="1"/>
    <x v="8"/>
    <n v="647"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69"/>
    <b v="0"/>
    <n v="12"/>
    <b v="1"/>
    <x v="18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70"/>
    <b v="0"/>
    <n v="17"/>
    <b v="1"/>
    <x v="18"/>
    <n v="153"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071"/>
    <b v="0"/>
    <n v="2"/>
    <b v="0"/>
    <x v="18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072"/>
    <b v="0"/>
    <n v="3"/>
    <b v="0"/>
    <x v="18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073"/>
    <b v="0"/>
    <n v="2"/>
    <b v="0"/>
    <x v="18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074"/>
    <b v="0"/>
    <n v="0"/>
    <b v="0"/>
    <x v="7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4075"/>
    <b v="0"/>
    <n v="13"/>
    <b v="1"/>
    <x v="28"/>
    <n v="241"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x v="4076"/>
    <b v="0"/>
    <n v="3"/>
    <b v="0"/>
    <x v="2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4077"/>
    <b v="0"/>
    <n v="28"/>
    <b v="1"/>
    <x v="26"/>
    <n v="383"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078"/>
    <b v="0"/>
    <n v="15"/>
    <b v="1"/>
    <x v="18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4079"/>
    <b v="0"/>
    <n v="0"/>
    <b v="0"/>
    <x v="9"/>
    <n v="0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4080"/>
    <b v="0"/>
    <n v="15"/>
    <b v="1"/>
    <x v="14"/>
    <n v="290"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x v="4081"/>
    <b v="0"/>
    <n v="3"/>
    <b v="1"/>
    <x v="14"/>
    <n v="155"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x v="4082"/>
    <b v="0"/>
    <n v="25"/>
    <b v="1"/>
    <x v="14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4083"/>
    <b v="0"/>
    <n v="2"/>
    <b v="0"/>
    <x v="9"/>
    <n v="2"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4084"/>
    <b v="0"/>
    <n v="28"/>
    <b v="1"/>
    <x v="32"/>
    <n v="1165"/>
    <n v="41.61"/>
    <x v="4"/>
    <s v="tabletop games"/>
    <x v="4084"/>
    <d v="2017-01-05T19:47:27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085"/>
    <b v="0"/>
    <n v="14"/>
    <b v="1"/>
    <x v="18"/>
    <n v="124"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4086"/>
    <b v="0"/>
    <n v="3"/>
    <b v="1"/>
    <x v="6"/>
    <n v="129"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087"/>
    <b v="0"/>
    <n v="15"/>
    <b v="1"/>
    <x v="18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088"/>
    <b v="0"/>
    <n v="5"/>
    <b v="1"/>
    <x v="18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4089"/>
    <b v="0"/>
    <n v="1"/>
    <b v="0"/>
    <x v="18"/>
    <n v="10"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090"/>
    <b v="0"/>
    <n v="3"/>
    <b v="1"/>
    <x v="18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4091"/>
    <b v="0"/>
    <n v="36"/>
    <b v="1"/>
    <x v="37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4092"/>
    <b v="0"/>
    <n v="2"/>
    <b v="1"/>
    <x v="10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093"/>
    <b v="0"/>
    <n v="14"/>
    <b v="1"/>
    <x v="18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094"/>
    <b v="0"/>
    <n v="0"/>
    <b v="0"/>
    <x v="16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095"/>
    <b v="0"/>
    <n v="35"/>
    <b v="1"/>
    <x v="40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4096"/>
    <b v="0"/>
    <n v="0"/>
    <b v="0"/>
    <x v="23"/>
    <n v="0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097"/>
    <b v="0"/>
    <n v="3"/>
    <b v="1"/>
    <x v="18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098"/>
    <b v="0"/>
    <n v="3"/>
    <b v="1"/>
    <x v="18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4099"/>
    <b v="0"/>
    <n v="13"/>
    <b v="1"/>
    <x v="29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4100"/>
    <b v="0"/>
    <n v="5"/>
    <b v="1"/>
    <x v="31"/>
    <n v="424"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4101"/>
    <b v="0"/>
    <n v="0"/>
    <b v="0"/>
    <x v="24"/>
    <n v="0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4102"/>
    <b v="0"/>
    <n v="4"/>
    <b v="1"/>
    <x v="14"/>
    <n v="120"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4103"/>
    <b v="0"/>
    <n v="4"/>
    <b v="1"/>
    <x v="39"/>
    <n v="116"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4104"/>
    <b v="0"/>
    <n v="0"/>
    <b v="0"/>
    <x v="38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05"/>
    <b v="0"/>
    <n v="1"/>
    <b v="1"/>
    <x v="30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x v="4106"/>
    <b v="0"/>
    <n v="1"/>
    <b v="1"/>
    <x v="36"/>
    <n v="100"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4107"/>
    <b v="1"/>
    <n v="711"/>
    <b v="1"/>
    <x v="31"/>
    <n v="303833"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x v="4108"/>
    <b v="0"/>
    <n v="4"/>
    <b v="1"/>
    <x v="18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4109"/>
    <b v="0"/>
    <n v="1"/>
    <b v="1"/>
    <x v="26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110"/>
    <b v="0"/>
    <n v="0"/>
    <b v="0"/>
    <x v="17"/>
    <n v="0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4111"/>
    <b v="0"/>
    <n v="2035"/>
    <b v="1"/>
    <x v="32"/>
    <n v="930250"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112"/>
    <b v="0"/>
    <n v="163"/>
    <b v="1"/>
    <x v="12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3"/>
    <b v="0"/>
    <n v="3"/>
    <b v="1"/>
    <x v="18"/>
    <n v="6500"/>
    <n v="21.67"/>
    <x v="1"/>
    <s v="plays"/>
    <x v="4113"/>
    <d v="2016-03-28T15:50:29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9"/>
    <x v="9"/>
    <x v="0"/>
  </r>
  <r>
    <x v="10"/>
    <x v="10"/>
    <x v="10"/>
    <x v="0"/>
    <x v="10"/>
    <x v="10"/>
    <x v="10"/>
    <x v="0"/>
  </r>
  <r>
    <x v="11"/>
    <x v="9"/>
    <x v="10"/>
    <x v="0"/>
    <x v="11"/>
    <x v="11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CF637-B1AF-D941-BE99-2CDEE5AA09C3}" name="PivotTable1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0B725-FEC9-5340-BBA3-A3CC0C2C1311}" name="PivotTable4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2E2F6-4114-4646-BB6A-90A6D05E8FA3}" name="PivotTable2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E2A22-162F-504F-BDDB-35FBAD602AD1}" name="PivotTable5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>
      <items count="4115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t="default"/>
      </items>
    </pivotField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C39A1-0FA9-C64A-9FCC-B6FC4FC05F8C}" name="PivotTable7" cacheId="10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A29" firstHeaderRow="1" firstDataRow="1" firstDataCol="1" rowPageCount="1" colPageCount="1"/>
  <pivotFields count="8">
    <pivotField axis="axisPage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axis="axisRow"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axis="axisRow" showAll="0">
      <items count="12">
        <item x="10"/>
        <item x="9"/>
        <item x="8"/>
        <item x="7"/>
        <item x="6"/>
        <item x="5"/>
        <item x="4"/>
        <item x="0"/>
        <item x="3"/>
        <item x="2"/>
        <item x="1"/>
        <item t="default"/>
      </items>
    </pivotField>
    <pivotField axis="axisRow" showAll="0">
      <items count="2">
        <item x="0"/>
        <item t="default"/>
      </items>
    </pivotField>
    <pivotField showAll="0">
      <items count="13">
        <item x="10"/>
        <item x="11"/>
        <item x="9"/>
        <item x="8"/>
        <item x="7"/>
        <item x="6"/>
        <item x="5"/>
        <item x="4"/>
        <item x="3"/>
        <item x="2"/>
        <item x="0"/>
        <item x="1"/>
        <item t="default"/>
      </items>
    </pivotField>
    <pivotField showAll="0">
      <items count="13">
        <item x="10"/>
        <item x="6"/>
        <item x="9"/>
        <item x="11"/>
        <item x="7"/>
        <item x="8"/>
        <item x="4"/>
        <item x="5"/>
        <item x="3"/>
        <item x="2"/>
        <item x="1"/>
        <item x="0"/>
        <item t="default"/>
      </items>
    </pivotField>
    <pivotField showAll="0">
      <items count="13">
        <item x="0"/>
        <item x="1"/>
        <item x="2"/>
        <item x="3"/>
        <item x="5"/>
        <item x="4"/>
        <item x="8"/>
        <item x="7"/>
        <item x="11"/>
        <item x="9"/>
        <item x="6"/>
        <item x="10"/>
        <item t="default"/>
      </items>
    </pivotField>
    <pivotField showAll="0">
      <items count="2">
        <item x="0"/>
        <item t="default"/>
      </items>
    </pivotField>
  </pivotFields>
  <rowFields count="3">
    <field x="3"/>
    <field x="2"/>
    <field x="1"/>
  </rowFields>
  <rowItems count="25">
    <i>
      <x/>
    </i>
    <i r="1">
      <x/>
    </i>
    <i r="2">
      <x/>
    </i>
    <i r="2">
      <x v="2"/>
    </i>
    <i r="1">
      <x v="1"/>
    </i>
    <i r="2">
      <x v="2"/>
    </i>
    <i r="1">
      <x v="2"/>
    </i>
    <i r="2">
      <x v="4"/>
    </i>
    <i r="1">
      <x v="3"/>
    </i>
    <i r="2">
      <x v="3"/>
    </i>
    <i r="1">
      <x v="4"/>
    </i>
    <i r="2">
      <x v="1"/>
    </i>
    <i r="1">
      <x v="5"/>
    </i>
    <i r="2">
      <x v="5"/>
    </i>
    <i r="1">
      <x v="6"/>
    </i>
    <i r="2">
      <x v="6"/>
    </i>
    <i r="1">
      <x v="7"/>
    </i>
    <i r="2">
      <x v="9"/>
    </i>
    <i r="1">
      <x v="8"/>
    </i>
    <i r="2">
      <x v="7"/>
    </i>
    <i r="1">
      <x v="9"/>
    </i>
    <i r="2">
      <x v="8"/>
    </i>
    <i r="1">
      <x v="10"/>
    </i>
    <i r="2">
      <x v="10"/>
    </i>
    <i t="grand">
      <x/>
    </i>
  </rowItems>
  <colItems count="1">
    <i/>
  </colItems>
  <pageFields count="1">
    <pageField fld="0" hier="-1"/>
  </pageFields>
  <chartFormats count="12">
    <chartFormat chart="1" format="84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85" series="1">
      <pivotArea type="data" outline="0" fieldPosition="0">
        <references count="3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1" format="86" series="1">
      <pivotArea type="data" outline="0" fieldPosition="0">
        <references count="3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87" series="1">
      <pivotArea type="data" outline="0" fieldPosition="0">
        <references count="3">
          <reference field="1" count="1" selected="0">
            <x v="2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1" format="88" series="1">
      <pivotArea type="data" outline="0" fieldPosition="0">
        <references count="3">
          <reference field="1" count="1" selected="0">
            <x v="3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" format="89" series="1">
      <pivotArea type="data" outline="0" fieldPosition="0">
        <references count="3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1" format="90" series="1">
      <pivotArea type="data" outline="0" fieldPosition="0">
        <references count="3">
          <reference field="1" count="1" selected="0">
            <x v="5"/>
          </reference>
          <reference field="2" count="1" selected="0">
            <x v="5"/>
          </reference>
          <reference field="3" count="1" selected="0">
            <x v="0"/>
          </reference>
        </references>
      </pivotArea>
    </chartFormat>
    <chartFormat chart="1" format="91" series="1">
      <pivotArea type="data" outline="0" fieldPosition="0">
        <references count="3">
          <reference field="1" count="1" selected="0">
            <x v="6"/>
          </reference>
          <reference field="2" count="1" selected="0">
            <x v="6"/>
          </reference>
          <reference field="3" count="1" selected="0">
            <x v="0"/>
          </reference>
        </references>
      </pivotArea>
    </chartFormat>
    <chartFormat chart="1" format="92" series="1">
      <pivotArea type="data" outline="0" fieldPosition="0">
        <references count="3">
          <reference field="1" count="1" selected="0">
            <x v="7"/>
          </reference>
          <reference field="2" count="1" selected="0">
            <x v="8"/>
          </reference>
          <reference field="3" count="1" selected="0">
            <x v="0"/>
          </reference>
        </references>
      </pivotArea>
    </chartFormat>
    <chartFormat chart="1" format="93" series="1">
      <pivotArea type="data" outline="0" fieldPosition="0">
        <references count="3">
          <reference field="1" count="1" selected="0">
            <x v="8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  <chartFormat chart="1" format="94" series="1">
      <pivotArea type="data" outline="0" fieldPosition="0">
        <references count="3">
          <reference field="1" count="1" selected="0">
            <x v="9"/>
          </reference>
          <reference field="2" count="1" selected="0">
            <x v="7"/>
          </reference>
          <reference field="3" count="1" selected="0">
            <x v="0"/>
          </reference>
        </references>
      </pivotArea>
    </chartFormat>
    <chartFormat chart="1" format="95" series="1">
      <pivotArea type="data" outline="0" fieldPosition="0">
        <references count="3">
          <reference field="1" count="1" selected="0">
            <x v="10"/>
          </reference>
          <reference field="2" count="1" selected="0">
            <x v="1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D091-FEF7-634D-B404-6D93225037FC}">
  <dimension ref="A1:F6"/>
  <sheetViews>
    <sheetView zoomScale="171" workbookViewId="0">
      <selection activeCell="J19" sqref="J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8221</v>
      </c>
      <c r="B1" t="s">
        <v>8222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">
      <c r="A5" s="12" t="s">
        <v>8310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C14E3-D1A6-074A-870D-2E9915E01FC3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8364</v>
      </c>
    </row>
    <row r="2" spans="1:6" x14ac:dyDescent="0.2">
      <c r="A2" s="11" t="s">
        <v>8305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">
      <c r="A6" s="14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">
      <c r="A7" s="14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">
      <c r="A8" s="14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">
      <c r="A9" s="14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2">
      <c r="A10" s="14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2">
      <c r="A11" s="14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2">
      <c r="A12" s="14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2">
      <c r="A13" s="14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2">
      <c r="A14" s="14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2">
      <c r="A15" s="14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2">
      <c r="A16" s="14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2">
      <c r="A17" s="14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2">
      <c r="A18" s="14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65" zoomScaleNormal="95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1640625" customWidth="1"/>
    <col min="7" max="7" width="11.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20" width="26.33203125" bestFit="1" customWidth="1"/>
    <col min="21" max="21" width="9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8379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8305</v>
      </c>
    </row>
    <row r="2" spans="1:21" ht="32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8218</v>
      </c>
      <c r="G2" t="s">
        <v>8222</v>
      </c>
      <c r="H2" t="s">
        <v>8244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8264</v>
      </c>
      <c r="O2">
        <f>ROUND(E2/D2*100,0)</f>
        <v>0</v>
      </c>
      <c r="P2">
        <f>IFERROR(ROUND(E2/L2,2),0)</f>
        <v>0</v>
      </c>
      <c r="Q2" s="10" t="s">
        <v>8308</v>
      </c>
      <c r="R2" t="s">
        <v>8309</v>
      </c>
      <c r="S2" s="13">
        <f>(((J2/60)/60)/24)+DATE(1970,1,1)</f>
        <v>42593.431793981479</v>
      </c>
      <c r="T2" s="13">
        <f>(((I2/60)/60)/24)+DATE(1970,1,1)</f>
        <v>42653.431793981479</v>
      </c>
      <c r="U2">
        <f>YEAR(T2)</f>
        <v>2016</v>
      </c>
    </row>
    <row r="3" spans="1:21" ht="48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8218</v>
      </c>
      <c r="G3" t="s">
        <v>8222</v>
      </c>
      <c r="H3" t="s">
        <v>8244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8300</v>
      </c>
      <c r="O3">
        <f t="shared" ref="O3:O66" si="0">ROUND(E3/D3*100,0)</f>
        <v>0</v>
      </c>
      <c r="P3">
        <f t="shared" ref="P3:P66" si="1">IFERROR(ROUND(E3/L3,2),0)</f>
        <v>0</v>
      </c>
      <c r="Q3" s="10" t="s">
        <v>8310</v>
      </c>
      <c r="R3" t="s">
        <v>8311</v>
      </c>
      <c r="S3" s="13">
        <f t="shared" ref="S3:S66" si="2">(((J3/60)/60)/24)+DATE(1970,1,1)</f>
        <v>41863.757210648146</v>
      </c>
      <c r="T3" s="13">
        <f t="shared" ref="T3:T66" si="3">(((I3/60)/60)/24)+DATE(1970,1,1)</f>
        <v>41893.757210648146</v>
      </c>
      <c r="U3">
        <f t="shared" ref="U3:U66" si="4">YEAR(T3)</f>
        <v>2014</v>
      </c>
    </row>
    <row r="4" spans="1:21" ht="48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8218</v>
      </c>
      <c r="G4" t="s">
        <v>8222</v>
      </c>
      <c r="H4" t="s">
        <v>8244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8284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3">
        <f t="shared" si="2"/>
        <v>41915.896967592591</v>
      </c>
      <c r="T4" s="13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8219</v>
      </c>
      <c r="G5" t="s">
        <v>8233</v>
      </c>
      <c r="H5" t="s">
        <v>8253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8267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3">
        <f t="shared" si="2"/>
        <v>42596.03506944445</v>
      </c>
      <c r="T5" s="13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8219</v>
      </c>
      <c r="G6" t="s">
        <v>8225</v>
      </c>
      <c r="H6" t="s">
        <v>8247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8299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13">
        <f t="shared" si="2"/>
        <v>42241.798206018517</v>
      </c>
      <c r="T6" s="13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8219</v>
      </c>
      <c r="G7" t="s">
        <v>8224</v>
      </c>
      <c r="H7" t="s">
        <v>8246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3">
        <f t="shared" si="2"/>
        <v>42135.235254629632</v>
      </c>
      <c r="T7" s="13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8219</v>
      </c>
      <c r="G8" t="s">
        <v>8222</v>
      </c>
      <c r="H8" t="s">
        <v>8244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8300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3">
        <f t="shared" si="2"/>
        <v>42362.36518518519</v>
      </c>
      <c r="T8" s="13">
        <f t="shared" si="3"/>
        <v>42392.36518518519</v>
      </c>
      <c r="U8">
        <f t="shared" si="4"/>
        <v>2016</v>
      </c>
    </row>
    <row r="9" spans="1:21" ht="48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8219</v>
      </c>
      <c r="G9" t="s">
        <v>8222</v>
      </c>
      <c r="H9" t="s">
        <v>8244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8302</v>
      </c>
      <c r="O9">
        <f t="shared" si="0"/>
        <v>0</v>
      </c>
      <c r="P9">
        <f t="shared" si="1"/>
        <v>300</v>
      </c>
      <c r="Q9" s="10" t="s">
        <v>8310</v>
      </c>
      <c r="R9" t="s">
        <v>8318</v>
      </c>
      <c r="S9" s="13">
        <f t="shared" si="2"/>
        <v>42157.598090277781</v>
      </c>
      <c r="T9" s="13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8219</v>
      </c>
      <c r="G10" t="s">
        <v>8222</v>
      </c>
      <c r="H10" t="s">
        <v>8244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8300</v>
      </c>
      <c r="O10">
        <f t="shared" si="0"/>
        <v>0</v>
      </c>
      <c r="P10">
        <f t="shared" si="1"/>
        <v>92.14</v>
      </c>
      <c r="Q10" s="10" t="s">
        <v>8310</v>
      </c>
      <c r="R10" t="s">
        <v>8311</v>
      </c>
      <c r="S10" s="13">
        <f t="shared" si="2"/>
        <v>42111.684027777781</v>
      </c>
      <c r="T10" s="13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8218</v>
      </c>
      <c r="G11" t="s">
        <v>8222</v>
      </c>
      <c r="H11" t="s">
        <v>8244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8269</v>
      </c>
      <c r="O11">
        <f t="shared" si="0"/>
        <v>0</v>
      </c>
      <c r="P11">
        <f t="shared" si="1"/>
        <v>1</v>
      </c>
      <c r="Q11" s="10" t="s">
        <v>8315</v>
      </c>
      <c r="R11" t="s">
        <v>8319</v>
      </c>
      <c r="S11" s="13">
        <f t="shared" si="2"/>
        <v>41908.650347222225</v>
      </c>
      <c r="T11" s="13">
        <f t="shared" si="3"/>
        <v>41968.692013888889</v>
      </c>
      <c r="U11">
        <f t="shared" si="4"/>
        <v>2014</v>
      </c>
    </row>
    <row r="12" spans="1:21" ht="64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8219</v>
      </c>
      <c r="G12" t="s">
        <v>8222</v>
      </c>
      <c r="H12" t="s">
        <v>8244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8317</v>
      </c>
      <c r="S12" s="13">
        <f t="shared" si="2"/>
        <v>42243.961273148147</v>
      </c>
      <c r="T12" s="13">
        <f t="shared" si="3"/>
        <v>42278</v>
      </c>
      <c r="U12">
        <f t="shared" si="4"/>
        <v>2015</v>
      </c>
    </row>
    <row r="13" spans="1:21" ht="48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8219</v>
      </c>
      <c r="G13" t="s">
        <v>8222</v>
      </c>
      <c r="H13" t="s">
        <v>8244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8317</v>
      </c>
      <c r="S13" s="13">
        <f t="shared" si="2"/>
        <v>42135.67050925926</v>
      </c>
      <c r="T13" s="13">
        <f t="shared" si="3"/>
        <v>42195.67050925926</v>
      </c>
      <c r="U13">
        <f t="shared" si="4"/>
        <v>2015</v>
      </c>
    </row>
    <row r="14" spans="1:21" ht="48" x14ac:dyDescent="0.2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8219</v>
      </c>
      <c r="G14" t="s">
        <v>8222</v>
      </c>
      <c r="H14" t="s">
        <v>8244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8300</v>
      </c>
      <c r="O14">
        <f t="shared" si="0"/>
        <v>0</v>
      </c>
      <c r="P14">
        <f t="shared" si="1"/>
        <v>53.71</v>
      </c>
      <c r="Q14" s="10" t="s">
        <v>8310</v>
      </c>
      <c r="R14" t="s">
        <v>8311</v>
      </c>
      <c r="S14" s="13">
        <f t="shared" si="2"/>
        <v>41940.028287037036</v>
      </c>
      <c r="T14" s="13">
        <f t="shared" si="3"/>
        <v>42000.0699537037</v>
      </c>
      <c r="U14">
        <f t="shared" si="4"/>
        <v>2014</v>
      </c>
    </row>
    <row r="15" spans="1:21" ht="48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8219</v>
      </c>
      <c r="G15" t="s">
        <v>8222</v>
      </c>
      <c r="H15" t="s">
        <v>8244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3">
        <f t="shared" si="2"/>
        <v>42482.048032407409</v>
      </c>
      <c r="T15" s="13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8219</v>
      </c>
      <c r="G16" t="s">
        <v>8222</v>
      </c>
      <c r="H16" t="s">
        <v>8244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8308</v>
      </c>
      <c r="R16" t="s">
        <v>8317</v>
      </c>
      <c r="S16" s="13">
        <f t="shared" si="2"/>
        <v>42341.958923611113</v>
      </c>
      <c r="T16" s="13">
        <f t="shared" si="3"/>
        <v>42371.958923611113</v>
      </c>
      <c r="U16">
        <f t="shared" si="4"/>
        <v>2016</v>
      </c>
    </row>
    <row r="17" spans="1:21" ht="16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8218</v>
      </c>
      <c r="G17" t="s">
        <v>8222</v>
      </c>
      <c r="H17" t="s">
        <v>8244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8300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3">
        <f t="shared" si="2"/>
        <v>42346.20685185185</v>
      </c>
      <c r="T17" s="13">
        <f t="shared" si="3"/>
        <v>42376.20685185185</v>
      </c>
      <c r="U17">
        <f t="shared" si="4"/>
        <v>2016</v>
      </c>
    </row>
    <row r="18" spans="1:21" ht="64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8218</v>
      </c>
      <c r="G18" t="s">
        <v>8222</v>
      </c>
      <c r="H18" t="s">
        <v>8244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8264</v>
      </c>
      <c r="O18">
        <f t="shared" si="0"/>
        <v>0</v>
      </c>
      <c r="P18">
        <f t="shared" si="1"/>
        <v>20.25</v>
      </c>
      <c r="Q18" s="10" t="s">
        <v>8308</v>
      </c>
      <c r="R18" t="s">
        <v>8309</v>
      </c>
      <c r="S18" s="13">
        <f t="shared" si="2"/>
        <v>42168.559432870374</v>
      </c>
      <c r="T18" s="13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8219</v>
      </c>
      <c r="G19" t="s">
        <v>8222</v>
      </c>
      <c r="H19" t="s">
        <v>8244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8300</v>
      </c>
      <c r="O19">
        <f t="shared" si="0"/>
        <v>1</v>
      </c>
      <c r="P19">
        <f t="shared" si="1"/>
        <v>415.78</v>
      </c>
      <c r="Q19" s="10" t="s">
        <v>8310</v>
      </c>
      <c r="R19" t="s">
        <v>8311</v>
      </c>
      <c r="S19" s="13">
        <f t="shared" si="2"/>
        <v>42055.713368055556</v>
      </c>
      <c r="T19" s="13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8219</v>
      </c>
      <c r="G20" t="s">
        <v>8231</v>
      </c>
      <c r="H20" t="s">
        <v>8247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8300</v>
      </c>
      <c r="O20">
        <f t="shared" si="0"/>
        <v>0</v>
      </c>
      <c r="P20">
        <f t="shared" si="1"/>
        <v>12.8</v>
      </c>
      <c r="Q20" s="10" t="s">
        <v>8310</v>
      </c>
      <c r="R20" t="s">
        <v>8311</v>
      </c>
      <c r="S20" s="13">
        <f t="shared" si="2"/>
        <v>42435.942083333335</v>
      </c>
      <c r="T20" s="13">
        <f t="shared" si="3"/>
        <v>42495.900416666671</v>
      </c>
      <c r="U20">
        <f t="shared" si="4"/>
        <v>2016</v>
      </c>
    </row>
    <row r="21" spans="1:21" ht="48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8219</v>
      </c>
      <c r="G21" t="s">
        <v>8222</v>
      </c>
      <c r="H21" t="s">
        <v>8244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8265</v>
      </c>
      <c r="O21">
        <f t="shared" si="0"/>
        <v>0</v>
      </c>
      <c r="P21">
        <f t="shared" si="1"/>
        <v>5.67</v>
      </c>
      <c r="Q21" s="10" t="s">
        <v>8308</v>
      </c>
      <c r="R21" t="s">
        <v>8317</v>
      </c>
      <c r="S21" s="13">
        <f t="shared" si="2"/>
        <v>41899.792037037041</v>
      </c>
      <c r="T21" s="13">
        <f t="shared" si="3"/>
        <v>41929.792037037041</v>
      </c>
      <c r="U21">
        <f t="shared" si="4"/>
        <v>2014</v>
      </c>
    </row>
    <row r="22" spans="1:21" ht="32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8218</v>
      </c>
      <c r="G22" t="s">
        <v>8222</v>
      </c>
      <c r="H22" t="s">
        <v>8244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8269</v>
      </c>
      <c r="O22">
        <f t="shared" si="0"/>
        <v>0</v>
      </c>
      <c r="P22">
        <f t="shared" si="1"/>
        <v>1</v>
      </c>
      <c r="Q22" s="10" t="s">
        <v>8315</v>
      </c>
      <c r="R22" t="s">
        <v>8319</v>
      </c>
      <c r="S22" s="13">
        <f t="shared" si="2"/>
        <v>41865.583275462966</v>
      </c>
      <c r="T22" s="13">
        <f t="shared" si="3"/>
        <v>41925.583275462966</v>
      </c>
      <c r="U22">
        <f t="shared" si="4"/>
        <v>2014</v>
      </c>
    </row>
    <row r="23" spans="1:21" ht="48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8218</v>
      </c>
      <c r="G23" t="s">
        <v>8222</v>
      </c>
      <c r="H23" t="s">
        <v>8244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8298</v>
      </c>
      <c r="O23">
        <f t="shared" si="0"/>
        <v>34</v>
      </c>
      <c r="P23">
        <f t="shared" si="1"/>
        <v>223.58</v>
      </c>
      <c r="Q23" s="10" t="s">
        <v>8315</v>
      </c>
      <c r="R23" t="s">
        <v>8320</v>
      </c>
      <c r="S23" s="13">
        <f t="shared" si="2"/>
        <v>42689.582349537035</v>
      </c>
      <c r="T23" s="13">
        <f t="shared" si="3"/>
        <v>42725.332638888889</v>
      </c>
      <c r="U23">
        <f t="shared" si="4"/>
        <v>2016</v>
      </c>
    </row>
    <row r="24" spans="1:21" ht="16" x14ac:dyDescent="0.2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8219</v>
      </c>
      <c r="G24" t="s">
        <v>8222</v>
      </c>
      <c r="H24" t="s">
        <v>8244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8300</v>
      </c>
      <c r="O24">
        <f t="shared" si="0"/>
        <v>0</v>
      </c>
      <c r="P24">
        <f t="shared" si="1"/>
        <v>0</v>
      </c>
      <c r="Q24" s="10" t="s">
        <v>8310</v>
      </c>
      <c r="R24" t="s">
        <v>8311</v>
      </c>
      <c r="S24" s="13">
        <f t="shared" si="2"/>
        <v>41834.784120370372</v>
      </c>
      <c r="T24" s="13">
        <f t="shared" si="3"/>
        <v>41864.784120370372</v>
      </c>
      <c r="U24">
        <f t="shared" si="4"/>
        <v>2014</v>
      </c>
    </row>
    <row r="25" spans="1:21" ht="48" x14ac:dyDescent="0.2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8219</v>
      </c>
      <c r="G25" t="s">
        <v>8222</v>
      </c>
      <c r="H25" t="s">
        <v>8244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8300</v>
      </c>
      <c r="O25">
        <f t="shared" si="0"/>
        <v>0</v>
      </c>
      <c r="P25">
        <f t="shared" si="1"/>
        <v>420.6</v>
      </c>
      <c r="Q25" s="10" t="s">
        <v>8310</v>
      </c>
      <c r="R25" t="s">
        <v>8311</v>
      </c>
      <c r="S25" s="13">
        <f t="shared" si="2"/>
        <v>42237.181608796294</v>
      </c>
      <c r="T25" s="13">
        <f t="shared" si="3"/>
        <v>42267.181608796294</v>
      </c>
      <c r="U25">
        <f t="shared" si="4"/>
        <v>2015</v>
      </c>
    </row>
    <row r="26" spans="1:21" ht="48" x14ac:dyDescent="0.2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8219</v>
      </c>
      <c r="G26" t="s">
        <v>8222</v>
      </c>
      <c r="H26" t="s">
        <v>8244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8302</v>
      </c>
      <c r="O26">
        <f t="shared" si="0"/>
        <v>0</v>
      </c>
      <c r="P26">
        <f t="shared" si="1"/>
        <v>1</v>
      </c>
      <c r="Q26" s="10" t="s">
        <v>8310</v>
      </c>
      <c r="R26" t="s">
        <v>8318</v>
      </c>
      <c r="S26" s="13">
        <f t="shared" si="2"/>
        <v>42437.094490740739</v>
      </c>
      <c r="T26" s="13">
        <f t="shared" si="3"/>
        <v>42495.708333333328</v>
      </c>
      <c r="U26">
        <f t="shared" si="4"/>
        <v>2016</v>
      </c>
    </row>
    <row r="27" spans="1:21" ht="48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8219</v>
      </c>
      <c r="G27" t="s">
        <v>8222</v>
      </c>
      <c r="H27" t="s">
        <v>8244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8279</v>
      </c>
      <c r="O27">
        <f t="shared" si="0"/>
        <v>0</v>
      </c>
      <c r="P27">
        <f t="shared" si="1"/>
        <v>71.55</v>
      </c>
      <c r="Q27" s="10" t="s">
        <v>8321</v>
      </c>
      <c r="R27" t="s">
        <v>8322</v>
      </c>
      <c r="S27" s="13">
        <f t="shared" si="2"/>
        <v>41692.135729166665</v>
      </c>
      <c r="T27" s="13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8218</v>
      </c>
      <c r="G28" t="s">
        <v>8222</v>
      </c>
      <c r="H28" t="s">
        <v>8244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8270</v>
      </c>
      <c r="O28">
        <f t="shared" si="0"/>
        <v>2</v>
      </c>
      <c r="P28">
        <f t="shared" si="1"/>
        <v>3304</v>
      </c>
      <c r="Q28" s="10" t="s">
        <v>8315</v>
      </c>
      <c r="R28" t="s">
        <v>8323</v>
      </c>
      <c r="S28" s="13">
        <f t="shared" si="2"/>
        <v>42749.059722222228</v>
      </c>
      <c r="T28" s="13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8218</v>
      </c>
      <c r="G29" t="s">
        <v>8233</v>
      </c>
      <c r="H29" t="s">
        <v>8253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0</v>
      </c>
      <c r="P29">
        <f t="shared" si="1"/>
        <v>50</v>
      </c>
      <c r="Q29" s="10" t="s">
        <v>8315</v>
      </c>
      <c r="R29" t="s">
        <v>8319</v>
      </c>
      <c r="S29" s="13">
        <f t="shared" si="2"/>
        <v>42215.662314814821</v>
      </c>
      <c r="T29" s="13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8218</v>
      </c>
      <c r="G30" t="s">
        <v>8222</v>
      </c>
      <c r="H30" t="s">
        <v>8244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8300</v>
      </c>
      <c r="O30">
        <f t="shared" si="0"/>
        <v>0</v>
      </c>
      <c r="P30">
        <f t="shared" si="1"/>
        <v>6.5</v>
      </c>
      <c r="Q30" s="10" t="s">
        <v>8310</v>
      </c>
      <c r="R30" t="s">
        <v>8311</v>
      </c>
      <c r="S30" s="13">
        <f t="shared" si="2"/>
        <v>41977.780104166668</v>
      </c>
      <c r="T30" s="13">
        <f t="shared" si="3"/>
        <v>42037.780104166668</v>
      </c>
      <c r="U30">
        <f t="shared" si="4"/>
        <v>2015</v>
      </c>
    </row>
    <row r="31" spans="1:21" ht="48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8219</v>
      </c>
      <c r="G31" t="s">
        <v>8224</v>
      </c>
      <c r="H31" t="s">
        <v>8246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8267</v>
      </c>
      <c r="O31">
        <f t="shared" si="0"/>
        <v>0</v>
      </c>
      <c r="P31">
        <f t="shared" si="1"/>
        <v>50</v>
      </c>
      <c r="Q31" s="10" t="s">
        <v>8308</v>
      </c>
      <c r="R31" t="s">
        <v>8314</v>
      </c>
      <c r="S31" s="13">
        <f t="shared" si="2"/>
        <v>41761.94258101852</v>
      </c>
      <c r="T31" s="13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8218</v>
      </c>
      <c r="G32" t="s">
        <v>8224</v>
      </c>
      <c r="H32" t="s">
        <v>8246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3">
        <f t="shared" si="2"/>
        <v>41968.262314814812</v>
      </c>
      <c r="T32" s="13">
        <f t="shared" si="3"/>
        <v>42008.262314814812</v>
      </c>
      <c r="U32">
        <f t="shared" si="4"/>
        <v>2015</v>
      </c>
    </row>
    <row r="33" spans="1:21" ht="48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8218</v>
      </c>
      <c r="G33" t="s">
        <v>8222</v>
      </c>
      <c r="H33" t="s">
        <v>8244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8264</v>
      </c>
      <c r="O33">
        <f t="shared" si="0"/>
        <v>0</v>
      </c>
      <c r="P33">
        <f t="shared" si="1"/>
        <v>10</v>
      </c>
      <c r="Q33" s="10" t="s">
        <v>8308</v>
      </c>
      <c r="R33" t="s">
        <v>8309</v>
      </c>
      <c r="S33" s="13">
        <f t="shared" si="2"/>
        <v>42514.434548611112</v>
      </c>
      <c r="T33" s="13">
        <f t="shared" si="3"/>
        <v>42554.434548611112</v>
      </c>
      <c r="U33">
        <f t="shared" si="4"/>
        <v>2016</v>
      </c>
    </row>
    <row r="34" spans="1:21" ht="32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8219</v>
      </c>
      <c r="G34" t="s">
        <v>8225</v>
      </c>
      <c r="H34" t="s">
        <v>8247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8265</v>
      </c>
      <c r="O34">
        <f t="shared" si="0"/>
        <v>0</v>
      </c>
      <c r="P34">
        <f t="shared" si="1"/>
        <v>0</v>
      </c>
      <c r="Q34" s="10" t="s">
        <v>8308</v>
      </c>
      <c r="R34" t="s">
        <v>8317</v>
      </c>
      <c r="S34" s="13">
        <f t="shared" si="2"/>
        <v>42304.955381944441</v>
      </c>
      <c r="T34" s="13">
        <f t="shared" si="3"/>
        <v>42334.997048611112</v>
      </c>
      <c r="U34">
        <f t="shared" si="4"/>
        <v>2015</v>
      </c>
    </row>
    <row r="35" spans="1:21" ht="48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8219</v>
      </c>
      <c r="G35" t="s">
        <v>8222</v>
      </c>
      <c r="H35" t="s">
        <v>8244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8265</v>
      </c>
      <c r="O35">
        <f t="shared" si="0"/>
        <v>0</v>
      </c>
      <c r="P35">
        <f t="shared" si="1"/>
        <v>69</v>
      </c>
      <c r="Q35" s="10" t="s">
        <v>8308</v>
      </c>
      <c r="R35" t="s">
        <v>8317</v>
      </c>
      <c r="S35" s="13">
        <f t="shared" si="2"/>
        <v>42556.690706018519</v>
      </c>
      <c r="T35" s="13">
        <f t="shared" si="3"/>
        <v>42616.690706018519</v>
      </c>
      <c r="U35">
        <f t="shared" si="4"/>
        <v>2016</v>
      </c>
    </row>
    <row r="36" spans="1:21" ht="64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8219</v>
      </c>
      <c r="G36" t="s">
        <v>8235</v>
      </c>
      <c r="H36" t="s">
        <v>8247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0" t="s">
        <v>8315</v>
      </c>
      <c r="R36" t="s">
        <v>8323</v>
      </c>
      <c r="S36" s="13">
        <f t="shared" si="2"/>
        <v>42189.673263888893</v>
      </c>
      <c r="T36" s="13">
        <f t="shared" si="3"/>
        <v>42219.673263888893</v>
      </c>
      <c r="U36">
        <f t="shared" si="4"/>
        <v>2015</v>
      </c>
    </row>
    <row r="37" spans="1:21" ht="48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8219</v>
      </c>
      <c r="G37" t="s">
        <v>8222</v>
      </c>
      <c r="H37" t="s">
        <v>8244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8279</v>
      </c>
      <c r="O37">
        <f t="shared" si="0"/>
        <v>5</v>
      </c>
      <c r="P37">
        <f t="shared" si="1"/>
        <v>267.81</v>
      </c>
      <c r="Q37" s="10" t="s">
        <v>8321</v>
      </c>
      <c r="R37" t="s">
        <v>8322</v>
      </c>
      <c r="S37" s="13">
        <f t="shared" si="2"/>
        <v>41486.537268518521</v>
      </c>
      <c r="T37" s="13">
        <f t="shared" si="3"/>
        <v>41516.537268518521</v>
      </c>
      <c r="U37">
        <f t="shared" si="4"/>
        <v>2013</v>
      </c>
    </row>
    <row r="38" spans="1:21" ht="32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8219</v>
      </c>
      <c r="G38" t="s">
        <v>8222</v>
      </c>
      <c r="H38" t="s">
        <v>8244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8279</v>
      </c>
      <c r="O38">
        <f t="shared" si="0"/>
        <v>0</v>
      </c>
      <c r="P38">
        <f t="shared" si="1"/>
        <v>17.850000000000001</v>
      </c>
      <c r="Q38" s="10" t="s">
        <v>8321</v>
      </c>
      <c r="R38" t="s">
        <v>8322</v>
      </c>
      <c r="S38" s="13">
        <f t="shared" si="2"/>
        <v>41009.847314814811</v>
      </c>
      <c r="T38" s="13">
        <f t="shared" si="3"/>
        <v>41069.847314814811</v>
      </c>
      <c r="U38">
        <f t="shared" si="4"/>
        <v>2012</v>
      </c>
    </row>
    <row r="39" spans="1:21" ht="48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8218</v>
      </c>
      <c r="G39" t="s">
        <v>8222</v>
      </c>
      <c r="H39" t="s">
        <v>8244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8283</v>
      </c>
      <c r="O39">
        <f t="shared" si="0"/>
        <v>0</v>
      </c>
      <c r="P39">
        <f t="shared" si="1"/>
        <v>0</v>
      </c>
      <c r="Q39" s="10" t="s">
        <v>8324</v>
      </c>
      <c r="R39" t="s">
        <v>8325</v>
      </c>
      <c r="S39" s="13">
        <f t="shared" si="2"/>
        <v>40568.972569444442</v>
      </c>
      <c r="T39" s="13">
        <f t="shared" si="3"/>
        <v>40598.972569444442</v>
      </c>
      <c r="U39">
        <f t="shared" si="4"/>
        <v>2011</v>
      </c>
    </row>
    <row r="40" spans="1:21" ht="32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8219</v>
      </c>
      <c r="G40" t="s">
        <v>8222</v>
      </c>
      <c r="H40" t="s">
        <v>8244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8284</v>
      </c>
      <c r="O40">
        <f t="shared" si="0"/>
        <v>0</v>
      </c>
      <c r="P40">
        <f t="shared" si="1"/>
        <v>25</v>
      </c>
      <c r="Q40" s="10" t="s">
        <v>8312</v>
      </c>
      <c r="R40" t="s">
        <v>8313</v>
      </c>
      <c r="S40" s="13">
        <f t="shared" si="2"/>
        <v>42529.730717592596</v>
      </c>
      <c r="T40" s="13">
        <f t="shared" si="3"/>
        <v>42559.730717592596</v>
      </c>
      <c r="U40">
        <f t="shared" si="4"/>
        <v>2016</v>
      </c>
    </row>
    <row r="41" spans="1:21" ht="48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8219</v>
      </c>
      <c r="G41" t="s">
        <v>8222</v>
      </c>
      <c r="H41" t="s">
        <v>8244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8279</v>
      </c>
      <c r="O41">
        <f t="shared" si="0"/>
        <v>0</v>
      </c>
      <c r="P41">
        <f t="shared" si="1"/>
        <v>50.91</v>
      </c>
      <c r="Q41" s="10" t="s">
        <v>8321</v>
      </c>
      <c r="R41" t="s">
        <v>8322</v>
      </c>
      <c r="S41" s="13">
        <f t="shared" si="2"/>
        <v>41255.833611111113</v>
      </c>
      <c r="T41" s="13">
        <f t="shared" si="3"/>
        <v>41285.833611111113</v>
      </c>
      <c r="U41">
        <f t="shared" si="4"/>
        <v>2013</v>
      </c>
    </row>
    <row r="42" spans="1:21" ht="64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8219</v>
      </c>
      <c r="G42" t="s">
        <v>8234</v>
      </c>
      <c r="H42" t="s">
        <v>8247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8298</v>
      </c>
      <c r="O42">
        <f t="shared" si="0"/>
        <v>0</v>
      </c>
      <c r="P42">
        <f t="shared" si="1"/>
        <v>0</v>
      </c>
      <c r="Q42" s="10" t="s">
        <v>8315</v>
      </c>
      <c r="R42" t="s">
        <v>8320</v>
      </c>
      <c r="S42" s="13">
        <f t="shared" si="2"/>
        <v>42536.246620370366</v>
      </c>
      <c r="T42" s="13">
        <f t="shared" si="3"/>
        <v>42566.289583333331</v>
      </c>
      <c r="U42">
        <f t="shared" si="4"/>
        <v>2016</v>
      </c>
    </row>
    <row r="43" spans="1:21" ht="48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8218</v>
      </c>
      <c r="G43" t="s">
        <v>8222</v>
      </c>
      <c r="H43" t="s">
        <v>8244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8298</v>
      </c>
      <c r="O43">
        <f t="shared" si="0"/>
        <v>8</v>
      </c>
      <c r="P43">
        <f t="shared" si="1"/>
        <v>78.67</v>
      </c>
      <c r="Q43" s="10" t="s">
        <v>8315</v>
      </c>
      <c r="R43" t="s">
        <v>8320</v>
      </c>
      <c r="S43" s="13">
        <f t="shared" si="2"/>
        <v>42226.313298611116</v>
      </c>
      <c r="T43" s="13">
        <f t="shared" si="3"/>
        <v>42256.313298611116</v>
      </c>
      <c r="U43">
        <f t="shared" si="4"/>
        <v>2015</v>
      </c>
    </row>
    <row r="44" spans="1:21" ht="48" x14ac:dyDescent="0.2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8219</v>
      </c>
      <c r="G44" t="s">
        <v>8222</v>
      </c>
      <c r="H44" t="s">
        <v>8244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8300</v>
      </c>
      <c r="O44">
        <f t="shared" si="0"/>
        <v>0</v>
      </c>
      <c r="P44">
        <f t="shared" si="1"/>
        <v>2.67</v>
      </c>
      <c r="Q44" s="10" t="s">
        <v>8310</v>
      </c>
      <c r="R44" t="s">
        <v>8311</v>
      </c>
      <c r="S44" s="13">
        <f t="shared" si="2"/>
        <v>42097.649224537032</v>
      </c>
      <c r="T44" s="13">
        <f t="shared" si="3"/>
        <v>42157.649224537032</v>
      </c>
      <c r="U44">
        <f t="shared" si="4"/>
        <v>2015</v>
      </c>
    </row>
    <row r="45" spans="1:21" ht="32" x14ac:dyDescent="0.2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8219</v>
      </c>
      <c r="G45" t="s">
        <v>8233</v>
      </c>
      <c r="H45" t="s">
        <v>8253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8300</v>
      </c>
      <c r="O45">
        <f t="shared" si="0"/>
        <v>0</v>
      </c>
      <c r="P45">
        <f t="shared" si="1"/>
        <v>775</v>
      </c>
      <c r="Q45" s="10" t="s">
        <v>8310</v>
      </c>
      <c r="R45" t="s">
        <v>8311</v>
      </c>
      <c r="S45" s="13">
        <f t="shared" si="2"/>
        <v>42534.649571759262</v>
      </c>
      <c r="T45" s="13">
        <f t="shared" si="3"/>
        <v>42553.649571759262</v>
      </c>
      <c r="U45">
        <f t="shared" si="4"/>
        <v>2016</v>
      </c>
    </row>
    <row r="46" spans="1:21" ht="48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8218</v>
      </c>
      <c r="G46" t="s">
        <v>8233</v>
      </c>
      <c r="H46" t="s">
        <v>8253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8269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3">
        <f t="shared" si="2"/>
        <v>42198.775787037041</v>
      </c>
      <c r="T46" s="13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8218</v>
      </c>
      <c r="G47" t="s">
        <v>8233</v>
      </c>
      <c r="H47" t="s">
        <v>8253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8270</v>
      </c>
      <c r="O47">
        <f t="shared" si="0"/>
        <v>1</v>
      </c>
      <c r="P47">
        <f t="shared" si="1"/>
        <v>859.86</v>
      </c>
      <c r="Q47" s="10" t="s">
        <v>8315</v>
      </c>
      <c r="R47" t="s">
        <v>8323</v>
      </c>
      <c r="S47" s="13">
        <f t="shared" si="2"/>
        <v>42697.74927083333</v>
      </c>
      <c r="T47" s="13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8218</v>
      </c>
      <c r="G48" t="s">
        <v>8233</v>
      </c>
      <c r="H48" t="s">
        <v>8253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8269</v>
      </c>
      <c r="O48">
        <f t="shared" si="0"/>
        <v>0</v>
      </c>
      <c r="P48">
        <f t="shared" si="1"/>
        <v>90</v>
      </c>
      <c r="Q48" s="10" t="s">
        <v>8315</v>
      </c>
      <c r="R48" t="s">
        <v>8319</v>
      </c>
      <c r="S48" s="13">
        <f t="shared" si="2"/>
        <v>42384.306840277779</v>
      </c>
      <c r="T48" s="13">
        <f t="shared" si="3"/>
        <v>42443.958333333328</v>
      </c>
      <c r="U48">
        <f t="shared" si="4"/>
        <v>2016</v>
      </c>
    </row>
    <row r="49" spans="1:21" ht="48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8217</v>
      </c>
      <c r="G49" t="s">
        <v>8222</v>
      </c>
      <c r="H49" t="s">
        <v>8244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8292</v>
      </c>
      <c r="O49">
        <f t="shared" si="0"/>
        <v>263</v>
      </c>
      <c r="P49">
        <f t="shared" si="1"/>
        <v>272.36</v>
      </c>
      <c r="Q49" s="10" t="s">
        <v>8315</v>
      </c>
      <c r="R49" t="s">
        <v>8326</v>
      </c>
      <c r="S49" s="13">
        <f t="shared" si="2"/>
        <v>41561.500706018516</v>
      </c>
      <c r="T49" s="13">
        <f t="shared" si="3"/>
        <v>41593.166666666664</v>
      </c>
      <c r="U49">
        <f t="shared" si="4"/>
        <v>2013</v>
      </c>
    </row>
    <row r="50" spans="1:21" ht="48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8218</v>
      </c>
      <c r="G50" t="s">
        <v>8222</v>
      </c>
      <c r="H50" t="s">
        <v>8244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8300</v>
      </c>
      <c r="O50">
        <f t="shared" si="0"/>
        <v>0</v>
      </c>
      <c r="P50">
        <f t="shared" si="1"/>
        <v>201.67</v>
      </c>
      <c r="Q50" s="10" t="s">
        <v>8310</v>
      </c>
      <c r="R50" t="s">
        <v>8311</v>
      </c>
      <c r="S50" s="13">
        <f t="shared" si="2"/>
        <v>42255.791909722218</v>
      </c>
      <c r="T50" s="13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8219</v>
      </c>
      <c r="G51" t="s">
        <v>8229</v>
      </c>
      <c r="H51" t="s">
        <v>8250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8291</v>
      </c>
      <c r="O51">
        <f t="shared" si="0"/>
        <v>53</v>
      </c>
      <c r="P51">
        <f t="shared" si="1"/>
        <v>2928.93</v>
      </c>
      <c r="Q51" s="10" t="s">
        <v>8315</v>
      </c>
      <c r="R51" t="s">
        <v>8327</v>
      </c>
      <c r="S51" s="13">
        <f t="shared" si="2"/>
        <v>42746.270057870366</v>
      </c>
      <c r="T51" s="13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8219</v>
      </c>
      <c r="G52" t="s">
        <v>8222</v>
      </c>
      <c r="H52" t="s">
        <v>8244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8279</v>
      </c>
      <c r="O52">
        <f t="shared" si="0"/>
        <v>1</v>
      </c>
      <c r="P52">
        <f t="shared" si="1"/>
        <v>49.38</v>
      </c>
      <c r="Q52" s="10" t="s">
        <v>8321</v>
      </c>
      <c r="R52" t="s">
        <v>8322</v>
      </c>
      <c r="S52" s="13">
        <f t="shared" si="2"/>
        <v>41927.295694444445</v>
      </c>
      <c r="T52" s="13">
        <f t="shared" si="3"/>
        <v>41959.337361111116</v>
      </c>
      <c r="U52">
        <f t="shared" si="4"/>
        <v>2014</v>
      </c>
    </row>
    <row r="53" spans="1:21" ht="32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8218</v>
      </c>
      <c r="G53" t="s">
        <v>8222</v>
      </c>
      <c r="H53" t="s">
        <v>8244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8264</v>
      </c>
      <c r="O53">
        <f t="shared" si="0"/>
        <v>0</v>
      </c>
      <c r="P53">
        <f t="shared" si="1"/>
        <v>15</v>
      </c>
      <c r="Q53" s="10" t="s">
        <v>8308</v>
      </c>
      <c r="R53" t="s">
        <v>8309</v>
      </c>
      <c r="S53" s="13">
        <f t="shared" si="2"/>
        <v>41875.077546296299</v>
      </c>
      <c r="T53" s="13">
        <f t="shared" si="3"/>
        <v>41905.077546296299</v>
      </c>
      <c r="U53">
        <f t="shared" si="4"/>
        <v>2014</v>
      </c>
    </row>
    <row r="54" spans="1:21" ht="48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8218</v>
      </c>
      <c r="G54" t="s">
        <v>8222</v>
      </c>
      <c r="H54" t="s">
        <v>8244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8302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3">
        <f t="shared" si="2"/>
        <v>42469.951284722221</v>
      </c>
      <c r="T54" s="13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8219</v>
      </c>
      <c r="G55" t="s">
        <v>8222</v>
      </c>
      <c r="H55" t="s">
        <v>8244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8279</v>
      </c>
      <c r="O55">
        <f t="shared" si="0"/>
        <v>0</v>
      </c>
      <c r="P55">
        <f t="shared" si="1"/>
        <v>8.5</v>
      </c>
      <c r="Q55" s="10" t="s">
        <v>8321</v>
      </c>
      <c r="R55" t="s">
        <v>8322</v>
      </c>
      <c r="S55" s="13">
        <f t="shared" si="2"/>
        <v>41974.911087962959</v>
      </c>
      <c r="T55" s="13">
        <f t="shared" si="3"/>
        <v>42014.332638888889</v>
      </c>
      <c r="U55">
        <f t="shared" si="4"/>
        <v>2015</v>
      </c>
    </row>
    <row r="56" spans="1:21" ht="48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8219</v>
      </c>
      <c r="G56" t="s">
        <v>8222</v>
      </c>
      <c r="H56" t="s">
        <v>8244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8265</v>
      </c>
      <c r="O56">
        <f t="shared" si="0"/>
        <v>0</v>
      </c>
      <c r="P56">
        <f t="shared" si="1"/>
        <v>0</v>
      </c>
      <c r="Q56" s="10" t="s">
        <v>8308</v>
      </c>
      <c r="R56" t="s">
        <v>8317</v>
      </c>
      <c r="S56" s="13">
        <f t="shared" si="2"/>
        <v>42612.911712962959</v>
      </c>
      <c r="T56" s="13">
        <f t="shared" si="3"/>
        <v>42642.911712962959</v>
      </c>
      <c r="U56">
        <f t="shared" si="4"/>
        <v>2016</v>
      </c>
    </row>
    <row r="57" spans="1:21" ht="48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8219</v>
      </c>
      <c r="G57" t="s">
        <v>8224</v>
      </c>
      <c r="H57" t="s">
        <v>8246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8300</v>
      </c>
      <c r="O57">
        <f t="shared" si="0"/>
        <v>12</v>
      </c>
      <c r="P57">
        <f t="shared" si="1"/>
        <v>2796.67</v>
      </c>
      <c r="Q57" s="10" t="s">
        <v>8310</v>
      </c>
      <c r="R57" t="s">
        <v>8311</v>
      </c>
      <c r="S57" s="13">
        <f t="shared" si="2"/>
        <v>42531.228437500002</v>
      </c>
      <c r="T57" s="13">
        <f t="shared" si="3"/>
        <v>42561.228437500002</v>
      </c>
      <c r="U57">
        <f t="shared" si="4"/>
        <v>2016</v>
      </c>
    </row>
    <row r="58" spans="1:21" ht="16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8219</v>
      </c>
      <c r="G58" t="s">
        <v>8222</v>
      </c>
      <c r="H58" t="s">
        <v>8244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8270</v>
      </c>
      <c r="O58">
        <f t="shared" si="0"/>
        <v>7</v>
      </c>
      <c r="P58">
        <f t="shared" si="1"/>
        <v>177.39</v>
      </c>
      <c r="Q58" s="10" t="s">
        <v>8315</v>
      </c>
      <c r="R58" t="s">
        <v>8323</v>
      </c>
      <c r="S58" s="13">
        <f t="shared" si="2"/>
        <v>41809.473275462966</v>
      </c>
      <c r="T58" s="13">
        <f t="shared" si="3"/>
        <v>41845.125</v>
      </c>
      <c r="U58">
        <f t="shared" si="4"/>
        <v>2014</v>
      </c>
    </row>
    <row r="59" spans="1:21" ht="48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8219</v>
      </c>
      <c r="G59" t="s">
        <v>8224</v>
      </c>
      <c r="H59" t="s">
        <v>8246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8265</v>
      </c>
      <c r="O59">
        <f t="shared" si="0"/>
        <v>51</v>
      </c>
      <c r="P59">
        <f t="shared" si="1"/>
        <v>117.68</v>
      </c>
      <c r="Q59" s="10" t="s">
        <v>8308</v>
      </c>
      <c r="R59" t="s">
        <v>8317</v>
      </c>
      <c r="S59" s="13">
        <f t="shared" si="2"/>
        <v>42556.583368055552</v>
      </c>
      <c r="T59" s="13">
        <f t="shared" si="3"/>
        <v>42586.583368055552</v>
      </c>
      <c r="U59">
        <f t="shared" si="4"/>
        <v>2016</v>
      </c>
    </row>
    <row r="60" spans="1:21" ht="48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8219</v>
      </c>
      <c r="G60" t="s">
        <v>8222</v>
      </c>
      <c r="H60" t="s">
        <v>8244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8270</v>
      </c>
      <c r="O60">
        <f t="shared" si="0"/>
        <v>6</v>
      </c>
      <c r="P60">
        <f t="shared" si="1"/>
        <v>182.62</v>
      </c>
      <c r="Q60" s="10" t="s">
        <v>8315</v>
      </c>
      <c r="R60" t="s">
        <v>8323</v>
      </c>
      <c r="S60" s="13">
        <f t="shared" si="2"/>
        <v>42586.295138888891</v>
      </c>
      <c r="T60" s="13">
        <f t="shared" si="3"/>
        <v>42626.295138888891</v>
      </c>
      <c r="U60">
        <f t="shared" si="4"/>
        <v>2016</v>
      </c>
    </row>
    <row r="61" spans="1:21" ht="48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8217</v>
      </c>
      <c r="G61" t="s">
        <v>8232</v>
      </c>
      <c r="H61" t="s">
        <v>8252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8282</v>
      </c>
      <c r="O61">
        <f t="shared" si="0"/>
        <v>157</v>
      </c>
      <c r="P61">
        <f t="shared" si="1"/>
        <v>849.67</v>
      </c>
      <c r="Q61" s="10" t="s">
        <v>8328</v>
      </c>
      <c r="R61" t="s">
        <v>8329</v>
      </c>
      <c r="S61" s="13">
        <f t="shared" si="2"/>
        <v>42415.253437499996</v>
      </c>
      <c r="T61" s="13">
        <f t="shared" si="3"/>
        <v>42445.211770833332</v>
      </c>
      <c r="U61">
        <f t="shared" si="4"/>
        <v>2016</v>
      </c>
    </row>
    <row r="62" spans="1:21" ht="48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8220</v>
      </c>
      <c r="G62" t="s">
        <v>8222</v>
      </c>
      <c r="H62" t="s">
        <v>8244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8290</v>
      </c>
      <c r="O62">
        <f t="shared" si="0"/>
        <v>0</v>
      </c>
      <c r="P62">
        <f t="shared" si="1"/>
        <v>0</v>
      </c>
      <c r="Q62" s="10" t="s">
        <v>8324</v>
      </c>
      <c r="R62" t="s">
        <v>8330</v>
      </c>
      <c r="S62" s="13">
        <f t="shared" si="2"/>
        <v>42796.069571759261</v>
      </c>
      <c r="T62" s="13">
        <f t="shared" si="3"/>
        <v>42826.027905092589</v>
      </c>
      <c r="U62">
        <f t="shared" si="4"/>
        <v>2017</v>
      </c>
    </row>
    <row r="63" spans="1:21" ht="48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8219</v>
      </c>
      <c r="G63" t="s">
        <v>8222</v>
      </c>
      <c r="H63" t="s">
        <v>8244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8279</v>
      </c>
      <c r="O63">
        <f t="shared" si="0"/>
        <v>7</v>
      </c>
      <c r="P63">
        <f t="shared" si="1"/>
        <v>63.57</v>
      </c>
      <c r="Q63" s="10" t="s">
        <v>8321</v>
      </c>
      <c r="R63" t="s">
        <v>8322</v>
      </c>
      <c r="S63" s="13">
        <f t="shared" si="2"/>
        <v>41264.853865740741</v>
      </c>
      <c r="T63" s="13">
        <f t="shared" si="3"/>
        <v>41309.853865740741</v>
      </c>
      <c r="U63">
        <f t="shared" si="4"/>
        <v>2013</v>
      </c>
    </row>
    <row r="64" spans="1:21" ht="48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8218</v>
      </c>
      <c r="G64" t="s">
        <v>8222</v>
      </c>
      <c r="H64" t="s">
        <v>8244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8298</v>
      </c>
      <c r="O64">
        <f t="shared" si="0"/>
        <v>2</v>
      </c>
      <c r="P64">
        <f t="shared" si="1"/>
        <v>307.82</v>
      </c>
      <c r="Q64" s="10" t="s">
        <v>8315</v>
      </c>
      <c r="R64" t="s">
        <v>8320</v>
      </c>
      <c r="S64" s="13">
        <f t="shared" si="2"/>
        <v>42327.805659722217</v>
      </c>
      <c r="T64" s="13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8217</v>
      </c>
      <c r="G65" t="s">
        <v>8222</v>
      </c>
      <c r="H65" t="s">
        <v>8244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8292</v>
      </c>
      <c r="O65">
        <f t="shared" si="0"/>
        <v>191</v>
      </c>
      <c r="P65">
        <f t="shared" si="1"/>
        <v>86.16</v>
      </c>
      <c r="Q65" s="10" t="s">
        <v>8315</v>
      </c>
      <c r="R65" t="s">
        <v>8326</v>
      </c>
      <c r="S65" s="13">
        <f t="shared" si="2"/>
        <v>41389.364849537036</v>
      </c>
      <c r="T65" s="13">
        <f t="shared" si="3"/>
        <v>41425.5</v>
      </c>
      <c r="U65">
        <f t="shared" si="4"/>
        <v>2013</v>
      </c>
    </row>
    <row r="66" spans="1:21" ht="48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8218</v>
      </c>
      <c r="G66" t="s">
        <v>8224</v>
      </c>
      <c r="H66" t="s">
        <v>8246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8264</v>
      </c>
      <c r="O66">
        <f t="shared" si="0"/>
        <v>0</v>
      </c>
      <c r="P66">
        <f t="shared" si="1"/>
        <v>28</v>
      </c>
      <c r="Q66" s="10" t="s">
        <v>8308</v>
      </c>
      <c r="R66" t="s">
        <v>8309</v>
      </c>
      <c r="S66" s="13">
        <f t="shared" si="2"/>
        <v>42113.550821759258</v>
      </c>
      <c r="T66" s="13">
        <f t="shared" si="3"/>
        <v>42173.550821759258</v>
      </c>
      <c r="U66">
        <f t="shared" si="4"/>
        <v>2015</v>
      </c>
    </row>
    <row r="67" spans="1:21" ht="48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8219</v>
      </c>
      <c r="G67" t="s">
        <v>8222</v>
      </c>
      <c r="H67" t="s">
        <v>8244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8269</v>
      </c>
      <c r="O67">
        <f t="shared" ref="O67:O130" si="5">ROUND(E67/D67*100,0)</f>
        <v>0</v>
      </c>
      <c r="P67">
        <f t="shared" ref="P67:P130" si="6">IFERROR(ROUND(E67/L67,2),0)</f>
        <v>1</v>
      </c>
      <c r="Q67" s="10" t="s">
        <v>8315</v>
      </c>
      <c r="R67" t="s">
        <v>8319</v>
      </c>
      <c r="S67" s="13">
        <f t="shared" ref="S67:S130" si="7">(((J67/60)/60)/24)+DATE(1970,1,1)</f>
        <v>42433.737453703703</v>
      </c>
      <c r="T67" s="13">
        <f t="shared" ref="T67:T130" si="8">(((I67/60)/60)/24)+DATE(1970,1,1)</f>
        <v>42493.695787037039</v>
      </c>
      <c r="U67">
        <f t="shared" ref="U67:U130" si="9">YEAR(T67)</f>
        <v>2016</v>
      </c>
    </row>
    <row r="68" spans="1:21" ht="48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8218</v>
      </c>
      <c r="G68" t="s">
        <v>8222</v>
      </c>
      <c r="H68" t="s">
        <v>8244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8270</v>
      </c>
      <c r="O68">
        <f t="shared" si="5"/>
        <v>23</v>
      </c>
      <c r="P68">
        <f t="shared" si="6"/>
        <v>161.12</v>
      </c>
      <c r="Q68" s="10" t="s">
        <v>8315</v>
      </c>
      <c r="R68" t="s">
        <v>8323</v>
      </c>
      <c r="S68" s="13">
        <f t="shared" si="7"/>
        <v>42289.675173611111</v>
      </c>
      <c r="T68" s="13">
        <f t="shared" si="8"/>
        <v>42329.716840277775</v>
      </c>
      <c r="U68">
        <f t="shared" si="9"/>
        <v>2015</v>
      </c>
    </row>
    <row r="69" spans="1:21" ht="48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8219</v>
      </c>
      <c r="G69" t="s">
        <v>8222</v>
      </c>
      <c r="H69" t="s">
        <v>8244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8279</v>
      </c>
      <c r="O69">
        <f t="shared" si="5"/>
        <v>0</v>
      </c>
      <c r="P69">
        <f t="shared" si="6"/>
        <v>5.8</v>
      </c>
      <c r="Q69" s="10" t="s">
        <v>8321</v>
      </c>
      <c r="R69" t="s">
        <v>8322</v>
      </c>
      <c r="S69" s="13">
        <f t="shared" si="7"/>
        <v>42412.934212962966</v>
      </c>
      <c r="T69" s="13">
        <f t="shared" si="8"/>
        <v>42442.892546296294</v>
      </c>
      <c r="U69">
        <f t="shared" si="9"/>
        <v>2016</v>
      </c>
    </row>
    <row r="70" spans="1:21" ht="48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8218</v>
      </c>
      <c r="G70" t="s">
        <v>8222</v>
      </c>
      <c r="H70" t="s">
        <v>8244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8270</v>
      </c>
      <c r="O70">
        <f t="shared" si="5"/>
        <v>32</v>
      </c>
      <c r="P70">
        <f t="shared" si="6"/>
        <v>800.7</v>
      </c>
      <c r="Q70" s="10" t="s">
        <v>8315</v>
      </c>
      <c r="R70" t="s">
        <v>8323</v>
      </c>
      <c r="S70" s="13">
        <f t="shared" si="7"/>
        <v>42669.802303240736</v>
      </c>
      <c r="T70" s="13">
        <f t="shared" si="8"/>
        <v>42704.843969907408</v>
      </c>
      <c r="U70">
        <f t="shared" si="9"/>
        <v>2016</v>
      </c>
    </row>
    <row r="71" spans="1:21" ht="48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8218</v>
      </c>
      <c r="G71" t="s">
        <v>8222</v>
      </c>
      <c r="H71" t="s">
        <v>8244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8270</v>
      </c>
      <c r="O71">
        <f t="shared" si="5"/>
        <v>1</v>
      </c>
      <c r="P71">
        <f t="shared" si="6"/>
        <v>100.5</v>
      </c>
      <c r="Q71" s="10" t="s">
        <v>8315</v>
      </c>
      <c r="R71" t="s">
        <v>8323</v>
      </c>
      <c r="S71" s="13">
        <f t="shared" si="7"/>
        <v>42569.50409722222</v>
      </c>
      <c r="T71" s="13">
        <f t="shared" si="8"/>
        <v>42599.50409722222</v>
      </c>
      <c r="U71">
        <f t="shared" si="9"/>
        <v>2016</v>
      </c>
    </row>
    <row r="72" spans="1:21" ht="48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8219</v>
      </c>
      <c r="G72" t="s">
        <v>8223</v>
      </c>
      <c r="H72" t="s">
        <v>8245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8280</v>
      </c>
      <c r="O72">
        <f t="shared" si="5"/>
        <v>0</v>
      </c>
      <c r="P72">
        <f t="shared" si="6"/>
        <v>0</v>
      </c>
      <c r="Q72" s="10" t="s">
        <v>8321</v>
      </c>
      <c r="R72" t="s">
        <v>8331</v>
      </c>
      <c r="S72" s="13">
        <f t="shared" si="7"/>
        <v>42000.300243055557</v>
      </c>
      <c r="T72" s="13">
        <f t="shared" si="8"/>
        <v>42030.300243055557</v>
      </c>
      <c r="U72">
        <f t="shared" si="9"/>
        <v>2015</v>
      </c>
    </row>
    <row r="73" spans="1:21" ht="48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8217</v>
      </c>
      <c r="G73" t="s">
        <v>8222</v>
      </c>
      <c r="H73" t="s">
        <v>8244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8292</v>
      </c>
      <c r="O73">
        <f t="shared" si="5"/>
        <v>126</v>
      </c>
      <c r="P73">
        <f t="shared" si="6"/>
        <v>64.569999999999993</v>
      </c>
      <c r="Q73" s="10" t="s">
        <v>8315</v>
      </c>
      <c r="R73" t="s">
        <v>8326</v>
      </c>
      <c r="S73" s="13">
        <f t="shared" si="7"/>
        <v>41744.290868055556</v>
      </c>
      <c r="T73" s="13">
        <f t="shared" si="8"/>
        <v>41774.290868055556</v>
      </c>
      <c r="U73">
        <f t="shared" si="9"/>
        <v>2014</v>
      </c>
    </row>
    <row r="74" spans="1:21" ht="48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8219</v>
      </c>
      <c r="G74" t="s">
        <v>8233</v>
      </c>
      <c r="H74" t="s">
        <v>8253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8281</v>
      </c>
      <c r="O74">
        <f t="shared" si="5"/>
        <v>0</v>
      </c>
      <c r="P74">
        <f t="shared" si="6"/>
        <v>306</v>
      </c>
      <c r="Q74" s="10" t="s">
        <v>8332</v>
      </c>
      <c r="R74" t="s">
        <v>8333</v>
      </c>
      <c r="S74" s="13">
        <f t="shared" si="7"/>
        <v>42252.277615740735</v>
      </c>
      <c r="T74" s="13">
        <f t="shared" si="8"/>
        <v>42282.277615740735</v>
      </c>
      <c r="U74">
        <f t="shared" si="9"/>
        <v>2015</v>
      </c>
    </row>
    <row r="75" spans="1:21" ht="48" x14ac:dyDescent="0.2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8219</v>
      </c>
      <c r="G75" t="s">
        <v>8222</v>
      </c>
      <c r="H75" t="s">
        <v>8244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8300</v>
      </c>
      <c r="O75">
        <f t="shared" si="5"/>
        <v>0</v>
      </c>
      <c r="P75">
        <f t="shared" si="6"/>
        <v>87.5</v>
      </c>
      <c r="Q75" s="10" t="s">
        <v>8310</v>
      </c>
      <c r="R75" t="s">
        <v>8311</v>
      </c>
      <c r="S75" s="13">
        <f t="shared" si="7"/>
        <v>42263.691574074073</v>
      </c>
      <c r="T75" s="13">
        <f t="shared" si="8"/>
        <v>42293.691574074073</v>
      </c>
      <c r="U75">
        <f t="shared" si="9"/>
        <v>2015</v>
      </c>
    </row>
    <row r="76" spans="1:21" ht="48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8219</v>
      </c>
      <c r="G76" t="s">
        <v>8222</v>
      </c>
      <c r="H76" t="s">
        <v>8244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8269</v>
      </c>
      <c r="O76">
        <f t="shared" si="5"/>
        <v>0</v>
      </c>
      <c r="P76">
        <f t="shared" si="6"/>
        <v>50</v>
      </c>
      <c r="Q76" s="10" t="s">
        <v>8315</v>
      </c>
      <c r="R76" t="s">
        <v>8319</v>
      </c>
      <c r="S76" s="13">
        <f t="shared" si="7"/>
        <v>42321.283101851848</v>
      </c>
      <c r="T76" s="13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8219</v>
      </c>
      <c r="G77" t="s">
        <v>8222</v>
      </c>
      <c r="H77" t="s">
        <v>8244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8300</v>
      </c>
      <c r="O77">
        <f t="shared" si="5"/>
        <v>5</v>
      </c>
      <c r="P77">
        <f t="shared" si="6"/>
        <v>1270.22</v>
      </c>
      <c r="Q77" s="10" t="s">
        <v>8310</v>
      </c>
      <c r="R77" t="s">
        <v>8311</v>
      </c>
      <c r="S77" s="13">
        <f t="shared" si="7"/>
        <v>42065.818807870368</v>
      </c>
      <c r="T77" s="13">
        <f t="shared" si="8"/>
        <v>42125.777141203704</v>
      </c>
      <c r="U77">
        <f t="shared" si="9"/>
        <v>2015</v>
      </c>
    </row>
    <row r="78" spans="1:21" ht="32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8219</v>
      </c>
      <c r="G78" t="s">
        <v>8222</v>
      </c>
      <c r="H78" t="s">
        <v>8244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8267</v>
      </c>
      <c r="O78">
        <f t="shared" si="5"/>
        <v>2</v>
      </c>
      <c r="P78">
        <f t="shared" si="6"/>
        <v>39.57</v>
      </c>
      <c r="Q78" s="10" t="s">
        <v>8308</v>
      </c>
      <c r="R78" t="s">
        <v>8314</v>
      </c>
      <c r="S78" s="13">
        <f t="shared" si="7"/>
        <v>41757.975011574075</v>
      </c>
      <c r="T78" s="13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8219</v>
      </c>
      <c r="G79" t="s">
        <v>8222</v>
      </c>
      <c r="H79" t="s">
        <v>8244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8300</v>
      </c>
      <c r="O79">
        <f t="shared" si="5"/>
        <v>0</v>
      </c>
      <c r="P79">
        <f t="shared" si="6"/>
        <v>55.83</v>
      </c>
      <c r="Q79" s="10" t="s">
        <v>8310</v>
      </c>
      <c r="R79" t="s">
        <v>8311</v>
      </c>
      <c r="S79" s="13">
        <f t="shared" si="7"/>
        <v>42245.274699074071</v>
      </c>
      <c r="T79" s="13">
        <f t="shared" si="8"/>
        <v>42275.274699074071</v>
      </c>
      <c r="U79">
        <f t="shared" si="9"/>
        <v>2015</v>
      </c>
    </row>
    <row r="80" spans="1:21" ht="48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8218</v>
      </c>
      <c r="G80" t="s">
        <v>8222</v>
      </c>
      <c r="H80" t="s">
        <v>8244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8264</v>
      </c>
      <c r="O80">
        <f t="shared" si="5"/>
        <v>0</v>
      </c>
      <c r="P80">
        <f t="shared" si="6"/>
        <v>0</v>
      </c>
      <c r="Q80" s="10" t="s">
        <v>8308</v>
      </c>
      <c r="R80" t="s">
        <v>8309</v>
      </c>
      <c r="S80" s="13">
        <f t="shared" si="7"/>
        <v>42053.198287037041</v>
      </c>
      <c r="T80" s="13">
        <f t="shared" si="8"/>
        <v>42083.15662037037</v>
      </c>
      <c r="U80">
        <f t="shared" si="9"/>
        <v>2015</v>
      </c>
    </row>
    <row r="81" spans="1:21" ht="48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8219</v>
      </c>
      <c r="G81" t="s">
        <v>8222</v>
      </c>
      <c r="H81" t="s">
        <v>8244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8267</v>
      </c>
      <c r="O81">
        <f t="shared" si="5"/>
        <v>0</v>
      </c>
      <c r="P81">
        <f t="shared" si="6"/>
        <v>250</v>
      </c>
      <c r="Q81" s="10" t="s">
        <v>8308</v>
      </c>
      <c r="R81" t="s">
        <v>8314</v>
      </c>
      <c r="S81" s="13">
        <f t="shared" si="7"/>
        <v>41466.552314814813</v>
      </c>
      <c r="T81" s="13">
        <f t="shared" si="8"/>
        <v>41496.552314814813</v>
      </c>
      <c r="U81">
        <f t="shared" si="9"/>
        <v>2013</v>
      </c>
    </row>
    <row r="82" spans="1:21" ht="48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8218</v>
      </c>
      <c r="G82" t="s">
        <v>8224</v>
      </c>
      <c r="H82" t="s">
        <v>8246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8269</v>
      </c>
      <c r="O82">
        <f t="shared" si="5"/>
        <v>0</v>
      </c>
      <c r="P82">
        <f t="shared" si="6"/>
        <v>116.67</v>
      </c>
      <c r="Q82" s="10" t="s">
        <v>8315</v>
      </c>
      <c r="R82" t="s">
        <v>8319</v>
      </c>
      <c r="S82" s="13">
        <f t="shared" si="7"/>
        <v>42474.637824074074</v>
      </c>
      <c r="T82" s="13">
        <f t="shared" si="8"/>
        <v>42504.637824074074</v>
      </c>
      <c r="U82">
        <f t="shared" si="9"/>
        <v>2016</v>
      </c>
    </row>
    <row r="83" spans="1:21" ht="16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8218</v>
      </c>
      <c r="G83" t="s">
        <v>8234</v>
      </c>
      <c r="H83" t="s">
        <v>8247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8269</v>
      </c>
      <c r="O83">
        <f t="shared" si="5"/>
        <v>0</v>
      </c>
      <c r="P83">
        <f t="shared" si="6"/>
        <v>3</v>
      </c>
      <c r="Q83" s="10" t="s">
        <v>8315</v>
      </c>
      <c r="R83" t="s">
        <v>8319</v>
      </c>
      <c r="S83" s="13">
        <f t="shared" si="7"/>
        <v>42759.593310185184</v>
      </c>
      <c r="T83" s="13">
        <f t="shared" si="8"/>
        <v>42819.55164351852</v>
      </c>
      <c r="U83">
        <f t="shared" si="9"/>
        <v>2017</v>
      </c>
    </row>
    <row r="84" spans="1:21" ht="48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8219</v>
      </c>
      <c r="G84" t="s">
        <v>8230</v>
      </c>
      <c r="H84" t="s">
        <v>8251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8270</v>
      </c>
      <c r="O84">
        <f t="shared" si="5"/>
        <v>0</v>
      </c>
      <c r="P84">
        <f t="shared" si="6"/>
        <v>100</v>
      </c>
      <c r="Q84" s="10" t="s">
        <v>8315</v>
      </c>
      <c r="R84" t="s">
        <v>8323</v>
      </c>
      <c r="S84" s="13">
        <f t="shared" si="7"/>
        <v>42173.843240740738</v>
      </c>
      <c r="T84" s="13">
        <f t="shared" si="8"/>
        <v>42203.843240740738</v>
      </c>
      <c r="U84">
        <f t="shared" si="9"/>
        <v>2015</v>
      </c>
    </row>
    <row r="85" spans="1:21" ht="48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8219</v>
      </c>
      <c r="G85" t="s">
        <v>8222</v>
      </c>
      <c r="H85" t="s">
        <v>8244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8270</v>
      </c>
      <c r="O85">
        <f t="shared" si="5"/>
        <v>0</v>
      </c>
      <c r="P85">
        <f t="shared" si="6"/>
        <v>2</v>
      </c>
      <c r="Q85" s="10" t="s">
        <v>8315</v>
      </c>
      <c r="R85" t="s">
        <v>8323</v>
      </c>
      <c r="S85" s="13">
        <f t="shared" si="7"/>
        <v>41838.832152777781</v>
      </c>
      <c r="T85" s="13">
        <f t="shared" si="8"/>
        <v>41868.832152777781</v>
      </c>
      <c r="U85">
        <f t="shared" si="9"/>
        <v>2014</v>
      </c>
    </row>
    <row r="86" spans="1:21" ht="64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8219</v>
      </c>
      <c r="G86" t="s">
        <v>8233</v>
      </c>
      <c r="H86" t="s">
        <v>8253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8270</v>
      </c>
      <c r="O86">
        <f t="shared" si="5"/>
        <v>22</v>
      </c>
      <c r="P86">
        <f t="shared" si="6"/>
        <v>1536.25</v>
      </c>
      <c r="Q86" s="10" t="s">
        <v>8315</v>
      </c>
      <c r="R86" t="s">
        <v>8323</v>
      </c>
      <c r="S86" s="13">
        <f t="shared" si="7"/>
        <v>42527.625671296293</v>
      </c>
      <c r="T86" s="13">
        <f t="shared" si="8"/>
        <v>42557.625671296293</v>
      </c>
      <c r="U86">
        <f t="shared" si="9"/>
        <v>2016</v>
      </c>
    </row>
    <row r="87" spans="1:21" ht="48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8219</v>
      </c>
      <c r="G87" t="s">
        <v>8222</v>
      </c>
      <c r="H87" t="s">
        <v>8244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8270</v>
      </c>
      <c r="O87">
        <f t="shared" si="5"/>
        <v>58</v>
      </c>
      <c r="P87">
        <f t="shared" si="6"/>
        <v>343.15</v>
      </c>
      <c r="Q87" s="10" t="s">
        <v>8315</v>
      </c>
      <c r="R87" t="s">
        <v>8323</v>
      </c>
      <c r="S87" s="13">
        <f t="shared" si="7"/>
        <v>42675.66778935185</v>
      </c>
      <c r="T87" s="13">
        <f t="shared" si="8"/>
        <v>42712.207638888889</v>
      </c>
      <c r="U87">
        <f t="shared" si="9"/>
        <v>2016</v>
      </c>
    </row>
    <row r="88" spans="1:21" ht="64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8219</v>
      </c>
      <c r="G88" t="s">
        <v>8222</v>
      </c>
      <c r="H88" t="s">
        <v>8244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8270</v>
      </c>
      <c r="O88">
        <f t="shared" si="5"/>
        <v>2</v>
      </c>
      <c r="P88">
        <f t="shared" si="6"/>
        <v>424.45</v>
      </c>
      <c r="Q88" s="10" t="s">
        <v>8315</v>
      </c>
      <c r="R88" t="s">
        <v>8323</v>
      </c>
      <c r="S88" s="13">
        <f t="shared" si="7"/>
        <v>41921.263078703705</v>
      </c>
      <c r="T88" s="13">
        <f t="shared" si="8"/>
        <v>41973.957638888889</v>
      </c>
      <c r="U88">
        <f t="shared" si="9"/>
        <v>2014</v>
      </c>
    </row>
    <row r="89" spans="1:21" ht="32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8218</v>
      </c>
      <c r="G89" t="s">
        <v>8222</v>
      </c>
      <c r="H89" t="s">
        <v>8244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8270</v>
      </c>
      <c r="O89">
        <f t="shared" si="5"/>
        <v>75</v>
      </c>
      <c r="P89">
        <f t="shared" si="6"/>
        <v>932.31</v>
      </c>
      <c r="Q89" s="10" t="s">
        <v>8315</v>
      </c>
      <c r="R89" t="s">
        <v>8323</v>
      </c>
      <c r="S89" s="13">
        <f t="shared" si="7"/>
        <v>42276.624803240738</v>
      </c>
      <c r="T89" s="13">
        <f t="shared" si="8"/>
        <v>42307.624803240738</v>
      </c>
      <c r="U89">
        <f t="shared" si="9"/>
        <v>2015</v>
      </c>
    </row>
    <row r="90" spans="1:21" ht="48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8218</v>
      </c>
      <c r="G90" t="s">
        <v>8230</v>
      </c>
      <c r="H90" t="s">
        <v>8251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8270</v>
      </c>
      <c r="O90">
        <f t="shared" si="5"/>
        <v>6</v>
      </c>
      <c r="P90">
        <f t="shared" si="6"/>
        <v>603.53</v>
      </c>
      <c r="Q90" s="10" t="s">
        <v>8315</v>
      </c>
      <c r="R90" t="s">
        <v>8323</v>
      </c>
      <c r="S90" s="13">
        <f t="shared" si="7"/>
        <v>42520.235486111109</v>
      </c>
      <c r="T90" s="13">
        <f t="shared" si="8"/>
        <v>42572.583333333328</v>
      </c>
      <c r="U90">
        <f t="shared" si="9"/>
        <v>2016</v>
      </c>
    </row>
    <row r="91" spans="1:21" ht="48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8219</v>
      </c>
      <c r="G91" t="s">
        <v>8233</v>
      </c>
      <c r="H91" t="s">
        <v>8253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8284</v>
      </c>
      <c r="O91">
        <f t="shared" si="5"/>
        <v>0</v>
      </c>
      <c r="P91">
        <f t="shared" si="6"/>
        <v>100</v>
      </c>
      <c r="Q91" s="10" t="s">
        <v>8312</v>
      </c>
      <c r="R91" t="s">
        <v>8313</v>
      </c>
      <c r="S91" s="13">
        <f t="shared" si="7"/>
        <v>42013.915613425925</v>
      </c>
      <c r="T91" s="13">
        <f t="shared" si="8"/>
        <v>42043.915613425925</v>
      </c>
      <c r="U91">
        <f t="shared" si="9"/>
        <v>2015</v>
      </c>
    </row>
    <row r="92" spans="1:21" ht="48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8219</v>
      </c>
      <c r="G92" t="s">
        <v>8224</v>
      </c>
      <c r="H92" t="s">
        <v>8246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8284</v>
      </c>
      <c r="O92">
        <f t="shared" si="5"/>
        <v>0</v>
      </c>
      <c r="P92">
        <f t="shared" si="6"/>
        <v>0</v>
      </c>
      <c r="Q92" s="10" t="s">
        <v>8312</v>
      </c>
      <c r="R92" t="s">
        <v>8313</v>
      </c>
      <c r="S92" s="13">
        <f t="shared" si="7"/>
        <v>42115.936550925922</v>
      </c>
      <c r="T92" s="13">
        <f t="shared" si="8"/>
        <v>42146.225694444445</v>
      </c>
      <c r="U92">
        <f t="shared" si="9"/>
        <v>2015</v>
      </c>
    </row>
    <row r="93" spans="1:21" ht="32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8217</v>
      </c>
      <c r="G93" t="s">
        <v>8222</v>
      </c>
      <c r="H93" t="s">
        <v>8244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8292</v>
      </c>
      <c r="O93">
        <f t="shared" si="5"/>
        <v>115</v>
      </c>
      <c r="P93">
        <f t="shared" si="6"/>
        <v>282.66000000000003</v>
      </c>
      <c r="Q93" s="10" t="s">
        <v>8315</v>
      </c>
      <c r="R93" t="s">
        <v>8326</v>
      </c>
      <c r="S93" s="13">
        <f t="shared" si="7"/>
        <v>42290.460023148145</v>
      </c>
      <c r="T93" s="13">
        <f t="shared" si="8"/>
        <v>42327.207638888889</v>
      </c>
      <c r="U93">
        <f t="shared" si="9"/>
        <v>2015</v>
      </c>
    </row>
    <row r="94" spans="1:21" ht="48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8218</v>
      </c>
      <c r="G94" t="s">
        <v>8222</v>
      </c>
      <c r="H94" t="s">
        <v>8244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8281</v>
      </c>
      <c r="O94">
        <f t="shared" si="5"/>
        <v>0</v>
      </c>
      <c r="P94">
        <f t="shared" si="6"/>
        <v>23.08</v>
      </c>
      <c r="Q94" s="10" t="s">
        <v>8332</v>
      </c>
      <c r="R94" t="s">
        <v>8333</v>
      </c>
      <c r="S94" s="13">
        <f t="shared" si="7"/>
        <v>41837.829895833333</v>
      </c>
      <c r="T94" s="13">
        <f t="shared" si="8"/>
        <v>41897.829895833333</v>
      </c>
      <c r="U94">
        <f t="shared" si="9"/>
        <v>2014</v>
      </c>
    </row>
    <row r="95" spans="1:21" ht="48" x14ac:dyDescent="0.2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8219</v>
      </c>
      <c r="G95" t="s">
        <v>8227</v>
      </c>
      <c r="H95" t="s">
        <v>8249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8300</v>
      </c>
      <c r="O95">
        <f t="shared" si="5"/>
        <v>20</v>
      </c>
      <c r="P95">
        <f t="shared" si="6"/>
        <v>202.23</v>
      </c>
      <c r="Q95" s="10" t="s">
        <v>8310</v>
      </c>
      <c r="R95" t="s">
        <v>8311</v>
      </c>
      <c r="S95" s="13">
        <f t="shared" si="7"/>
        <v>42334.803923611107</v>
      </c>
      <c r="T95" s="13">
        <f t="shared" si="8"/>
        <v>42354.845833333333</v>
      </c>
      <c r="U95">
        <f t="shared" si="9"/>
        <v>2015</v>
      </c>
    </row>
    <row r="96" spans="1:21" ht="48" x14ac:dyDescent="0.2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8219</v>
      </c>
      <c r="G96" t="s">
        <v>8239</v>
      </c>
      <c r="H96" t="s">
        <v>8247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8268</v>
      </c>
      <c r="O96">
        <f t="shared" si="5"/>
        <v>0</v>
      </c>
      <c r="P96">
        <f t="shared" si="6"/>
        <v>1</v>
      </c>
      <c r="Q96" s="10" t="s">
        <v>8310</v>
      </c>
      <c r="R96" t="s">
        <v>8334</v>
      </c>
      <c r="S96" s="13">
        <f t="shared" si="7"/>
        <v>42433.825717592597</v>
      </c>
      <c r="T96" s="13">
        <f t="shared" si="8"/>
        <v>42493.784050925926</v>
      </c>
      <c r="U96">
        <f t="shared" si="9"/>
        <v>2016</v>
      </c>
    </row>
    <row r="97" spans="1:21" ht="48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8217</v>
      </c>
      <c r="G97" t="s">
        <v>8222</v>
      </c>
      <c r="H97" t="s">
        <v>8244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8292</v>
      </c>
      <c r="O97">
        <f t="shared" si="5"/>
        <v>257</v>
      </c>
      <c r="P97">
        <f t="shared" si="6"/>
        <v>247.94</v>
      </c>
      <c r="Q97" s="10" t="s">
        <v>8315</v>
      </c>
      <c r="R97" t="s">
        <v>8326</v>
      </c>
      <c r="S97" s="13">
        <f t="shared" si="7"/>
        <v>42549.722962962958</v>
      </c>
      <c r="T97" s="13">
        <f t="shared" si="8"/>
        <v>42588.291666666672</v>
      </c>
      <c r="U97">
        <f t="shared" si="9"/>
        <v>2016</v>
      </c>
    </row>
    <row r="98" spans="1:21" ht="48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8218</v>
      </c>
      <c r="G98" t="s">
        <v>8222</v>
      </c>
      <c r="H98" t="s">
        <v>8244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8270</v>
      </c>
      <c r="O98">
        <f t="shared" si="5"/>
        <v>1</v>
      </c>
      <c r="P98">
        <f t="shared" si="6"/>
        <v>184.36</v>
      </c>
      <c r="Q98" s="10" t="s">
        <v>8315</v>
      </c>
      <c r="R98" t="s">
        <v>8323</v>
      </c>
      <c r="S98" s="13">
        <f t="shared" si="7"/>
        <v>42604.669675925921</v>
      </c>
      <c r="T98" s="13">
        <f t="shared" si="8"/>
        <v>42664.669675925921</v>
      </c>
      <c r="U98">
        <f t="shared" si="9"/>
        <v>2016</v>
      </c>
    </row>
    <row r="99" spans="1:21" ht="48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8219</v>
      </c>
      <c r="G99" t="s">
        <v>8223</v>
      </c>
      <c r="H99" t="s">
        <v>8245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8284</v>
      </c>
      <c r="O99">
        <f t="shared" si="5"/>
        <v>1</v>
      </c>
      <c r="P99">
        <f t="shared" si="6"/>
        <v>673.33</v>
      </c>
      <c r="Q99" s="10" t="s">
        <v>8312</v>
      </c>
      <c r="R99" t="s">
        <v>8313</v>
      </c>
      <c r="S99" s="13">
        <f t="shared" si="7"/>
        <v>42198.765844907408</v>
      </c>
      <c r="T99" s="13">
        <f t="shared" si="8"/>
        <v>42258.765844907408</v>
      </c>
      <c r="U99">
        <f t="shared" si="9"/>
        <v>2015</v>
      </c>
    </row>
    <row r="100" spans="1:21" ht="48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8219</v>
      </c>
      <c r="G100" t="s">
        <v>8229</v>
      </c>
      <c r="H100" t="s">
        <v>8250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8293</v>
      </c>
      <c r="O100">
        <f t="shared" si="5"/>
        <v>0</v>
      </c>
      <c r="P100">
        <f t="shared" si="6"/>
        <v>0</v>
      </c>
      <c r="Q100" s="10" t="s">
        <v>8328</v>
      </c>
      <c r="R100" t="s">
        <v>8335</v>
      </c>
      <c r="S100" s="13">
        <f t="shared" si="7"/>
        <v>42678.586655092593</v>
      </c>
      <c r="T100" s="13">
        <f t="shared" si="8"/>
        <v>42708.628321759257</v>
      </c>
      <c r="U100">
        <f t="shared" si="9"/>
        <v>2016</v>
      </c>
    </row>
    <row r="101" spans="1:21" ht="48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8219</v>
      </c>
      <c r="G101" t="s">
        <v>8234</v>
      </c>
      <c r="H101" t="s">
        <v>8247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8296</v>
      </c>
      <c r="O101">
        <f t="shared" si="5"/>
        <v>0</v>
      </c>
      <c r="P101">
        <f t="shared" si="6"/>
        <v>0</v>
      </c>
      <c r="Q101" s="10" t="s">
        <v>8332</v>
      </c>
      <c r="R101" t="s">
        <v>8336</v>
      </c>
      <c r="S101" s="13">
        <f t="shared" si="7"/>
        <v>42732.00681712963</v>
      </c>
      <c r="T101" s="13">
        <f t="shared" si="8"/>
        <v>42792.00681712963</v>
      </c>
      <c r="U101">
        <f t="shared" si="9"/>
        <v>2017</v>
      </c>
    </row>
    <row r="102" spans="1:21" ht="48" x14ac:dyDescent="0.2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8219</v>
      </c>
      <c r="G102" t="s">
        <v>8222</v>
      </c>
      <c r="H102" t="s">
        <v>8244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8268</v>
      </c>
      <c r="O102">
        <f t="shared" si="5"/>
        <v>0</v>
      </c>
      <c r="P102">
        <f t="shared" si="6"/>
        <v>20</v>
      </c>
      <c r="Q102" s="10" t="s">
        <v>8310</v>
      </c>
      <c r="R102" t="s">
        <v>8334</v>
      </c>
      <c r="S102" s="13">
        <f t="shared" si="7"/>
        <v>41929.266215277778</v>
      </c>
      <c r="T102" s="13">
        <f t="shared" si="8"/>
        <v>41968.823611111111</v>
      </c>
      <c r="U102">
        <f t="shared" si="9"/>
        <v>2014</v>
      </c>
    </row>
    <row r="103" spans="1:21" ht="32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8217</v>
      </c>
      <c r="G103" t="s">
        <v>8223</v>
      </c>
      <c r="H103" t="s">
        <v>8245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8292</v>
      </c>
      <c r="O103">
        <f t="shared" si="5"/>
        <v>543</v>
      </c>
      <c r="P103">
        <f t="shared" si="6"/>
        <v>116.35</v>
      </c>
      <c r="Q103" s="10" t="s">
        <v>8315</v>
      </c>
      <c r="R103" t="s">
        <v>8326</v>
      </c>
      <c r="S103" s="13">
        <f t="shared" si="7"/>
        <v>41803.880659722221</v>
      </c>
      <c r="T103" s="13">
        <f t="shared" si="8"/>
        <v>41843.880659722221</v>
      </c>
      <c r="U103">
        <f t="shared" si="9"/>
        <v>2014</v>
      </c>
    </row>
    <row r="104" spans="1:21" ht="32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8219</v>
      </c>
      <c r="G104" t="s">
        <v>8231</v>
      </c>
      <c r="H104" t="s">
        <v>8247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8270</v>
      </c>
      <c r="O104">
        <f t="shared" si="5"/>
        <v>0</v>
      </c>
      <c r="P104">
        <f t="shared" si="6"/>
        <v>1</v>
      </c>
      <c r="Q104" s="10" t="s">
        <v>8315</v>
      </c>
      <c r="R104" t="s">
        <v>8323</v>
      </c>
      <c r="S104" s="13">
        <f t="shared" si="7"/>
        <v>41815.927106481482</v>
      </c>
      <c r="T104" s="13">
        <f t="shared" si="8"/>
        <v>41845.927106481482</v>
      </c>
      <c r="U104">
        <f t="shared" si="9"/>
        <v>2014</v>
      </c>
    </row>
    <row r="105" spans="1:21" ht="64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8219</v>
      </c>
      <c r="G105" t="s">
        <v>8224</v>
      </c>
      <c r="H105" t="s">
        <v>8246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8281</v>
      </c>
      <c r="O105">
        <f t="shared" si="5"/>
        <v>0</v>
      </c>
      <c r="P105">
        <f t="shared" si="6"/>
        <v>10</v>
      </c>
      <c r="Q105" s="10" t="s">
        <v>8332</v>
      </c>
      <c r="R105" t="s">
        <v>8333</v>
      </c>
      <c r="S105" s="13">
        <f t="shared" si="7"/>
        <v>42746.019652777773</v>
      </c>
      <c r="T105" s="13">
        <f t="shared" si="8"/>
        <v>42800.541666666672</v>
      </c>
      <c r="U105">
        <f t="shared" si="9"/>
        <v>2017</v>
      </c>
    </row>
    <row r="106" spans="1:21" ht="48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8218</v>
      </c>
      <c r="G106" t="s">
        <v>8222</v>
      </c>
      <c r="H106" t="s">
        <v>8244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8269</v>
      </c>
      <c r="O106">
        <f t="shared" si="5"/>
        <v>0</v>
      </c>
      <c r="P106">
        <f t="shared" si="6"/>
        <v>0</v>
      </c>
      <c r="Q106" s="10" t="s">
        <v>8315</v>
      </c>
      <c r="R106" t="s">
        <v>8319</v>
      </c>
      <c r="S106" s="13">
        <f t="shared" si="7"/>
        <v>42322.011574074073</v>
      </c>
      <c r="T106" s="13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8219</v>
      </c>
      <c r="G107" t="s">
        <v>8233</v>
      </c>
      <c r="H107" t="s">
        <v>8253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8270</v>
      </c>
      <c r="O107">
        <f t="shared" si="5"/>
        <v>56</v>
      </c>
      <c r="P107">
        <f t="shared" si="6"/>
        <v>790.84</v>
      </c>
      <c r="Q107" s="10" t="s">
        <v>8315</v>
      </c>
      <c r="R107" t="s">
        <v>8323</v>
      </c>
      <c r="S107" s="13">
        <f t="shared" si="7"/>
        <v>42395.309039351851</v>
      </c>
      <c r="T107" s="13">
        <f t="shared" si="8"/>
        <v>42425.309039351851</v>
      </c>
      <c r="U107">
        <f t="shared" si="9"/>
        <v>2016</v>
      </c>
    </row>
    <row r="108" spans="1:21" ht="48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8219</v>
      </c>
      <c r="G108" t="s">
        <v>8222</v>
      </c>
      <c r="H108" t="s">
        <v>8244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8280</v>
      </c>
      <c r="O108">
        <f t="shared" si="5"/>
        <v>0</v>
      </c>
      <c r="P108">
        <f t="shared" si="6"/>
        <v>13</v>
      </c>
      <c r="Q108" s="10" t="s">
        <v>8321</v>
      </c>
      <c r="R108" t="s">
        <v>8331</v>
      </c>
      <c r="S108" s="13">
        <f t="shared" si="7"/>
        <v>42529.969131944439</v>
      </c>
      <c r="T108" s="13">
        <f t="shared" si="8"/>
        <v>42549.969131944439</v>
      </c>
      <c r="U108">
        <f t="shared" si="9"/>
        <v>2016</v>
      </c>
    </row>
    <row r="109" spans="1:21" ht="48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8217</v>
      </c>
      <c r="G109" t="s">
        <v>8222</v>
      </c>
      <c r="H109" t="s">
        <v>8244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8292</v>
      </c>
      <c r="O109">
        <f t="shared" si="5"/>
        <v>495</v>
      </c>
      <c r="P109">
        <f t="shared" si="6"/>
        <v>173.58</v>
      </c>
      <c r="Q109" s="10" t="s">
        <v>8315</v>
      </c>
      <c r="R109" t="s">
        <v>8326</v>
      </c>
      <c r="S109" s="13">
        <f t="shared" si="7"/>
        <v>42499.960810185185</v>
      </c>
      <c r="T109" s="13">
        <f t="shared" si="8"/>
        <v>42559.960810185185</v>
      </c>
      <c r="U109">
        <f t="shared" si="9"/>
        <v>2016</v>
      </c>
    </row>
    <row r="110" spans="1:21" ht="48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8218</v>
      </c>
      <c r="G110" t="s">
        <v>8222</v>
      </c>
      <c r="H110" t="s">
        <v>8244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8264</v>
      </c>
      <c r="O110">
        <f t="shared" si="5"/>
        <v>3</v>
      </c>
      <c r="P110">
        <f t="shared" si="6"/>
        <v>81.239999999999995</v>
      </c>
      <c r="Q110" s="10" t="s">
        <v>8308</v>
      </c>
      <c r="R110" t="s">
        <v>8309</v>
      </c>
      <c r="S110" s="13">
        <f t="shared" si="7"/>
        <v>42186.257418981477</v>
      </c>
      <c r="T110" s="13">
        <f t="shared" si="8"/>
        <v>42217.207638888889</v>
      </c>
      <c r="U110">
        <f t="shared" si="9"/>
        <v>2015</v>
      </c>
    </row>
    <row r="111" spans="1:21" ht="48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8219</v>
      </c>
      <c r="G111" t="s">
        <v>8222</v>
      </c>
      <c r="H111" t="s">
        <v>8244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8265</v>
      </c>
      <c r="O111">
        <f t="shared" si="5"/>
        <v>0</v>
      </c>
      <c r="P111">
        <f t="shared" si="6"/>
        <v>0</v>
      </c>
      <c r="Q111" s="10" t="s">
        <v>8308</v>
      </c>
      <c r="R111" t="s">
        <v>8317</v>
      </c>
      <c r="S111" s="13">
        <f t="shared" si="7"/>
        <v>42321.08447916666</v>
      </c>
      <c r="T111" s="13">
        <f t="shared" si="8"/>
        <v>42374</v>
      </c>
      <c r="U111">
        <f t="shared" si="9"/>
        <v>2016</v>
      </c>
    </row>
    <row r="112" spans="1:21" ht="48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8217</v>
      </c>
      <c r="G112" t="s">
        <v>8222</v>
      </c>
      <c r="H112" t="s">
        <v>8244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8266</v>
      </c>
      <c r="O112">
        <f t="shared" si="5"/>
        <v>113</v>
      </c>
      <c r="P112">
        <f t="shared" si="6"/>
        <v>147.16999999999999</v>
      </c>
      <c r="Q112" s="10" t="s">
        <v>8308</v>
      </c>
      <c r="R112" t="s">
        <v>8337</v>
      </c>
      <c r="S112" s="13">
        <f t="shared" si="7"/>
        <v>42775.314884259264</v>
      </c>
      <c r="T112" s="13">
        <f t="shared" si="8"/>
        <v>42808.956250000003</v>
      </c>
      <c r="U112">
        <f t="shared" si="9"/>
        <v>2017</v>
      </c>
    </row>
    <row r="113" spans="1:21" ht="48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8217</v>
      </c>
      <c r="G113" t="s">
        <v>8222</v>
      </c>
      <c r="H113" t="s">
        <v>8244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8266</v>
      </c>
      <c r="O113">
        <f t="shared" si="5"/>
        <v>114</v>
      </c>
      <c r="P113">
        <f t="shared" si="6"/>
        <v>161.26</v>
      </c>
      <c r="Q113" s="10" t="s">
        <v>8308</v>
      </c>
      <c r="R113" t="s">
        <v>8337</v>
      </c>
      <c r="S113" s="13">
        <f t="shared" si="7"/>
        <v>41261.767812500002</v>
      </c>
      <c r="T113" s="13">
        <f t="shared" si="8"/>
        <v>41306.767812500002</v>
      </c>
      <c r="U113">
        <f t="shared" si="9"/>
        <v>2013</v>
      </c>
    </row>
    <row r="114" spans="1:21" ht="48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8219</v>
      </c>
      <c r="G114" t="s">
        <v>8234</v>
      </c>
      <c r="H114" t="s">
        <v>8247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8269</v>
      </c>
      <c r="O114">
        <f t="shared" si="5"/>
        <v>1</v>
      </c>
      <c r="P114">
        <f t="shared" si="6"/>
        <v>68.3</v>
      </c>
      <c r="Q114" s="10" t="s">
        <v>8315</v>
      </c>
      <c r="R114" t="s">
        <v>8319</v>
      </c>
      <c r="S114" s="13">
        <f t="shared" si="7"/>
        <v>42676.942164351851</v>
      </c>
      <c r="T114" s="13">
        <f t="shared" si="8"/>
        <v>42706.983831018515</v>
      </c>
      <c r="U114">
        <f t="shared" si="9"/>
        <v>2016</v>
      </c>
    </row>
    <row r="115" spans="1:21" ht="48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8218</v>
      </c>
      <c r="G115" t="s">
        <v>8222</v>
      </c>
      <c r="H115" t="s">
        <v>8244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8269</v>
      </c>
      <c r="O115">
        <f t="shared" si="5"/>
        <v>1</v>
      </c>
      <c r="P115">
        <f t="shared" si="6"/>
        <v>292.2</v>
      </c>
      <c r="Q115" s="10" t="s">
        <v>8315</v>
      </c>
      <c r="R115" t="s">
        <v>8319</v>
      </c>
      <c r="S115" s="13">
        <f t="shared" si="7"/>
        <v>42140.921064814815</v>
      </c>
      <c r="T115" s="13">
        <f t="shared" si="8"/>
        <v>42170.921064814815</v>
      </c>
      <c r="U115">
        <f t="shared" si="9"/>
        <v>2015</v>
      </c>
    </row>
    <row r="116" spans="1:21" ht="48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8219</v>
      </c>
      <c r="G116" t="s">
        <v>8222</v>
      </c>
      <c r="H116" t="s">
        <v>8244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8270</v>
      </c>
      <c r="O116">
        <f t="shared" si="5"/>
        <v>0</v>
      </c>
      <c r="P116">
        <f t="shared" si="6"/>
        <v>84.29</v>
      </c>
      <c r="Q116" s="10" t="s">
        <v>8315</v>
      </c>
      <c r="R116" t="s">
        <v>8323</v>
      </c>
      <c r="S116" s="13">
        <f t="shared" si="7"/>
        <v>42737.663877314815</v>
      </c>
      <c r="T116" s="13">
        <f t="shared" si="8"/>
        <v>42767.663877314815</v>
      </c>
      <c r="U116">
        <f t="shared" si="9"/>
        <v>2017</v>
      </c>
    </row>
    <row r="117" spans="1:21" ht="48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8219</v>
      </c>
      <c r="G117" t="s">
        <v>8224</v>
      </c>
      <c r="H117" t="s">
        <v>8246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8270</v>
      </c>
      <c r="O117">
        <f t="shared" si="5"/>
        <v>2</v>
      </c>
      <c r="P117">
        <f t="shared" si="6"/>
        <v>160.5</v>
      </c>
      <c r="Q117" s="10" t="s">
        <v>8315</v>
      </c>
      <c r="R117" t="s">
        <v>8323</v>
      </c>
      <c r="S117" s="13">
        <f t="shared" si="7"/>
        <v>42185.058993055558</v>
      </c>
      <c r="T117" s="13">
        <f t="shared" si="8"/>
        <v>42230.058993055558</v>
      </c>
      <c r="U117">
        <f t="shared" si="9"/>
        <v>2015</v>
      </c>
    </row>
    <row r="118" spans="1:21" ht="48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8219</v>
      </c>
      <c r="G118" t="s">
        <v>8227</v>
      </c>
      <c r="H118" t="s">
        <v>8249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8270</v>
      </c>
      <c r="O118">
        <f t="shared" si="5"/>
        <v>8</v>
      </c>
      <c r="P118">
        <f t="shared" si="6"/>
        <v>292.08</v>
      </c>
      <c r="Q118" s="10" t="s">
        <v>8315</v>
      </c>
      <c r="R118" t="s">
        <v>8323</v>
      </c>
      <c r="S118" s="13">
        <f t="shared" si="7"/>
        <v>41926.29965277778</v>
      </c>
      <c r="T118" s="13">
        <f t="shared" si="8"/>
        <v>41956.334722222222</v>
      </c>
      <c r="U118">
        <f t="shared" si="9"/>
        <v>2014</v>
      </c>
    </row>
    <row r="119" spans="1:21" ht="48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8219</v>
      </c>
      <c r="G119" t="s">
        <v>8222</v>
      </c>
      <c r="H119" t="s">
        <v>8244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8279</v>
      </c>
      <c r="O119">
        <f t="shared" si="5"/>
        <v>3</v>
      </c>
      <c r="P119">
        <f t="shared" si="6"/>
        <v>34.130000000000003</v>
      </c>
      <c r="Q119" s="10" t="s">
        <v>8321</v>
      </c>
      <c r="R119" t="s">
        <v>8322</v>
      </c>
      <c r="S119" s="13">
        <f t="shared" si="7"/>
        <v>41445.962754629632</v>
      </c>
      <c r="T119" s="13">
        <f t="shared" si="8"/>
        <v>41490.962754629632</v>
      </c>
      <c r="U119">
        <f t="shared" si="9"/>
        <v>2013</v>
      </c>
    </row>
    <row r="120" spans="1:21" ht="48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8218</v>
      </c>
      <c r="G120" t="s">
        <v>8222</v>
      </c>
      <c r="H120" t="s">
        <v>8244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8269</v>
      </c>
      <c r="O120">
        <f t="shared" si="5"/>
        <v>1</v>
      </c>
      <c r="P120">
        <f t="shared" si="6"/>
        <v>342</v>
      </c>
      <c r="Q120" s="10" t="s">
        <v>8315</v>
      </c>
      <c r="R120" t="s">
        <v>8319</v>
      </c>
      <c r="S120" s="13">
        <f t="shared" si="7"/>
        <v>42528.626620370371</v>
      </c>
      <c r="T120" s="13">
        <f t="shared" si="8"/>
        <v>42573.626620370371</v>
      </c>
      <c r="U120">
        <f t="shared" si="9"/>
        <v>2016</v>
      </c>
    </row>
    <row r="121" spans="1:21" ht="32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8219</v>
      </c>
      <c r="G121" t="s">
        <v>8222</v>
      </c>
      <c r="H121" t="s">
        <v>8244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8296</v>
      </c>
      <c r="O121">
        <f t="shared" si="5"/>
        <v>0</v>
      </c>
      <c r="P121">
        <f t="shared" si="6"/>
        <v>16.25</v>
      </c>
      <c r="Q121" s="10" t="s">
        <v>8332</v>
      </c>
      <c r="R121" t="s">
        <v>8336</v>
      </c>
      <c r="S121" s="13">
        <f t="shared" si="7"/>
        <v>41809.155138888891</v>
      </c>
      <c r="T121" s="13">
        <f t="shared" si="8"/>
        <v>41839.155138888891</v>
      </c>
      <c r="U121">
        <f t="shared" si="9"/>
        <v>2014</v>
      </c>
    </row>
    <row r="122" spans="1:21" ht="32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8218</v>
      </c>
      <c r="G122" t="s">
        <v>8222</v>
      </c>
      <c r="H122" t="s">
        <v>8244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8298</v>
      </c>
      <c r="O122">
        <f t="shared" si="5"/>
        <v>11</v>
      </c>
      <c r="P122">
        <f t="shared" si="6"/>
        <v>112.86</v>
      </c>
      <c r="Q122" s="10" t="s">
        <v>8315</v>
      </c>
      <c r="R122" t="s">
        <v>8320</v>
      </c>
      <c r="S122" s="13">
        <f t="shared" si="7"/>
        <v>42767.688518518517</v>
      </c>
      <c r="T122" s="13">
        <f t="shared" si="8"/>
        <v>42806.791666666672</v>
      </c>
      <c r="U122">
        <f t="shared" si="9"/>
        <v>2017</v>
      </c>
    </row>
    <row r="123" spans="1:21" ht="48" x14ac:dyDescent="0.2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8217</v>
      </c>
      <c r="G123" t="s">
        <v>8222</v>
      </c>
      <c r="H123" t="s">
        <v>8244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8300</v>
      </c>
      <c r="O123">
        <f t="shared" si="5"/>
        <v>102</v>
      </c>
      <c r="P123">
        <f t="shared" si="6"/>
        <v>108</v>
      </c>
      <c r="Q123" s="10" t="s">
        <v>8310</v>
      </c>
      <c r="R123" t="s">
        <v>8311</v>
      </c>
      <c r="S123" s="13">
        <f t="shared" si="7"/>
        <v>42322.653749999998</v>
      </c>
      <c r="T123" s="13">
        <f t="shared" si="8"/>
        <v>42362.653749999998</v>
      </c>
      <c r="U123">
        <f t="shared" si="9"/>
        <v>2015</v>
      </c>
    </row>
    <row r="124" spans="1:21" ht="48" x14ac:dyDescent="0.2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8219</v>
      </c>
      <c r="G124" t="s">
        <v>8222</v>
      </c>
      <c r="H124" t="s">
        <v>8244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8268</v>
      </c>
      <c r="O124">
        <f t="shared" si="5"/>
        <v>0</v>
      </c>
      <c r="P124">
        <f t="shared" si="6"/>
        <v>0</v>
      </c>
      <c r="Q124" s="10" t="s">
        <v>8310</v>
      </c>
      <c r="R124" t="s">
        <v>8334</v>
      </c>
      <c r="S124" s="13">
        <f t="shared" si="7"/>
        <v>42171.743969907402</v>
      </c>
      <c r="T124" s="13">
        <f t="shared" si="8"/>
        <v>42201.743969907402</v>
      </c>
      <c r="U124">
        <f t="shared" si="9"/>
        <v>2015</v>
      </c>
    </row>
    <row r="125" spans="1:21" ht="32" x14ac:dyDescent="0.2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8219</v>
      </c>
      <c r="G125" t="s">
        <v>8222</v>
      </c>
      <c r="H125" t="s">
        <v>8244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25</v>
      </c>
      <c r="Q125" s="10" t="s">
        <v>8310</v>
      </c>
      <c r="R125" t="s">
        <v>8334</v>
      </c>
      <c r="S125" s="13">
        <f t="shared" si="7"/>
        <v>42210.439768518518</v>
      </c>
      <c r="T125" s="13">
        <f t="shared" si="8"/>
        <v>42240.439768518518</v>
      </c>
      <c r="U125">
        <f t="shared" si="9"/>
        <v>2015</v>
      </c>
    </row>
    <row r="126" spans="1:21" ht="48" x14ac:dyDescent="0.2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8219</v>
      </c>
      <c r="G126" t="s">
        <v>8222</v>
      </c>
      <c r="H126" t="s">
        <v>8244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8302</v>
      </c>
      <c r="O126">
        <f t="shared" si="5"/>
        <v>0</v>
      </c>
      <c r="P126">
        <f t="shared" si="6"/>
        <v>0</v>
      </c>
      <c r="Q126" s="10" t="s">
        <v>8310</v>
      </c>
      <c r="R126" t="s">
        <v>8318</v>
      </c>
      <c r="S126" s="13">
        <f t="shared" si="7"/>
        <v>42226.694780092599</v>
      </c>
      <c r="T126" s="13">
        <f t="shared" si="8"/>
        <v>42261.694780092599</v>
      </c>
      <c r="U126">
        <f t="shared" si="9"/>
        <v>2015</v>
      </c>
    </row>
    <row r="127" spans="1:21" ht="48" x14ac:dyDescent="0.2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8219</v>
      </c>
      <c r="G127" t="s">
        <v>8222</v>
      </c>
      <c r="H127" t="s">
        <v>8244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8302</v>
      </c>
      <c r="O127">
        <f t="shared" si="5"/>
        <v>0</v>
      </c>
      <c r="P127">
        <f t="shared" si="6"/>
        <v>1.5</v>
      </c>
      <c r="Q127" s="10" t="s">
        <v>8310</v>
      </c>
      <c r="R127" t="s">
        <v>8318</v>
      </c>
      <c r="S127" s="13">
        <f t="shared" si="7"/>
        <v>41849.887037037035</v>
      </c>
      <c r="T127" s="13">
        <f t="shared" si="8"/>
        <v>41909.887037037035</v>
      </c>
      <c r="U127">
        <f t="shared" si="9"/>
        <v>2014</v>
      </c>
    </row>
    <row r="128" spans="1:21" ht="48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8219</v>
      </c>
      <c r="G128" t="s">
        <v>8232</v>
      </c>
      <c r="H128" t="s">
        <v>8252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8281</v>
      </c>
      <c r="O128">
        <f t="shared" si="5"/>
        <v>1</v>
      </c>
      <c r="P128">
        <f t="shared" si="6"/>
        <v>501.25</v>
      </c>
      <c r="Q128" s="10" t="s">
        <v>8332</v>
      </c>
      <c r="R128" t="s">
        <v>8333</v>
      </c>
      <c r="S128" s="13">
        <f t="shared" si="7"/>
        <v>42734.879236111112</v>
      </c>
      <c r="T128" s="13">
        <f t="shared" si="8"/>
        <v>42771.697222222225</v>
      </c>
      <c r="U128">
        <f t="shared" si="9"/>
        <v>2017</v>
      </c>
    </row>
    <row r="129" spans="1:21" ht="48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8219</v>
      </c>
      <c r="G129" t="s">
        <v>8222</v>
      </c>
      <c r="H129" t="s">
        <v>8244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8293</v>
      </c>
      <c r="O129">
        <f t="shared" si="5"/>
        <v>0</v>
      </c>
      <c r="P129">
        <f t="shared" si="6"/>
        <v>0</v>
      </c>
      <c r="Q129" s="10" t="s">
        <v>8328</v>
      </c>
      <c r="R129" t="s">
        <v>8335</v>
      </c>
      <c r="S129" s="13">
        <f t="shared" si="7"/>
        <v>41800.819571759261</v>
      </c>
      <c r="T129" s="13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8218</v>
      </c>
      <c r="G130" t="s">
        <v>8222</v>
      </c>
      <c r="H130" t="s">
        <v>8244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8270</v>
      </c>
      <c r="O130">
        <f t="shared" si="5"/>
        <v>11</v>
      </c>
      <c r="P130">
        <f t="shared" si="6"/>
        <v>51.82</v>
      </c>
      <c r="Q130" s="10" t="s">
        <v>8315</v>
      </c>
      <c r="R130" t="s">
        <v>8323</v>
      </c>
      <c r="S130" s="13">
        <f t="shared" si="7"/>
        <v>42410.774155092593</v>
      </c>
      <c r="T130" s="13">
        <f t="shared" si="8"/>
        <v>42440.774155092593</v>
      </c>
      <c r="U130">
        <f t="shared" si="9"/>
        <v>2016</v>
      </c>
    </row>
    <row r="131" spans="1:21" ht="48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8218</v>
      </c>
      <c r="G131" t="s">
        <v>8222</v>
      </c>
      <c r="H131" t="s">
        <v>8244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8264</v>
      </c>
      <c r="O131">
        <f t="shared" ref="O131:O194" si="10">ROUND(E131/D131*100,0)</f>
        <v>23</v>
      </c>
      <c r="P131">
        <f t="shared" ref="P131:P194" si="11">IFERROR(ROUND(E131/L131,2),0)</f>
        <v>449.43</v>
      </c>
      <c r="Q131" s="10" t="s">
        <v>8308</v>
      </c>
      <c r="R131" t="s">
        <v>8309</v>
      </c>
      <c r="S131" s="13">
        <f t="shared" ref="S131:S194" si="12">(((J131/60)/60)/24)+DATE(1970,1,1)</f>
        <v>42090.161828703705</v>
      </c>
      <c r="T131" s="13">
        <f t="shared" ref="T131:T194" si="13">(((I131/60)/60)/24)+DATE(1970,1,1)</f>
        <v>42150.161828703705</v>
      </c>
      <c r="U131">
        <f t="shared" ref="U131:U194" si="14">YEAR(T131)</f>
        <v>2015</v>
      </c>
    </row>
    <row r="132" spans="1:21" ht="48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8219</v>
      </c>
      <c r="G132" t="s">
        <v>8222</v>
      </c>
      <c r="H132" t="s">
        <v>8244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8270</v>
      </c>
      <c r="O132">
        <f t="shared" si="10"/>
        <v>82</v>
      </c>
      <c r="P132">
        <f t="shared" si="11"/>
        <v>120.39</v>
      </c>
      <c r="Q132" s="10" t="s">
        <v>8315</v>
      </c>
      <c r="R132" t="s">
        <v>8323</v>
      </c>
      <c r="S132" s="13">
        <f t="shared" si="12"/>
        <v>41563.485509259262</v>
      </c>
      <c r="T132" s="13">
        <f t="shared" si="13"/>
        <v>41600.666666666664</v>
      </c>
      <c r="U132">
        <f t="shared" si="14"/>
        <v>2013</v>
      </c>
    </row>
    <row r="133" spans="1:21" ht="48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8219</v>
      </c>
      <c r="G133" t="s">
        <v>8234</v>
      </c>
      <c r="H133" t="s">
        <v>8247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8284</v>
      </c>
      <c r="O133">
        <f t="shared" si="10"/>
        <v>0</v>
      </c>
      <c r="P133">
        <f t="shared" si="11"/>
        <v>0</v>
      </c>
      <c r="Q133" s="10" t="s">
        <v>8312</v>
      </c>
      <c r="R133" t="s">
        <v>8313</v>
      </c>
      <c r="S133" s="13">
        <f t="shared" si="12"/>
        <v>42139.542303240742</v>
      </c>
      <c r="T133" s="13">
        <f t="shared" si="13"/>
        <v>42169.542303240742</v>
      </c>
      <c r="U133">
        <f t="shared" si="14"/>
        <v>2015</v>
      </c>
    </row>
    <row r="134" spans="1:21" ht="32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8217</v>
      </c>
      <c r="G134" t="s">
        <v>8222</v>
      </c>
      <c r="H134" t="s">
        <v>8244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8266</v>
      </c>
      <c r="O134">
        <f t="shared" si="10"/>
        <v>109</v>
      </c>
      <c r="P134">
        <f t="shared" si="11"/>
        <v>56.34</v>
      </c>
      <c r="Q134" s="10" t="s">
        <v>8308</v>
      </c>
      <c r="R134" t="s">
        <v>8337</v>
      </c>
      <c r="S134" s="13">
        <f t="shared" si="12"/>
        <v>41709.463518518518</v>
      </c>
      <c r="T134" s="13">
        <f t="shared" si="13"/>
        <v>41768.875</v>
      </c>
      <c r="U134">
        <f t="shared" si="14"/>
        <v>2014</v>
      </c>
    </row>
    <row r="135" spans="1:21" ht="32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8219</v>
      </c>
      <c r="G135" t="s">
        <v>8223</v>
      </c>
      <c r="H135" t="s">
        <v>8245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8269</v>
      </c>
      <c r="O135">
        <f t="shared" si="10"/>
        <v>0</v>
      </c>
      <c r="P135">
        <f t="shared" si="11"/>
        <v>2</v>
      </c>
      <c r="Q135" s="10" t="s">
        <v>8315</v>
      </c>
      <c r="R135" t="s">
        <v>8319</v>
      </c>
      <c r="S135" s="13">
        <f t="shared" si="12"/>
        <v>42230.578622685185</v>
      </c>
      <c r="T135" s="13">
        <f t="shared" si="13"/>
        <v>42254.578622685185</v>
      </c>
      <c r="U135">
        <f t="shared" si="14"/>
        <v>2015</v>
      </c>
    </row>
    <row r="136" spans="1:21" ht="48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8219</v>
      </c>
      <c r="G136" t="s">
        <v>8222</v>
      </c>
      <c r="H136" t="s">
        <v>8244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8281</v>
      </c>
      <c r="O136">
        <f t="shared" si="10"/>
        <v>0</v>
      </c>
      <c r="P136">
        <f t="shared" si="11"/>
        <v>30</v>
      </c>
      <c r="Q136" s="10" t="s">
        <v>8332</v>
      </c>
      <c r="R136" t="s">
        <v>8333</v>
      </c>
      <c r="S136" s="13">
        <f t="shared" si="12"/>
        <v>42184.185844907406</v>
      </c>
      <c r="T136" s="13">
        <f t="shared" si="13"/>
        <v>42219.185844907406</v>
      </c>
      <c r="U136">
        <f t="shared" si="14"/>
        <v>2015</v>
      </c>
    </row>
    <row r="137" spans="1:21" ht="80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8220</v>
      </c>
      <c r="G137" t="s">
        <v>8222</v>
      </c>
      <c r="H137" t="s">
        <v>8244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8290</v>
      </c>
      <c r="O137">
        <f t="shared" si="10"/>
        <v>0</v>
      </c>
      <c r="P137">
        <f t="shared" si="11"/>
        <v>0</v>
      </c>
      <c r="Q137" s="10" t="s">
        <v>8324</v>
      </c>
      <c r="R137" t="s">
        <v>8330</v>
      </c>
      <c r="S137" s="13">
        <f t="shared" si="12"/>
        <v>42796.207870370374</v>
      </c>
      <c r="T137" s="13">
        <f t="shared" si="13"/>
        <v>42820.147916666669</v>
      </c>
      <c r="U137">
        <f t="shared" si="14"/>
        <v>2017</v>
      </c>
    </row>
    <row r="138" spans="1:21" ht="32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8217</v>
      </c>
      <c r="G138" t="s">
        <v>8222</v>
      </c>
      <c r="H138" t="s">
        <v>8244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8292</v>
      </c>
      <c r="O138">
        <f t="shared" si="10"/>
        <v>136</v>
      </c>
      <c r="P138">
        <f t="shared" si="11"/>
        <v>449.26</v>
      </c>
      <c r="Q138" s="10" t="s">
        <v>8315</v>
      </c>
      <c r="R138" t="s">
        <v>8326</v>
      </c>
      <c r="S138" s="13">
        <f t="shared" si="12"/>
        <v>42675.438946759255</v>
      </c>
      <c r="T138" s="13">
        <f t="shared" si="13"/>
        <v>42705.207638888889</v>
      </c>
      <c r="U138">
        <f t="shared" si="14"/>
        <v>2016</v>
      </c>
    </row>
    <row r="139" spans="1:21" ht="48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8217</v>
      </c>
      <c r="G139" t="s">
        <v>8234</v>
      </c>
      <c r="H139" t="s">
        <v>8247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8292</v>
      </c>
      <c r="O139">
        <f t="shared" si="10"/>
        <v>317</v>
      </c>
      <c r="P139">
        <f t="shared" si="11"/>
        <v>259.25</v>
      </c>
      <c r="Q139" s="10" t="s">
        <v>8315</v>
      </c>
      <c r="R139" t="s">
        <v>8326</v>
      </c>
      <c r="S139" s="13">
        <f t="shared" si="12"/>
        <v>42519.6565162037</v>
      </c>
      <c r="T139" s="13">
        <f t="shared" si="13"/>
        <v>42549.6565162037</v>
      </c>
      <c r="U139">
        <f t="shared" si="14"/>
        <v>2016</v>
      </c>
    </row>
    <row r="140" spans="1:21" ht="16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8218</v>
      </c>
      <c r="G140" t="s">
        <v>8222</v>
      </c>
      <c r="H140" t="s">
        <v>8244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8298</v>
      </c>
      <c r="O140">
        <f t="shared" si="10"/>
        <v>0</v>
      </c>
      <c r="P140">
        <f t="shared" si="11"/>
        <v>41.33</v>
      </c>
      <c r="Q140" s="10" t="s">
        <v>8315</v>
      </c>
      <c r="R140" t="s">
        <v>8320</v>
      </c>
      <c r="S140" s="13">
        <f t="shared" si="12"/>
        <v>42341.99700231482</v>
      </c>
      <c r="T140" s="13">
        <f t="shared" si="13"/>
        <v>42401.99700231482</v>
      </c>
      <c r="U140">
        <f t="shared" si="14"/>
        <v>2016</v>
      </c>
    </row>
    <row r="141" spans="1:21" ht="48" x14ac:dyDescent="0.2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8218</v>
      </c>
      <c r="G141" t="s">
        <v>8222</v>
      </c>
      <c r="H141" t="s">
        <v>8244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8300</v>
      </c>
      <c r="O141">
        <f t="shared" si="10"/>
        <v>68</v>
      </c>
      <c r="P141">
        <f t="shared" si="11"/>
        <v>244.8</v>
      </c>
      <c r="Q141" s="10" t="s">
        <v>8310</v>
      </c>
      <c r="R141" t="s">
        <v>8311</v>
      </c>
      <c r="S141" s="13">
        <f t="shared" si="12"/>
        <v>42530.993032407408</v>
      </c>
      <c r="T141" s="13">
        <f t="shared" si="13"/>
        <v>42560.993032407408</v>
      </c>
      <c r="U141">
        <f t="shared" si="14"/>
        <v>2016</v>
      </c>
    </row>
    <row r="142" spans="1:21" ht="48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8218</v>
      </c>
      <c r="G142" t="s">
        <v>8222</v>
      </c>
      <c r="H142" t="s">
        <v>8244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8269</v>
      </c>
      <c r="O142">
        <f t="shared" si="10"/>
        <v>0</v>
      </c>
      <c r="P142">
        <f t="shared" si="11"/>
        <v>0</v>
      </c>
      <c r="Q142" s="10" t="s">
        <v>8315</v>
      </c>
      <c r="R142" t="s">
        <v>8319</v>
      </c>
      <c r="S142" s="13">
        <f t="shared" si="12"/>
        <v>41976.88490740741</v>
      </c>
      <c r="T142" s="13">
        <f t="shared" si="13"/>
        <v>42006.88490740741</v>
      </c>
      <c r="U142">
        <f t="shared" si="14"/>
        <v>2015</v>
      </c>
    </row>
    <row r="143" spans="1:21" ht="48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8219</v>
      </c>
      <c r="G143" t="s">
        <v>8222</v>
      </c>
      <c r="H143" t="s">
        <v>8244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8265</v>
      </c>
      <c r="O143">
        <f t="shared" si="10"/>
        <v>1</v>
      </c>
      <c r="P143">
        <f t="shared" si="11"/>
        <v>91.43</v>
      </c>
      <c r="Q143" s="10" t="s">
        <v>8308</v>
      </c>
      <c r="R143" t="s">
        <v>8317</v>
      </c>
      <c r="S143" s="13">
        <f t="shared" si="12"/>
        <v>41841.762743055559</v>
      </c>
      <c r="T143" s="13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8219</v>
      </c>
      <c r="G144" t="s">
        <v>8227</v>
      </c>
      <c r="H144" t="s">
        <v>8249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8281</v>
      </c>
      <c r="O144">
        <f t="shared" si="10"/>
        <v>0</v>
      </c>
      <c r="P144">
        <f t="shared" si="11"/>
        <v>22.5</v>
      </c>
      <c r="Q144" s="10" t="s">
        <v>8332</v>
      </c>
      <c r="R144" t="s">
        <v>8333</v>
      </c>
      <c r="S144" s="13">
        <f t="shared" si="12"/>
        <v>42338.615393518514</v>
      </c>
      <c r="T144" s="13">
        <f t="shared" si="13"/>
        <v>42398.615393518514</v>
      </c>
      <c r="U144">
        <f t="shared" si="14"/>
        <v>2016</v>
      </c>
    </row>
    <row r="145" spans="1:21" ht="48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8217</v>
      </c>
      <c r="G145" t="s">
        <v>8222</v>
      </c>
      <c r="H145" t="s">
        <v>8244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8300</v>
      </c>
      <c r="O145">
        <f t="shared" si="10"/>
        <v>147</v>
      </c>
      <c r="P145">
        <f t="shared" si="11"/>
        <v>155.24</v>
      </c>
      <c r="Q145" s="10" t="s">
        <v>8310</v>
      </c>
      <c r="R145" t="s">
        <v>8311</v>
      </c>
      <c r="S145" s="13">
        <f t="shared" si="12"/>
        <v>41894.632361111115</v>
      </c>
      <c r="T145" s="13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8218</v>
      </c>
      <c r="G146" t="s">
        <v>8222</v>
      </c>
      <c r="H146" t="s">
        <v>8244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8270</v>
      </c>
      <c r="O146">
        <f t="shared" si="10"/>
        <v>0</v>
      </c>
      <c r="P146">
        <f t="shared" si="11"/>
        <v>55</v>
      </c>
      <c r="Q146" s="10" t="s">
        <v>8315</v>
      </c>
      <c r="R146" t="s">
        <v>8323</v>
      </c>
      <c r="S146" s="13">
        <f t="shared" si="12"/>
        <v>42561.829421296294</v>
      </c>
      <c r="T146" s="13">
        <f t="shared" si="13"/>
        <v>42618.124305555553</v>
      </c>
      <c r="U146">
        <f t="shared" si="14"/>
        <v>2016</v>
      </c>
    </row>
    <row r="147" spans="1:21" ht="48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8219</v>
      </c>
      <c r="G147" t="s">
        <v>8222</v>
      </c>
      <c r="H147" t="s">
        <v>8244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8265</v>
      </c>
      <c r="O147">
        <f t="shared" si="10"/>
        <v>0</v>
      </c>
      <c r="P147">
        <f t="shared" si="11"/>
        <v>5.5</v>
      </c>
      <c r="Q147" s="10" t="s">
        <v>8308</v>
      </c>
      <c r="R147" t="s">
        <v>8317</v>
      </c>
      <c r="S147" s="13">
        <f t="shared" si="12"/>
        <v>42160.927488425921</v>
      </c>
      <c r="T147" s="13">
        <f t="shared" si="13"/>
        <v>42220.927488425921</v>
      </c>
      <c r="U147">
        <f t="shared" si="14"/>
        <v>2015</v>
      </c>
    </row>
    <row r="148" spans="1:21" ht="48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8219</v>
      </c>
      <c r="G148" t="s">
        <v>8222</v>
      </c>
      <c r="H148" t="s">
        <v>8244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</v>
      </c>
      <c r="P148">
        <f t="shared" si="11"/>
        <v>1</v>
      </c>
      <c r="Q148" s="10" t="s">
        <v>8308</v>
      </c>
      <c r="R148" t="s">
        <v>8314</v>
      </c>
      <c r="S148" s="13">
        <f t="shared" si="12"/>
        <v>41500.747453703705</v>
      </c>
      <c r="T148" s="13">
        <f t="shared" si="13"/>
        <v>41530.747453703705</v>
      </c>
      <c r="U148">
        <f t="shared" si="14"/>
        <v>2013</v>
      </c>
    </row>
    <row r="149" spans="1:21" ht="48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8219</v>
      </c>
      <c r="G149" t="s">
        <v>8227</v>
      </c>
      <c r="H149" t="s">
        <v>8249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8270</v>
      </c>
      <c r="O149">
        <f t="shared" si="10"/>
        <v>1</v>
      </c>
      <c r="P149">
        <f t="shared" si="11"/>
        <v>30.31</v>
      </c>
      <c r="Q149" s="10" t="s">
        <v>8315</v>
      </c>
      <c r="R149" t="s">
        <v>8323</v>
      </c>
      <c r="S149" s="13">
        <f t="shared" si="12"/>
        <v>42208.628692129627</v>
      </c>
      <c r="T149" s="13">
        <f t="shared" si="13"/>
        <v>42248.628692129627</v>
      </c>
      <c r="U149">
        <f t="shared" si="14"/>
        <v>2015</v>
      </c>
    </row>
    <row r="150" spans="1:21" ht="64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8218</v>
      </c>
      <c r="G150" t="s">
        <v>8222</v>
      </c>
      <c r="H150" t="s">
        <v>8244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8270</v>
      </c>
      <c r="O150">
        <f t="shared" si="10"/>
        <v>65</v>
      </c>
      <c r="P150">
        <f t="shared" si="11"/>
        <v>201.6</v>
      </c>
      <c r="Q150" s="10" t="s">
        <v>8315</v>
      </c>
      <c r="R150" t="s">
        <v>8323</v>
      </c>
      <c r="S150" s="13">
        <f t="shared" si="12"/>
        <v>41947.457569444443</v>
      </c>
      <c r="T150" s="13">
        <f t="shared" si="13"/>
        <v>41977.457569444443</v>
      </c>
      <c r="U150">
        <f t="shared" si="14"/>
        <v>2014</v>
      </c>
    </row>
    <row r="151" spans="1:21" ht="48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8219</v>
      </c>
      <c r="G151" t="s">
        <v>8223</v>
      </c>
      <c r="H151" t="s">
        <v>8245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8280</v>
      </c>
      <c r="O151">
        <f t="shared" si="10"/>
        <v>0</v>
      </c>
      <c r="P151">
        <f t="shared" si="11"/>
        <v>2</v>
      </c>
      <c r="Q151" s="10" t="s">
        <v>8321</v>
      </c>
      <c r="R151" t="s">
        <v>8331</v>
      </c>
      <c r="S151" s="13">
        <f t="shared" si="12"/>
        <v>42645.367442129631</v>
      </c>
      <c r="T151" s="13">
        <f t="shared" si="13"/>
        <v>42680.409108796302</v>
      </c>
      <c r="U151">
        <f t="shared" si="14"/>
        <v>2016</v>
      </c>
    </row>
    <row r="152" spans="1:21" ht="32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8218</v>
      </c>
      <c r="G152" t="s">
        <v>8222</v>
      </c>
      <c r="H152" t="s">
        <v>8244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8269</v>
      </c>
      <c r="O152">
        <f t="shared" si="10"/>
        <v>0</v>
      </c>
      <c r="P152">
        <f t="shared" si="11"/>
        <v>0</v>
      </c>
      <c r="Q152" s="10" t="s">
        <v>8315</v>
      </c>
      <c r="R152" t="s">
        <v>8319</v>
      </c>
      <c r="S152" s="13">
        <f t="shared" si="12"/>
        <v>42213.013078703705</v>
      </c>
      <c r="T152" s="13">
        <f t="shared" si="13"/>
        <v>42242.013078703705</v>
      </c>
      <c r="U152">
        <f t="shared" si="14"/>
        <v>2015</v>
      </c>
    </row>
    <row r="153" spans="1:21" ht="48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8219</v>
      </c>
      <c r="G153" t="s">
        <v>8222</v>
      </c>
      <c r="H153" t="s">
        <v>8244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8296</v>
      </c>
      <c r="O153">
        <f t="shared" si="10"/>
        <v>0</v>
      </c>
      <c r="P153">
        <f t="shared" si="11"/>
        <v>17.2</v>
      </c>
      <c r="Q153" s="10" t="s">
        <v>8332</v>
      </c>
      <c r="R153" t="s">
        <v>8336</v>
      </c>
      <c r="S153" s="13">
        <f t="shared" si="12"/>
        <v>41858.825439814813</v>
      </c>
      <c r="T153" s="13">
        <f t="shared" si="13"/>
        <v>41903.825439814813</v>
      </c>
      <c r="U153">
        <f t="shared" si="14"/>
        <v>2014</v>
      </c>
    </row>
    <row r="154" spans="1:21" ht="48" x14ac:dyDescent="0.2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8219</v>
      </c>
      <c r="G154" t="s">
        <v>8222</v>
      </c>
      <c r="H154" t="s">
        <v>8244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8268</v>
      </c>
      <c r="O154">
        <f t="shared" si="10"/>
        <v>0</v>
      </c>
      <c r="P154">
        <f t="shared" si="11"/>
        <v>20</v>
      </c>
      <c r="Q154" s="10" t="s">
        <v>8310</v>
      </c>
      <c r="R154" t="s">
        <v>8334</v>
      </c>
      <c r="S154" s="13">
        <f t="shared" si="12"/>
        <v>42039.194988425923</v>
      </c>
      <c r="T154" s="13">
        <f t="shared" si="13"/>
        <v>42099.153321759266</v>
      </c>
      <c r="U154">
        <f t="shared" si="14"/>
        <v>2015</v>
      </c>
    </row>
    <row r="155" spans="1:21" ht="48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8219</v>
      </c>
      <c r="G155" t="s">
        <v>8222</v>
      </c>
      <c r="H155" t="s">
        <v>8244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8300</v>
      </c>
      <c r="O155">
        <f t="shared" si="10"/>
        <v>4</v>
      </c>
      <c r="P155">
        <f t="shared" si="11"/>
        <v>125.27</v>
      </c>
      <c r="Q155" s="10" t="s">
        <v>8310</v>
      </c>
      <c r="R155" t="s">
        <v>8311</v>
      </c>
      <c r="S155" s="13">
        <f t="shared" si="12"/>
        <v>42081.731273148151</v>
      </c>
      <c r="T155" s="13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8219</v>
      </c>
      <c r="G156" t="s">
        <v>8225</v>
      </c>
      <c r="H156" t="s">
        <v>8247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8270</v>
      </c>
      <c r="O156">
        <f t="shared" si="10"/>
        <v>30</v>
      </c>
      <c r="P156">
        <f t="shared" si="11"/>
        <v>171.79</v>
      </c>
      <c r="Q156" s="10" t="s">
        <v>8315</v>
      </c>
      <c r="R156" t="s">
        <v>8323</v>
      </c>
      <c r="S156" s="13">
        <f t="shared" si="12"/>
        <v>42574.667650462965</v>
      </c>
      <c r="T156" s="13">
        <f t="shared" si="13"/>
        <v>42605.870833333334</v>
      </c>
      <c r="U156">
        <f t="shared" si="14"/>
        <v>2016</v>
      </c>
    </row>
    <row r="157" spans="1:21" ht="32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8218</v>
      </c>
      <c r="G157" t="s">
        <v>8222</v>
      </c>
      <c r="H157" t="s">
        <v>8244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8264</v>
      </c>
      <c r="O157">
        <f t="shared" si="10"/>
        <v>2</v>
      </c>
      <c r="P157">
        <f t="shared" si="11"/>
        <v>311.17</v>
      </c>
      <c r="Q157" s="10" t="s">
        <v>8308</v>
      </c>
      <c r="R157" t="s">
        <v>8309</v>
      </c>
      <c r="S157" s="13">
        <f t="shared" si="12"/>
        <v>42628.22792824074</v>
      </c>
      <c r="T157" s="13">
        <f t="shared" si="13"/>
        <v>42663.22792824074</v>
      </c>
      <c r="U157">
        <f t="shared" si="14"/>
        <v>2016</v>
      </c>
    </row>
    <row r="158" spans="1:21" ht="16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8219</v>
      </c>
      <c r="G158" t="s">
        <v>8233</v>
      </c>
      <c r="H158" t="s">
        <v>8253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8265</v>
      </c>
      <c r="O158">
        <f t="shared" si="10"/>
        <v>12</v>
      </c>
      <c r="P158">
        <f t="shared" si="11"/>
        <v>314.29000000000002</v>
      </c>
      <c r="Q158" s="10" t="s">
        <v>8308</v>
      </c>
      <c r="R158" t="s">
        <v>8317</v>
      </c>
      <c r="S158" s="13">
        <f t="shared" si="12"/>
        <v>41970.64061342593</v>
      </c>
      <c r="T158" s="13">
        <f t="shared" si="13"/>
        <v>42001.64061342593</v>
      </c>
      <c r="U158">
        <f t="shared" si="14"/>
        <v>2014</v>
      </c>
    </row>
    <row r="159" spans="1:21" ht="48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8217</v>
      </c>
      <c r="G159" t="s">
        <v>8224</v>
      </c>
      <c r="H159" t="s">
        <v>8246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8266</v>
      </c>
      <c r="O159">
        <f t="shared" si="10"/>
        <v>147</v>
      </c>
      <c r="P159">
        <f t="shared" si="11"/>
        <v>92.25</v>
      </c>
      <c r="Q159" s="10" t="s">
        <v>8308</v>
      </c>
      <c r="R159" t="s">
        <v>8337</v>
      </c>
      <c r="S159" s="13">
        <f t="shared" si="12"/>
        <v>42758.197013888886</v>
      </c>
      <c r="T159" s="13">
        <f t="shared" si="13"/>
        <v>42788.197013888886</v>
      </c>
      <c r="U159">
        <f t="shared" si="14"/>
        <v>2017</v>
      </c>
    </row>
    <row r="160" spans="1:21" ht="48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8217</v>
      </c>
      <c r="G160" t="s">
        <v>8222</v>
      </c>
      <c r="H160" t="s">
        <v>8244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8266</v>
      </c>
      <c r="O160">
        <f t="shared" si="10"/>
        <v>113</v>
      </c>
      <c r="P160">
        <f t="shared" si="11"/>
        <v>203.63</v>
      </c>
      <c r="Q160" s="10" t="s">
        <v>8308</v>
      </c>
      <c r="R160" t="s">
        <v>8337</v>
      </c>
      <c r="S160" s="13">
        <f t="shared" si="12"/>
        <v>42263.680289351847</v>
      </c>
      <c r="T160" s="13">
        <f t="shared" si="13"/>
        <v>42305.333333333328</v>
      </c>
      <c r="U160">
        <f t="shared" si="14"/>
        <v>2015</v>
      </c>
    </row>
    <row r="161" spans="1:21" ht="48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8219</v>
      </c>
      <c r="G161" t="s">
        <v>8222</v>
      </c>
      <c r="H161" t="s">
        <v>8244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8267</v>
      </c>
      <c r="O161">
        <f t="shared" si="10"/>
        <v>0</v>
      </c>
      <c r="P161">
        <f t="shared" si="11"/>
        <v>0</v>
      </c>
      <c r="Q161" s="10" t="s">
        <v>8308</v>
      </c>
      <c r="R161" t="s">
        <v>8314</v>
      </c>
      <c r="S161" s="13">
        <f t="shared" si="12"/>
        <v>40705.126631944448</v>
      </c>
      <c r="T161" s="13">
        <f t="shared" si="13"/>
        <v>40765.126631944448</v>
      </c>
      <c r="U161">
        <f t="shared" si="14"/>
        <v>2011</v>
      </c>
    </row>
    <row r="162" spans="1:21" ht="48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8219</v>
      </c>
      <c r="G162" t="s">
        <v>8227</v>
      </c>
      <c r="H162" t="s">
        <v>8249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8269</v>
      </c>
      <c r="O162">
        <f t="shared" si="10"/>
        <v>0</v>
      </c>
      <c r="P162">
        <f t="shared" si="11"/>
        <v>4</v>
      </c>
      <c r="Q162" s="10" t="s">
        <v>8315</v>
      </c>
      <c r="R162" t="s">
        <v>8319</v>
      </c>
      <c r="S162" s="13">
        <f t="shared" si="12"/>
        <v>41960.771354166667</v>
      </c>
      <c r="T162" s="13">
        <f t="shared" si="13"/>
        <v>41990.771354166667</v>
      </c>
      <c r="U162">
        <f t="shared" si="14"/>
        <v>2014</v>
      </c>
    </row>
    <row r="163" spans="1:21" ht="48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8219</v>
      </c>
      <c r="G163" t="s">
        <v>8222</v>
      </c>
      <c r="H163" t="s">
        <v>8244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8269</v>
      </c>
      <c r="O163">
        <f t="shared" si="10"/>
        <v>0</v>
      </c>
      <c r="P163">
        <f t="shared" si="11"/>
        <v>0</v>
      </c>
      <c r="Q163" s="10" t="s">
        <v>8315</v>
      </c>
      <c r="R163" t="s">
        <v>8319</v>
      </c>
      <c r="S163" s="13">
        <f t="shared" si="12"/>
        <v>42055.739803240736</v>
      </c>
      <c r="T163" s="13">
        <f t="shared" si="13"/>
        <v>42078.75</v>
      </c>
      <c r="U163">
        <f t="shared" si="14"/>
        <v>2015</v>
      </c>
    </row>
    <row r="164" spans="1:21" ht="48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8219</v>
      </c>
      <c r="G164" t="s">
        <v>8222</v>
      </c>
      <c r="H164" t="s">
        <v>8244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8269</v>
      </c>
      <c r="O164">
        <f t="shared" si="10"/>
        <v>0</v>
      </c>
      <c r="P164">
        <f t="shared" si="11"/>
        <v>30.5</v>
      </c>
      <c r="Q164" s="10" t="s">
        <v>8315</v>
      </c>
      <c r="R164" t="s">
        <v>8319</v>
      </c>
      <c r="S164" s="13">
        <f t="shared" si="12"/>
        <v>42177.543171296296</v>
      </c>
      <c r="T164" s="13">
        <f t="shared" si="13"/>
        <v>42207.543171296296</v>
      </c>
      <c r="U164">
        <f t="shared" si="14"/>
        <v>2015</v>
      </c>
    </row>
    <row r="165" spans="1:21" ht="48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8219</v>
      </c>
      <c r="G165" t="s">
        <v>8222</v>
      </c>
      <c r="H165" t="s">
        <v>8244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8269</v>
      </c>
      <c r="O165">
        <f t="shared" si="10"/>
        <v>0</v>
      </c>
      <c r="P165">
        <f t="shared" si="11"/>
        <v>53.25</v>
      </c>
      <c r="Q165" s="10" t="s">
        <v>8315</v>
      </c>
      <c r="R165" t="s">
        <v>8319</v>
      </c>
      <c r="S165" s="13">
        <f t="shared" si="12"/>
        <v>42083.069884259254</v>
      </c>
      <c r="T165" s="13">
        <f t="shared" si="13"/>
        <v>42128.069884259254</v>
      </c>
      <c r="U165">
        <f t="shared" si="14"/>
        <v>2015</v>
      </c>
    </row>
    <row r="166" spans="1:21" ht="48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8218</v>
      </c>
      <c r="G166" t="s">
        <v>8223</v>
      </c>
      <c r="H166" t="s">
        <v>8245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8269</v>
      </c>
      <c r="O166">
        <f t="shared" si="10"/>
        <v>0</v>
      </c>
      <c r="P166">
        <f t="shared" si="11"/>
        <v>0</v>
      </c>
      <c r="Q166" s="10" t="s">
        <v>8315</v>
      </c>
      <c r="R166" t="s">
        <v>8319</v>
      </c>
      <c r="S166" s="13">
        <f t="shared" si="12"/>
        <v>42762.962013888886</v>
      </c>
      <c r="T166" s="13">
        <f t="shared" si="13"/>
        <v>42791.961111111115</v>
      </c>
      <c r="U166">
        <f t="shared" si="14"/>
        <v>2017</v>
      </c>
    </row>
    <row r="167" spans="1:21" ht="48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8219</v>
      </c>
      <c r="G167" t="s">
        <v>8222</v>
      </c>
      <c r="H167" t="s">
        <v>8244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8270</v>
      </c>
      <c r="O167">
        <f t="shared" si="10"/>
        <v>0</v>
      </c>
      <c r="P167">
        <f t="shared" si="11"/>
        <v>68.33</v>
      </c>
      <c r="Q167" s="10" t="s">
        <v>8315</v>
      </c>
      <c r="R167" t="s">
        <v>8323</v>
      </c>
      <c r="S167" s="13">
        <f t="shared" si="12"/>
        <v>41838.840474537035</v>
      </c>
      <c r="T167" s="13">
        <f t="shared" si="13"/>
        <v>41883.840474537035</v>
      </c>
      <c r="U167">
        <f t="shared" si="14"/>
        <v>2014</v>
      </c>
    </row>
    <row r="168" spans="1:21" ht="64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8219</v>
      </c>
      <c r="G168" t="s">
        <v>8227</v>
      </c>
      <c r="H168" t="s">
        <v>8249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8270</v>
      </c>
      <c r="O168">
        <f t="shared" si="10"/>
        <v>1</v>
      </c>
      <c r="P168">
        <f t="shared" si="11"/>
        <v>61.29</v>
      </c>
      <c r="Q168" s="10" t="s">
        <v>8315</v>
      </c>
      <c r="R168" t="s">
        <v>8323</v>
      </c>
      <c r="S168" s="13">
        <f t="shared" si="12"/>
        <v>42012.768298611118</v>
      </c>
      <c r="T168" s="13">
        <f t="shared" si="13"/>
        <v>42042.768298611118</v>
      </c>
      <c r="U168">
        <f t="shared" si="14"/>
        <v>2015</v>
      </c>
    </row>
    <row r="169" spans="1:21" ht="48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8219</v>
      </c>
      <c r="G169" t="s">
        <v>8236</v>
      </c>
      <c r="H169" t="s">
        <v>8254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8270</v>
      </c>
      <c r="O169">
        <f t="shared" si="10"/>
        <v>4</v>
      </c>
      <c r="P169">
        <f t="shared" si="11"/>
        <v>591.66999999999996</v>
      </c>
      <c r="Q169" s="10" t="s">
        <v>8315</v>
      </c>
      <c r="R169" t="s">
        <v>8323</v>
      </c>
      <c r="S169" s="13">
        <f t="shared" si="12"/>
        <v>42711.750613425931</v>
      </c>
      <c r="T169" s="13">
        <f t="shared" si="13"/>
        <v>42771.750613425931</v>
      </c>
      <c r="U169">
        <f t="shared" si="14"/>
        <v>2017</v>
      </c>
    </row>
    <row r="170" spans="1:21" ht="32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8219</v>
      </c>
      <c r="G170" t="s">
        <v>8222</v>
      </c>
      <c r="H170" t="s">
        <v>8244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8270</v>
      </c>
      <c r="O170">
        <f t="shared" si="10"/>
        <v>35</v>
      </c>
      <c r="P170">
        <f t="shared" si="11"/>
        <v>119.39</v>
      </c>
      <c r="Q170" s="10" t="s">
        <v>8315</v>
      </c>
      <c r="R170" t="s">
        <v>8323</v>
      </c>
      <c r="S170" s="13">
        <f t="shared" si="12"/>
        <v>42094.808182870373</v>
      </c>
      <c r="T170" s="13">
        <f t="shared" si="13"/>
        <v>42124.808182870373</v>
      </c>
      <c r="U170">
        <f t="shared" si="14"/>
        <v>2015</v>
      </c>
    </row>
    <row r="171" spans="1:21" ht="48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8219</v>
      </c>
      <c r="G171" t="s">
        <v>8222</v>
      </c>
      <c r="H171" t="s">
        <v>8244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8270</v>
      </c>
      <c r="O171">
        <f t="shared" si="10"/>
        <v>15</v>
      </c>
      <c r="P171">
        <f t="shared" si="11"/>
        <v>530.69000000000005</v>
      </c>
      <c r="Q171" s="10" t="s">
        <v>8315</v>
      </c>
      <c r="R171" t="s">
        <v>8323</v>
      </c>
      <c r="S171" s="13">
        <f t="shared" si="12"/>
        <v>41866.931076388886</v>
      </c>
      <c r="T171" s="13">
        <f t="shared" si="13"/>
        <v>41900.083333333336</v>
      </c>
      <c r="U171">
        <f t="shared" si="14"/>
        <v>2014</v>
      </c>
    </row>
    <row r="172" spans="1:21" ht="32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8219</v>
      </c>
      <c r="G172" t="s">
        <v>8231</v>
      </c>
      <c r="H172" t="s">
        <v>8247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8270</v>
      </c>
      <c r="O172">
        <f t="shared" si="10"/>
        <v>1</v>
      </c>
      <c r="P172">
        <f t="shared" si="11"/>
        <v>195.4</v>
      </c>
      <c r="Q172" s="10" t="s">
        <v>8315</v>
      </c>
      <c r="R172" t="s">
        <v>8323</v>
      </c>
      <c r="S172" s="13">
        <f t="shared" si="12"/>
        <v>42726.491643518515</v>
      </c>
      <c r="T172" s="13">
        <f t="shared" si="13"/>
        <v>42756.491643518515</v>
      </c>
      <c r="U172">
        <f t="shared" si="14"/>
        <v>2017</v>
      </c>
    </row>
    <row r="173" spans="1:21" ht="48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8219</v>
      </c>
      <c r="G173" t="s">
        <v>8225</v>
      </c>
      <c r="H173" t="s">
        <v>8247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1"/>
        <v>0</v>
      </c>
      <c r="Q173" s="10" t="s">
        <v>8315</v>
      </c>
      <c r="R173" t="s">
        <v>8323</v>
      </c>
      <c r="S173" s="13">
        <f t="shared" si="12"/>
        <v>42676.995173611111</v>
      </c>
      <c r="T173" s="13">
        <f t="shared" si="13"/>
        <v>42718.777083333334</v>
      </c>
      <c r="U173">
        <f t="shared" si="14"/>
        <v>2016</v>
      </c>
    </row>
    <row r="174" spans="1:21" ht="48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8219</v>
      </c>
      <c r="G174" t="s">
        <v>8231</v>
      </c>
      <c r="H174" t="s">
        <v>8247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8270</v>
      </c>
      <c r="O174">
        <f t="shared" si="10"/>
        <v>34</v>
      </c>
      <c r="P174">
        <f t="shared" si="11"/>
        <v>99.97</v>
      </c>
      <c r="Q174" s="10" t="s">
        <v>8315</v>
      </c>
      <c r="R174" t="s">
        <v>8323</v>
      </c>
      <c r="S174" s="13">
        <f t="shared" si="12"/>
        <v>42678.459120370375</v>
      </c>
      <c r="T174" s="13">
        <f t="shared" si="13"/>
        <v>42718.500787037032</v>
      </c>
      <c r="U174">
        <f t="shared" si="14"/>
        <v>2016</v>
      </c>
    </row>
    <row r="175" spans="1:21" ht="16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8219</v>
      </c>
      <c r="G175" t="s">
        <v>8222</v>
      </c>
      <c r="H175" t="s">
        <v>8244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8270</v>
      </c>
      <c r="O175">
        <f t="shared" si="10"/>
        <v>0</v>
      </c>
      <c r="P175">
        <f t="shared" si="11"/>
        <v>76.25</v>
      </c>
      <c r="Q175" s="10" t="s">
        <v>8315</v>
      </c>
      <c r="R175" t="s">
        <v>8323</v>
      </c>
      <c r="S175" s="13">
        <f t="shared" si="12"/>
        <v>41857.854189814818</v>
      </c>
      <c r="T175" s="13">
        <f t="shared" si="13"/>
        <v>41887.854189814818</v>
      </c>
      <c r="U175">
        <f t="shared" si="14"/>
        <v>2014</v>
      </c>
    </row>
    <row r="176" spans="1:21" ht="48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8219</v>
      </c>
      <c r="G176" t="s">
        <v>8222</v>
      </c>
      <c r="H176" t="s">
        <v>8244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8275</v>
      </c>
      <c r="O176">
        <f t="shared" si="10"/>
        <v>0</v>
      </c>
      <c r="P176">
        <f t="shared" si="11"/>
        <v>0</v>
      </c>
      <c r="Q176" s="10" t="s">
        <v>8324</v>
      </c>
      <c r="R176" t="s">
        <v>8338</v>
      </c>
      <c r="S176" s="13">
        <f t="shared" si="12"/>
        <v>41642.005150462966</v>
      </c>
      <c r="T176" s="13">
        <f t="shared" si="13"/>
        <v>41663.005150462966</v>
      </c>
      <c r="U176">
        <f t="shared" si="14"/>
        <v>2014</v>
      </c>
    </row>
    <row r="177" spans="1:21" ht="48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8219</v>
      </c>
      <c r="G177" t="s">
        <v>8228</v>
      </c>
      <c r="H177" t="s">
        <v>8247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8270</v>
      </c>
      <c r="O177">
        <f t="shared" si="10"/>
        <v>2</v>
      </c>
      <c r="P177">
        <f t="shared" si="11"/>
        <v>155.25</v>
      </c>
      <c r="Q177" s="10" t="s">
        <v>8315</v>
      </c>
      <c r="R177" t="s">
        <v>8323</v>
      </c>
      <c r="S177" s="13">
        <f t="shared" si="12"/>
        <v>42732.872986111113</v>
      </c>
      <c r="T177" s="13">
        <f t="shared" si="13"/>
        <v>42784.999305555553</v>
      </c>
      <c r="U177">
        <f t="shared" si="14"/>
        <v>2017</v>
      </c>
    </row>
    <row r="178" spans="1:21" ht="48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8219</v>
      </c>
      <c r="G178" t="s">
        <v>8222</v>
      </c>
      <c r="H178" t="s">
        <v>8244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8270</v>
      </c>
      <c r="O178">
        <f t="shared" si="10"/>
        <v>0</v>
      </c>
      <c r="P178">
        <f t="shared" si="11"/>
        <v>45.2</v>
      </c>
      <c r="Q178" s="10" t="s">
        <v>8315</v>
      </c>
      <c r="R178" t="s">
        <v>8323</v>
      </c>
      <c r="S178" s="13">
        <f t="shared" si="12"/>
        <v>42111.709027777775</v>
      </c>
      <c r="T178" s="13">
        <f t="shared" si="13"/>
        <v>42156.709027777775</v>
      </c>
      <c r="U178">
        <f t="shared" si="14"/>
        <v>2015</v>
      </c>
    </row>
    <row r="179" spans="1:21" ht="48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8219</v>
      </c>
      <c r="G179" t="s">
        <v>8222</v>
      </c>
      <c r="H179" t="s">
        <v>8244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8270</v>
      </c>
      <c r="O179">
        <f t="shared" si="10"/>
        <v>3</v>
      </c>
      <c r="P179">
        <f t="shared" si="11"/>
        <v>108.63</v>
      </c>
      <c r="Q179" s="10" t="s">
        <v>8315</v>
      </c>
      <c r="R179" t="s">
        <v>8323</v>
      </c>
      <c r="S179" s="13">
        <f t="shared" si="12"/>
        <v>42489.696585648147</v>
      </c>
      <c r="T179" s="13">
        <f t="shared" si="13"/>
        <v>42549.696585648147</v>
      </c>
      <c r="U179">
        <f t="shared" si="14"/>
        <v>2016</v>
      </c>
    </row>
    <row r="180" spans="1:21" ht="48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8219</v>
      </c>
      <c r="G180" t="s">
        <v>8222</v>
      </c>
      <c r="H180" t="s">
        <v>8244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8270</v>
      </c>
      <c r="O180">
        <f t="shared" si="10"/>
        <v>0</v>
      </c>
      <c r="P180">
        <f t="shared" si="11"/>
        <v>116.75</v>
      </c>
      <c r="Q180" s="10" t="s">
        <v>8315</v>
      </c>
      <c r="R180" t="s">
        <v>8323</v>
      </c>
      <c r="S180" s="13">
        <f t="shared" si="12"/>
        <v>42437.924988425926</v>
      </c>
      <c r="T180" s="13">
        <f t="shared" si="13"/>
        <v>42497.883321759262</v>
      </c>
      <c r="U180">
        <f t="shared" si="14"/>
        <v>2016</v>
      </c>
    </row>
    <row r="181" spans="1:21" ht="48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8218</v>
      </c>
      <c r="G181" t="s">
        <v>8222</v>
      </c>
      <c r="H181" t="s">
        <v>8244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8270</v>
      </c>
      <c r="O181">
        <f t="shared" si="10"/>
        <v>3</v>
      </c>
      <c r="P181">
        <f t="shared" si="11"/>
        <v>74.790000000000006</v>
      </c>
      <c r="Q181" s="10" t="s">
        <v>8315</v>
      </c>
      <c r="R181" t="s">
        <v>8323</v>
      </c>
      <c r="S181" s="13">
        <f t="shared" si="12"/>
        <v>42422.107129629629</v>
      </c>
      <c r="T181" s="13">
        <f t="shared" si="13"/>
        <v>42467.065462962957</v>
      </c>
      <c r="U181">
        <f t="shared" si="14"/>
        <v>2016</v>
      </c>
    </row>
    <row r="182" spans="1:21" ht="48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8218</v>
      </c>
      <c r="G182" t="s">
        <v>8222</v>
      </c>
      <c r="H182" t="s">
        <v>8244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8278</v>
      </c>
      <c r="O182">
        <f t="shared" si="10"/>
        <v>9</v>
      </c>
      <c r="P182">
        <f t="shared" si="11"/>
        <v>29.24</v>
      </c>
      <c r="Q182" s="10" t="s">
        <v>8339</v>
      </c>
      <c r="R182" t="s">
        <v>8340</v>
      </c>
      <c r="S182" s="13">
        <f t="shared" si="12"/>
        <v>42114.252951388888</v>
      </c>
      <c r="T182" s="13">
        <f t="shared" si="13"/>
        <v>42144.252951388888</v>
      </c>
      <c r="U182">
        <f t="shared" si="14"/>
        <v>2015</v>
      </c>
    </row>
    <row r="183" spans="1:21" ht="48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8219</v>
      </c>
      <c r="G183" t="s">
        <v>8222</v>
      </c>
      <c r="H183" t="s">
        <v>8244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8279</v>
      </c>
      <c r="O183">
        <f t="shared" si="10"/>
        <v>0</v>
      </c>
      <c r="P183">
        <f t="shared" si="11"/>
        <v>6.71</v>
      </c>
      <c r="Q183" s="10" t="s">
        <v>8321</v>
      </c>
      <c r="R183" t="s">
        <v>8322</v>
      </c>
      <c r="S183" s="13">
        <f t="shared" si="12"/>
        <v>41660.792557870373</v>
      </c>
      <c r="T183" s="13">
        <f t="shared" si="13"/>
        <v>41700.792557870373</v>
      </c>
      <c r="U183">
        <f t="shared" si="14"/>
        <v>2014</v>
      </c>
    </row>
    <row r="184" spans="1:21" ht="32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8219</v>
      </c>
      <c r="G184" t="s">
        <v>8222</v>
      </c>
      <c r="H184" t="s">
        <v>8244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8279</v>
      </c>
      <c r="O184">
        <f t="shared" si="10"/>
        <v>0</v>
      </c>
      <c r="P184">
        <f t="shared" si="11"/>
        <v>6.83</v>
      </c>
      <c r="Q184" s="10" t="s">
        <v>8321</v>
      </c>
      <c r="R184" t="s">
        <v>8322</v>
      </c>
      <c r="S184" s="13">
        <f t="shared" si="12"/>
        <v>42538.77243055556</v>
      </c>
      <c r="T184" s="13">
        <f t="shared" si="13"/>
        <v>42565.758333333331</v>
      </c>
      <c r="U184">
        <f t="shared" si="14"/>
        <v>2016</v>
      </c>
    </row>
    <row r="185" spans="1:21" ht="32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8218</v>
      </c>
      <c r="G185" t="s">
        <v>8222</v>
      </c>
      <c r="H185" t="s">
        <v>8244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8270</v>
      </c>
      <c r="O185">
        <f t="shared" si="10"/>
        <v>40</v>
      </c>
      <c r="P185">
        <f t="shared" si="11"/>
        <v>162.91999999999999</v>
      </c>
      <c r="Q185" s="10" t="s">
        <v>8315</v>
      </c>
      <c r="R185" t="s">
        <v>8323</v>
      </c>
      <c r="S185" s="13">
        <f t="shared" si="12"/>
        <v>42278.498240740737</v>
      </c>
      <c r="T185" s="13">
        <f t="shared" si="13"/>
        <v>42314.041666666672</v>
      </c>
      <c r="U185">
        <f t="shared" si="14"/>
        <v>2015</v>
      </c>
    </row>
    <row r="186" spans="1:21" ht="48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8218</v>
      </c>
      <c r="G186" t="s">
        <v>8231</v>
      </c>
      <c r="H186" t="s">
        <v>8247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8270</v>
      </c>
      <c r="O186">
        <f t="shared" si="10"/>
        <v>1</v>
      </c>
      <c r="P186">
        <f t="shared" si="11"/>
        <v>167.67</v>
      </c>
      <c r="Q186" s="10" t="s">
        <v>8315</v>
      </c>
      <c r="R186" t="s">
        <v>8323</v>
      </c>
      <c r="S186" s="13">
        <f t="shared" si="12"/>
        <v>42705.690347222218</v>
      </c>
      <c r="T186" s="13">
        <f t="shared" si="13"/>
        <v>42734.958333333328</v>
      </c>
      <c r="U186">
        <f t="shared" si="14"/>
        <v>2016</v>
      </c>
    </row>
    <row r="187" spans="1:21" ht="48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8218</v>
      </c>
      <c r="G187" t="s">
        <v>8222</v>
      </c>
      <c r="H187" t="s">
        <v>8244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8270</v>
      </c>
      <c r="O187">
        <f t="shared" si="10"/>
        <v>1</v>
      </c>
      <c r="P187">
        <f t="shared" si="11"/>
        <v>102.73</v>
      </c>
      <c r="Q187" s="10" t="s">
        <v>8315</v>
      </c>
      <c r="R187" t="s">
        <v>8323</v>
      </c>
      <c r="S187" s="13">
        <f t="shared" si="12"/>
        <v>41974.791990740734</v>
      </c>
      <c r="T187" s="13">
        <f t="shared" si="13"/>
        <v>42019.791990740734</v>
      </c>
      <c r="U187">
        <f t="shared" si="14"/>
        <v>2015</v>
      </c>
    </row>
    <row r="188" spans="1:21" ht="48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8218</v>
      </c>
      <c r="G188" t="s">
        <v>8222</v>
      </c>
      <c r="H188" t="s">
        <v>8244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8270</v>
      </c>
      <c r="O188">
        <f t="shared" si="10"/>
        <v>85</v>
      </c>
      <c r="P188">
        <f t="shared" si="11"/>
        <v>379.23</v>
      </c>
      <c r="Q188" s="10" t="s">
        <v>8315</v>
      </c>
      <c r="R188" t="s">
        <v>8323</v>
      </c>
      <c r="S188" s="13">
        <f t="shared" si="12"/>
        <v>41955.863750000004</v>
      </c>
      <c r="T188" s="13">
        <f t="shared" si="13"/>
        <v>41990.863750000004</v>
      </c>
      <c r="U188">
        <f t="shared" si="14"/>
        <v>2014</v>
      </c>
    </row>
    <row r="189" spans="1:21" ht="48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8219</v>
      </c>
      <c r="G189" t="s">
        <v>8222</v>
      </c>
      <c r="H189" t="s">
        <v>8244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8284</v>
      </c>
      <c r="O189">
        <f t="shared" si="10"/>
        <v>0</v>
      </c>
      <c r="P189">
        <f t="shared" si="11"/>
        <v>1</v>
      </c>
      <c r="Q189" s="10" t="s">
        <v>8312</v>
      </c>
      <c r="R189" t="s">
        <v>8313</v>
      </c>
      <c r="S189" s="13">
        <f t="shared" si="12"/>
        <v>42390.171261574069</v>
      </c>
      <c r="T189" s="13">
        <f t="shared" si="13"/>
        <v>42420.171261574069</v>
      </c>
      <c r="U189">
        <f t="shared" si="14"/>
        <v>2016</v>
      </c>
    </row>
    <row r="190" spans="1:21" ht="48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8219</v>
      </c>
      <c r="G190" t="s">
        <v>8222</v>
      </c>
      <c r="H190" t="s">
        <v>8244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8288</v>
      </c>
      <c r="O190">
        <f t="shared" si="10"/>
        <v>0</v>
      </c>
      <c r="P190">
        <f t="shared" si="11"/>
        <v>40</v>
      </c>
      <c r="Q190" s="10" t="s">
        <v>8328</v>
      </c>
      <c r="R190" t="s">
        <v>8341</v>
      </c>
      <c r="S190" s="13">
        <f t="shared" si="12"/>
        <v>41780.050092592595</v>
      </c>
      <c r="T190" s="13">
        <f t="shared" si="13"/>
        <v>41808.842361111114</v>
      </c>
      <c r="U190">
        <f t="shared" si="14"/>
        <v>2014</v>
      </c>
    </row>
    <row r="191" spans="1:21" ht="48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8217</v>
      </c>
      <c r="G191" t="s">
        <v>8225</v>
      </c>
      <c r="H191" t="s">
        <v>8247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8292</v>
      </c>
      <c r="O191">
        <f t="shared" si="10"/>
        <v>348</v>
      </c>
      <c r="P191">
        <f t="shared" si="11"/>
        <v>511.79</v>
      </c>
      <c r="Q191" s="10" t="s">
        <v>8315</v>
      </c>
      <c r="R191" t="s">
        <v>8326</v>
      </c>
      <c r="S191" s="13">
        <f t="shared" si="12"/>
        <v>42157.251828703709</v>
      </c>
      <c r="T191" s="13">
        <f t="shared" si="13"/>
        <v>42197.251828703709</v>
      </c>
      <c r="U191">
        <f t="shared" si="14"/>
        <v>2015</v>
      </c>
    </row>
    <row r="192" spans="1:21" ht="32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8217</v>
      </c>
      <c r="G192" t="s">
        <v>8222</v>
      </c>
      <c r="H192" t="s">
        <v>8244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8292</v>
      </c>
      <c r="O192">
        <f t="shared" si="10"/>
        <v>800</v>
      </c>
      <c r="P192">
        <f t="shared" si="11"/>
        <v>188.51</v>
      </c>
      <c r="Q192" s="10" t="s">
        <v>8315</v>
      </c>
      <c r="R192" t="s">
        <v>8326</v>
      </c>
      <c r="S192" s="13">
        <f t="shared" si="12"/>
        <v>42473.604270833333</v>
      </c>
      <c r="T192" s="13">
        <f t="shared" si="13"/>
        <v>42527.709722222222</v>
      </c>
      <c r="U192">
        <f t="shared" si="14"/>
        <v>2016</v>
      </c>
    </row>
    <row r="193" spans="1:21" ht="48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8217</v>
      </c>
      <c r="G193" t="s">
        <v>8222</v>
      </c>
      <c r="H193" t="s">
        <v>8244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8292</v>
      </c>
      <c r="O193">
        <f t="shared" si="10"/>
        <v>207</v>
      </c>
      <c r="P193">
        <f t="shared" si="11"/>
        <v>136.63999999999999</v>
      </c>
      <c r="Q193" s="10" t="s">
        <v>8315</v>
      </c>
      <c r="R193" t="s">
        <v>8326</v>
      </c>
      <c r="S193" s="13">
        <f t="shared" si="12"/>
        <v>41835.540486111109</v>
      </c>
      <c r="T193" s="13">
        <f t="shared" si="13"/>
        <v>41865.540486111109</v>
      </c>
      <c r="U193">
        <f t="shared" si="14"/>
        <v>2014</v>
      </c>
    </row>
    <row r="194" spans="1:21" ht="48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8217</v>
      </c>
      <c r="G194" t="s">
        <v>8222</v>
      </c>
      <c r="H194" t="s">
        <v>8244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8292</v>
      </c>
      <c r="O194">
        <f t="shared" si="10"/>
        <v>125</v>
      </c>
      <c r="P194">
        <f t="shared" si="11"/>
        <v>385.04</v>
      </c>
      <c r="Q194" s="10" t="s">
        <v>8315</v>
      </c>
      <c r="R194" t="s">
        <v>8326</v>
      </c>
      <c r="S194" s="13">
        <f t="shared" si="12"/>
        <v>42502.569120370375</v>
      </c>
      <c r="T194" s="13">
        <f t="shared" si="13"/>
        <v>42532.569120370375</v>
      </c>
      <c r="U194">
        <f t="shared" si="14"/>
        <v>2016</v>
      </c>
    </row>
    <row r="195" spans="1:21" ht="48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8217</v>
      </c>
      <c r="G195" t="s">
        <v>8222</v>
      </c>
      <c r="H195" t="s">
        <v>8244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8292</v>
      </c>
      <c r="O195">
        <f t="shared" ref="O195:O258" si="15">ROUND(E195/D195*100,0)</f>
        <v>161</v>
      </c>
      <c r="P195">
        <f t="shared" ref="P195:P258" si="16">IFERROR(ROUND(E195/L195,2),0)</f>
        <v>457.39</v>
      </c>
      <c r="Q195" s="10" t="s">
        <v>8315</v>
      </c>
      <c r="R195" t="s">
        <v>8326</v>
      </c>
      <c r="S195" s="13">
        <f t="shared" ref="S195:S258" si="17">(((J195/60)/60)/24)+DATE(1970,1,1)</f>
        <v>42136.420752314814</v>
      </c>
      <c r="T195" s="13">
        <f t="shared" ref="T195:T258" si="18">(((I195/60)/60)/24)+DATE(1970,1,1)</f>
        <v>42166.420752314814</v>
      </c>
      <c r="U195">
        <f t="shared" ref="U195:U258" si="19">YEAR(T195)</f>
        <v>2015</v>
      </c>
    </row>
    <row r="196" spans="1:21" ht="48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8217</v>
      </c>
      <c r="G196" t="s">
        <v>8222</v>
      </c>
      <c r="H196" t="s">
        <v>8244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8292</v>
      </c>
      <c r="O196">
        <f t="shared" si="15"/>
        <v>120</v>
      </c>
      <c r="P196">
        <f t="shared" si="16"/>
        <v>223.1</v>
      </c>
      <c r="Q196" s="10" t="s">
        <v>8315</v>
      </c>
      <c r="R196" t="s">
        <v>8326</v>
      </c>
      <c r="S196" s="13">
        <f t="shared" si="17"/>
        <v>42048.813877314817</v>
      </c>
      <c r="T196" s="13">
        <f t="shared" si="18"/>
        <v>42093.772210648152</v>
      </c>
      <c r="U196">
        <f t="shared" si="19"/>
        <v>2015</v>
      </c>
    </row>
    <row r="197" spans="1:21" ht="48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8217</v>
      </c>
      <c r="G197" t="s">
        <v>8230</v>
      </c>
      <c r="H197" t="s">
        <v>8251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8292</v>
      </c>
      <c r="O197">
        <f t="shared" si="15"/>
        <v>115</v>
      </c>
      <c r="P197">
        <f t="shared" si="16"/>
        <v>566.39</v>
      </c>
      <c r="Q197" s="10" t="s">
        <v>8315</v>
      </c>
      <c r="R197" t="s">
        <v>8326</v>
      </c>
      <c r="S197" s="13">
        <f t="shared" si="17"/>
        <v>42423.3830787037</v>
      </c>
      <c r="T197" s="13">
        <f t="shared" si="18"/>
        <v>42453.341412037036</v>
      </c>
      <c r="U197">
        <f t="shared" si="19"/>
        <v>2016</v>
      </c>
    </row>
    <row r="198" spans="1:21" ht="48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8217</v>
      </c>
      <c r="G198" t="s">
        <v>8222</v>
      </c>
      <c r="H198" t="s">
        <v>8244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8292</v>
      </c>
      <c r="O198">
        <f t="shared" si="15"/>
        <v>153</v>
      </c>
      <c r="P198">
        <f t="shared" si="16"/>
        <v>324.69</v>
      </c>
      <c r="Q198" s="10" t="s">
        <v>8315</v>
      </c>
      <c r="R198" t="s">
        <v>8326</v>
      </c>
      <c r="S198" s="13">
        <f t="shared" si="17"/>
        <v>42087.668032407411</v>
      </c>
      <c r="T198" s="13">
        <f t="shared" si="18"/>
        <v>42132.668032407411</v>
      </c>
      <c r="U198">
        <f t="shared" si="19"/>
        <v>2015</v>
      </c>
    </row>
    <row r="199" spans="1:21" ht="48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8219</v>
      </c>
      <c r="G199" t="s">
        <v>8222</v>
      </c>
      <c r="H199" t="s">
        <v>8244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8279</v>
      </c>
      <c r="O199">
        <f t="shared" si="15"/>
        <v>2</v>
      </c>
      <c r="P199">
        <f t="shared" si="16"/>
        <v>21.34</v>
      </c>
      <c r="Q199" s="10" t="s">
        <v>8321</v>
      </c>
      <c r="R199" t="s">
        <v>8322</v>
      </c>
      <c r="S199" s="13">
        <f t="shared" si="17"/>
        <v>41643.487175925926</v>
      </c>
      <c r="T199" s="13">
        <f t="shared" si="18"/>
        <v>41673.487175925926</v>
      </c>
      <c r="U199">
        <f t="shared" si="19"/>
        <v>2014</v>
      </c>
    </row>
    <row r="200" spans="1:21" ht="48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8218</v>
      </c>
      <c r="G200" t="s">
        <v>8222</v>
      </c>
      <c r="H200" t="s">
        <v>8244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8269</v>
      </c>
      <c r="O200">
        <f t="shared" si="15"/>
        <v>0</v>
      </c>
      <c r="P200">
        <f t="shared" si="16"/>
        <v>50</v>
      </c>
      <c r="Q200" s="10" t="s">
        <v>8315</v>
      </c>
      <c r="R200" t="s">
        <v>8319</v>
      </c>
      <c r="S200" s="13">
        <f t="shared" si="17"/>
        <v>42194.648344907408</v>
      </c>
      <c r="T200" s="13">
        <f t="shared" si="18"/>
        <v>42224.648344907408</v>
      </c>
      <c r="U200">
        <f t="shared" si="19"/>
        <v>2015</v>
      </c>
    </row>
    <row r="201" spans="1:21" ht="32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8219</v>
      </c>
      <c r="G201" t="s">
        <v>8222</v>
      </c>
      <c r="H201" t="s">
        <v>8244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8281</v>
      </c>
      <c r="O201">
        <f t="shared" si="15"/>
        <v>0</v>
      </c>
      <c r="P201">
        <f t="shared" si="16"/>
        <v>1</v>
      </c>
      <c r="Q201" s="10" t="s">
        <v>8332</v>
      </c>
      <c r="R201" t="s">
        <v>8333</v>
      </c>
      <c r="S201" s="13">
        <f t="shared" si="17"/>
        <v>42489.099687499998</v>
      </c>
      <c r="T201" s="13">
        <f t="shared" si="18"/>
        <v>42549.099687499998</v>
      </c>
      <c r="U201">
        <f t="shared" si="19"/>
        <v>2016</v>
      </c>
    </row>
    <row r="202" spans="1:21" ht="48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8219</v>
      </c>
      <c r="G202" t="s">
        <v>8223</v>
      </c>
      <c r="H202" t="s">
        <v>8245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8296</v>
      </c>
      <c r="O202">
        <f t="shared" si="15"/>
        <v>0</v>
      </c>
      <c r="P202">
        <f t="shared" si="16"/>
        <v>0</v>
      </c>
      <c r="Q202" s="10" t="s">
        <v>8332</v>
      </c>
      <c r="R202" t="s">
        <v>8336</v>
      </c>
      <c r="S202" s="13">
        <f t="shared" si="17"/>
        <v>42371.446909722217</v>
      </c>
      <c r="T202" s="13">
        <f t="shared" si="18"/>
        <v>42401.446909722217</v>
      </c>
      <c r="U202">
        <f t="shared" si="19"/>
        <v>2016</v>
      </c>
    </row>
    <row r="203" spans="1:21" ht="48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8219</v>
      </c>
      <c r="G203" t="s">
        <v>8222</v>
      </c>
      <c r="H203" t="s">
        <v>8244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8296</v>
      </c>
      <c r="O203">
        <f t="shared" si="15"/>
        <v>0</v>
      </c>
      <c r="P203">
        <f t="shared" si="16"/>
        <v>0</v>
      </c>
      <c r="Q203" s="10" t="s">
        <v>8332</v>
      </c>
      <c r="R203" t="s">
        <v>8336</v>
      </c>
      <c r="S203" s="13">
        <f t="shared" si="17"/>
        <v>42612.600520833337</v>
      </c>
      <c r="T203" s="13">
        <f t="shared" si="18"/>
        <v>42658.806249999994</v>
      </c>
      <c r="U203">
        <f t="shared" si="19"/>
        <v>2016</v>
      </c>
    </row>
    <row r="204" spans="1:21" ht="48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8218</v>
      </c>
      <c r="G204" t="s">
        <v>8227</v>
      </c>
      <c r="H204" t="s">
        <v>8249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8281</v>
      </c>
      <c r="O204">
        <f t="shared" si="15"/>
        <v>0</v>
      </c>
      <c r="P204">
        <f t="shared" si="16"/>
        <v>0</v>
      </c>
      <c r="Q204" s="10" t="s">
        <v>8332</v>
      </c>
      <c r="R204" t="s">
        <v>8333</v>
      </c>
      <c r="S204" s="13">
        <f t="shared" si="17"/>
        <v>42260.528807870374</v>
      </c>
      <c r="T204" s="13">
        <f t="shared" si="18"/>
        <v>42290.528807870374</v>
      </c>
      <c r="U204">
        <f t="shared" si="19"/>
        <v>2015</v>
      </c>
    </row>
    <row r="205" spans="1:21" ht="48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8218</v>
      </c>
      <c r="G205" t="s">
        <v>8224</v>
      </c>
      <c r="H205" t="s">
        <v>8246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8281</v>
      </c>
      <c r="O205">
        <f t="shared" si="15"/>
        <v>0</v>
      </c>
      <c r="P205">
        <f t="shared" si="16"/>
        <v>62.5</v>
      </c>
      <c r="Q205" s="10" t="s">
        <v>8332</v>
      </c>
      <c r="R205" t="s">
        <v>8333</v>
      </c>
      <c r="S205" s="13">
        <f t="shared" si="17"/>
        <v>42449.341678240744</v>
      </c>
      <c r="T205" s="13">
        <f t="shared" si="18"/>
        <v>42509.341678240744</v>
      </c>
      <c r="U205">
        <f t="shared" si="19"/>
        <v>2016</v>
      </c>
    </row>
    <row r="206" spans="1:21" ht="48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8217</v>
      </c>
      <c r="G206" t="s">
        <v>8222</v>
      </c>
      <c r="H206" t="s">
        <v>8244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8298</v>
      </c>
      <c r="O206">
        <f t="shared" si="15"/>
        <v>107</v>
      </c>
      <c r="P206">
        <f t="shared" si="16"/>
        <v>60.97</v>
      </c>
      <c r="Q206" s="10" t="s">
        <v>8315</v>
      </c>
      <c r="R206" t="s">
        <v>8320</v>
      </c>
      <c r="S206" s="13">
        <f t="shared" si="17"/>
        <v>42508.541550925926</v>
      </c>
      <c r="T206" s="13">
        <f t="shared" si="18"/>
        <v>42538.541550925926</v>
      </c>
      <c r="U206">
        <f t="shared" si="19"/>
        <v>2016</v>
      </c>
    </row>
    <row r="207" spans="1:21" ht="48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8218</v>
      </c>
      <c r="G207" t="s">
        <v>8222</v>
      </c>
      <c r="H207" t="s">
        <v>8244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8298</v>
      </c>
      <c r="O207">
        <f t="shared" si="15"/>
        <v>2</v>
      </c>
      <c r="P207">
        <f t="shared" si="16"/>
        <v>39.479999999999997</v>
      </c>
      <c r="Q207" s="10" t="s">
        <v>8315</v>
      </c>
      <c r="R207" t="s">
        <v>8320</v>
      </c>
      <c r="S207" s="13">
        <f t="shared" si="17"/>
        <v>42774.792071759264</v>
      </c>
      <c r="T207" s="13">
        <f t="shared" si="18"/>
        <v>42804.792071759264</v>
      </c>
      <c r="U207">
        <f t="shared" si="19"/>
        <v>2017</v>
      </c>
    </row>
    <row r="208" spans="1:21" ht="48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8218</v>
      </c>
      <c r="G208" t="s">
        <v>8224</v>
      </c>
      <c r="H208" t="s">
        <v>8246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8298</v>
      </c>
      <c r="O208">
        <f t="shared" si="15"/>
        <v>1</v>
      </c>
      <c r="P208">
        <f t="shared" si="16"/>
        <v>80.45</v>
      </c>
      <c r="Q208" s="10" t="s">
        <v>8315</v>
      </c>
      <c r="R208" t="s">
        <v>8320</v>
      </c>
      <c r="S208" s="13">
        <f t="shared" si="17"/>
        <v>41953.158854166672</v>
      </c>
      <c r="T208" s="13">
        <f t="shared" si="18"/>
        <v>41983.158854166672</v>
      </c>
      <c r="U208">
        <f t="shared" si="19"/>
        <v>2014</v>
      </c>
    </row>
    <row r="209" spans="1:21" ht="48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8218</v>
      </c>
      <c r="G209" t="s">
        <v>8222</v>
      </c>
      <c r="H209" t="s">
        <v>8244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8298</v>
      </c>
      <c r="O209">
        <f t="shared" si="15"/>
        <v>0</v>
      </c>
      <c r="P209">
        <f t="shared" si="16"/>
        <v>8.5</v>
      </c>
      <c r="Q209" s="10" t="s">
        <v>8315</v>
      </c>
      <c r="R209" t="s">
        <v>8320</v>
      </c>
      <c r="S209" s="13">
        <f t="shared" si="17"/>
        <v>42055.600995370376</v>
      </c>
      <c r="T209" s="13">
        <f t="shared" si="18"/>
        <v>42115.559328703705</v>
      </c>
      <c r="U209">
        <f t="shared" si="19"/>
        <v>2015</v>
      </c>
    </row>
    <row r="210" spans="1:21" ht="16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8217</v>
      </c>
      <c r="G210" t="s">
        <v>8222</v>
      </c>
      <c r="H210" t="s">
        <v>8244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8292</v>
      </c>
      <c r="O210">
        <f t="shared" si="15"/>
        <v>106</v>
      </c>
      <c r="P210">
        <f t="shared" si="16"/>
        <v>261.75</v>
      </c>
      <c r="Q210" s="10" t="s">
        <v>8315</v>
      </c>
      <c r="R210" t="s">
        <v>8326</v>
      </c>
      <c r="S210" s="13">
        <f t="shared" si="17"/>
        <v>42452.579988425925</v>
      </c>
      <c r="T210" s="13">
        <f t="shared" si="18"/>
        <v>42482.579988425925</v>
      </c>
      <c r="U210">
        <f t="shared" si="19"/>
        <v>2016</v>
      </c>
    </row>
    <row r="211" spans="1:21" ht="32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8219</v>
      </c>
      <c r="G211" t="s">
        <v>8235</v>
      </c>
      <c r="H211" t="s">
        <v>8247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8301</v>
      </c>
      <c r="O211">
        <f t="shared" si="15"/>
        <v>0</v>
      </c>
      <c r="P211">
        <f t="shared" si="16"/>
        <v>0</v>
      </c>
      <c r="Q211" s="10" t="s">
        <v>8312</v>
      </c>
      <c r="R211" t="s">
        <v>8342</v>
      </c>
      <c r="S211" s="13">
        <f t="shared" si="17"/>
        <v>42774.447777777779</v>
      </c>
      <c r="T211" s="13">
        <f t="shared" si="18"/>
        <v>42804.447777777779</v>
      </c>
      <c r="U211">
        <f t="shared" si="19"/>
        <v>2017</v>
      </c>
    </row>
    <row r="212" spans="1:21" ht="64" x14ac:dyDescent="0.2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8217</v>
      </c>
      <c r="G212" t="s">
        <v>8222</v>
      </c>
      <c r="H212" t="s">
        <v>8244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8300</v>
      </c>
      <c r="O212">
        <f t="shared" si="15"/>
        <v>113</v>
      </c>
      <c r="P212">
        <f t="shared" si="16"/>
        <v>89.31</v>
      </c>
      <c r="Q212" s="10" t="s">
        <v>8310</v>
      </c>
      <c r="R212" t="s">
        <v>8311</v>
      </c>
      <c r="S212" s="13">
        <f t="shared" si="17"/>
        <v>42644.535358796296</v>
      </c>
      <c r="T212" s="13">
        <f t="shared" si="18"/>
        <v>42675.165972222225</v>
      </c>
      <c r="U212">
        <f t="shared" si="19"/>
        <v>2016</v>
      </c>
    </row>
    <row r="213" spans="1:21" ht="48" x14ac:dyDescent="0.2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8219</v>
      </c>
      <c r="G213" t="s">
        <v>8222</v>
      </c>
      <c r="H213" t="s">
        <v>8244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8300</v>
      </c>
      <c r="O213">
        <f t="shared" si="15"/>
        <v>1</v>
      </c>
      <c r="P213">
        <f t="shared" si="16"/>
        <v>56.34</v>
      </c>
      <c r="Q213" s="10" t="s">
        <v>8310</v>
      </c>
      <c r="R213" t="s">
        <v>8311</v>
      </c>
      <c r="S213" s="13">
        <f t="shared" si="17"/>
        <v>42255.619351851856</v>
      </c>
      <c r="T213" s="13">
        <f t="shared" si="18"/>
        <v>42292.916666666672</v>
      </c>
      <c r="U213">
        <f t="shared" si="19"/>
        <v>2015</v>
      </c>
    </row>
    <row r="214" spans="1:21" ht="32" x14ac:dyDescent="0.2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8219</v>
      </c>
      <c r="G214" t="s">
        <v>8222</v>
      </c>
      <c r="H214" t="s">
        <v>8244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8300</v>
      </c>
      <c r="O214">
        <f t="shared" si="15"/>
        <v>0</v>
      </c>
      <c r="P214">
        <f t="shared" si="16"/>
        <v>25</v>
      </c>
      <c r="Q214" s="10" t="s">
        <v>8310</v>
      </c>
      <c r="R214" t="s">
        <v>8311</v>
      </c>
      <c r="S214" s="13">
        <f t="shared" si="17"/>
        <v>42207.795787037037</v>
      </c>
      <c r="T214" s="13">
        <f t="shared" si="18"/>
        <v>42267.795787037037</v>
      </c>
      <c r="U214">
        <f t="shared" si="19"/>
        <v>2015</v>
      </c>
    </row>
    <row r="215" spans="1:21" ht="48" x14ac:dyDescent="0.2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8218</v>
      </c>
      <c r="G215" t="s">
        <v>8222</v>
      </c>
      <c r="H215" t="s">
        <v>8244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8300</v>
      </c>
      <c r="O215">
        <f t="shared" si="15"/>
        <v>0</v>
      </c>
      <c r="P215">
        <f t="shared" si="16"/>
        <v>0</v>
      </c>
      <c r="Q215" s="10" t="s">
        <v>8310</v>
      </c>
      <c r="R215" t="s">
        <v>8311</v>
      </c>
      <c r="S215" s="13">
        <f t="shared" si="17"/>
        <v>42034.856817129628</v>
      </c>
      <c r="T215" s="13">
        <f t="shared" si="18"/>
        <v>42064.856817129628</v>
      </c>
      <c r="U215">
        <f t="shared" si="19"/>
        <v>2015</v>
      </c>
    </row>
    <row r="216" spans="1:21" ht="48" x14ac:dyDescent="0.2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8217</v>
      </c>
      <c r="G216" t="s">
        <v>8222</v>
      </c>
      <c r="H216" t="s">
        <v>8244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8268</v>
      </c>
      <c r="O216">
        <f t="shared" si="15"/>
        <v>100</v>
      </c>
      <c r="P216">
        <f t="shared" si="16"/>
        <v>179.28</v>
      </c>
      <c r="Q216" s="10" t="s">
        <v>8310</v>
      </c>
      <c r="R216" t="s">
        <v>8334</v>
      </c>
      <c r="S216" s="13">
        <f t="shared" si="17"/>
        <v>41730.276747685188</v>
      </c>
      <c r="T216" s="13">
        <f t="shared" si="18"/>
        <v>41764.276747685188</v>
      </c>
      <c r="U216">
        <f t="shared" si="19"/>
        <v>2014</v>
      </c>
    </row>
    <row r="217" spans="1:21" ht="48" x14ac:dyDescent="0.2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8219</v>
      </c>
      <c r="G217" t="s">
        <v>8222</v>
      </c>
      <c r="H217" t="s">
        <v>8244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8302</v>
      </c>
      <c r="O217">
        <f t="shared" si="15"/>
        <v>0</v>
      </c>
      <c r="P217">
        <f t="shared" si="16"/>
        <v>0</v>
      </c>
      <c r="Q217" s="10" t="s">
        <v>8310</v>
      </c>
      <c r="R217" t="s">
        <v>8318</v>
      </c>
      <c r="S217" s="13">
        <f t="shared" si="17"/>
        <v>42291.833287037036</v>
      </c>
      <c r="T217" s="13">
        <f t="shared" si="18"/>
        <v>42351.874953703707</v>
      </c>
      <c r="U217">
        <f t="shared" si="19"/>
        <v>2015</v>
      </c>
    </row>
    <row r="218" spans="1:21" ht="48" x14ac:dyDescent="0.2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8217</v>
      </c>
      <c r="G218" t="s">
        <v>8233</v>
      </c>
      <c r="H218" t="s">
        <v>8253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8268</v>
      </c>
      <c r="O218">
        <f t="shared" si="15"/>
        <v>101</v>
      </c>
      <c r="P218">
        <f t="shared" si="16"/>
        <v>1008.24</v>
      </c>
      <c r="Q218" s="10" t="s">
        <v>8310</v>
      </c>
      <c r="R218" t="s">
        <v>8334</v>
      </c>
      <c r="S218" s="13">
        <f t="shared" si="17"/>
        <v>42116.710752314815</v>
      </c>
      <c r="T218" s="13">
        <f t="shared" si="18"/>
        <v>42146.710752314815</v>
      </c>
      <c r="U218">
        <f t="shared" si="19"/>
        <v>2015</v>
      </c>
    </row>
    <row r="219" spans="1:21" ht="32" x14ac:dyDescent="0.2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8219</v>
      </c>
      <c r="G219" t="s">
        <v>8222</v>
      </c>
      <c r="H219" t="s">
        <v>8244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8268</v>
      </c>
      <c r="O219">
        <f t="shared" si="15"/>
        <v>0</v>
      </c>
      <c r="P219">
        <f t="shared" si="16"/>
        <v>13</v>
      </c>
      <c r="Q219" s="10" t="s">
        <v>8310</v>
      </c>
      <c r="R219" t="s">
        <v>8334</v>
      </c>
      <c r="S219" s="13">
        <f t="shared" si="17"/>
        <v>41848.84002314815</v>
      </c>
      <c r="T219" s="13">
        <f t="shared" si="18"/>
        <v>41883.84002314815</v>
      </c>
      <c r="U219">
        <f t="shared" si="19"/>
        <v>2014</v>
      </c>
    </row>
    <row r="220" spans="1:21" ht="48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8219</v>
      </c>
      <c r="G220" t="s">
        <v>8223</v>
      </c>
      <c r="H220" t="s">
        <v>8245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8291</v>
      </c>
      <c r="O220">
        <f t="shared" si="15"/>
        <v>3</v>
      </c>
      <c r="P220">
        <f t="shared" si="16"/>
        <v>106.8</v>
      </c>
      <c r="Q220" s="10" t="s">
        <v>8315</v>
      </c>
      <c r="R220" t="s">
        <v>8327</v>
      </c>
      <c r="S220" s="13">
        <f t="shared" si="17"/>
        <v>42116.54315972222</v>
      </c>
      <c r="T220" s="13">
        <f t="shared" si="18"/>
        <v>42146.541666666672</v>
      </c>
      <c r="U220">
        <f t="shared" si="19"/>
        <v>2015</v>
      </c>
    </row>
    <row r="221" spans="1:21" ht="48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8217</v>
      </c>
      <c r="G221" t="s">
        <v>8224</v>
      </c>
      <c r="H221" t="s">
        <v>8246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8292</v>
      </c>
      <c r="O221">
        <f t="shared" si="15"/>
        <v>103</v>
      </c>
      <c r="P221">
        <f t="shared" si="16"/>
        <v>227.85</v>
      </c>
      <c r="Q221" s="10" t="s">
        <v>8315</v>
      </c>
      <c r="R221" t="s">
        <v>8326</v>
      </c>
      <c r="S221" s="13">
        <f t="shared" si="17"/>
        <v>42081.903587962966</v>
      </c>
      <c r="T221" s="13">
        <f t="shared" si="18"/>
        <v>42111</v>
      </c>
      <c r="U221">
        <f t="shared" si="19"/>
        <v>2015</v>
      </c>
    </row>
    <row r="222" spans="1:21" ht="48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8218</v>
      </c>
      <c r="G222" t="s">
        <v>8222</v>
      </c>
      <c r="H222" t="s">
        <v>8244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8298</v>
      </c>
      <c r="O222">
        <f t="shared" si="15"/>
        <v>0</v>
      </c>
      <c r="P222">
        <f t="shared" si="16"/>
        <v>22.75</v>
      </c>
      <c r="Q222" s="10" t="s">
        <v>8315</v>
      </c>
      <c r="R222" t="s">
        <v>8320</v>
      </c>
      <c r="S222" s="13">
        <f t="shared" si="17"/>
        <v>42551.884189814817</v>
      </c>
      <c r="T222" s="13">
        <f t="shared" si="18"/>
        <v>42581.884189814817</v>
      </c>
      <c r="U222">
        <f t="shared" si="19"/>
        <v>2016</v>
      </c>
    </row>
    <row r="223" spans="1:21" ht="48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8219</v>
      </c>
      <c r="G223" t="s">
        <v>8222</v>
      </c>
      <c r="H223" t="s">
        <v>8244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8267</v>
      </c>
      <c r="O223">
        <f t="shared" si="15"/>
        <v>25</v>
      </c>
      <c r="P223">
        <f t="shared" si="16"/>
        <v>725.03</v>
      </c>
      <c r="Q223" s="10" t="s">
        <v>8308</v>
      </c>
      <c r="R223" t="s">
        <v>8314</v>
      </c>
      <c r="S223" s="13">
        <f t="shared" si="17"/>
        <v>42327.490752314814</v>
      </c>
      <c r="T223" s="13">
        <f t="shared" si="18"/>
        <v>42367.490752314814</v>
      </c>
      <c r="U223">
        <f t="shared" si="19"/>
        <v>2015</v>
      </c>
    </row>
    <row r="224" spans="1:21" ht="48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8219</v>
      </c>
      <c r="G224" t="s">
        <v>8222</v>
      </c>
      <c r="H224" t="s">
        <v>8244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8265</v>
      </c>
      <c r="O224">
        <f t="shared" si="15"/>
        <v>0</v>
      </c>
      <c r="P224">
        <f t="shared" si="16"/>
        <v>0</v>
      </c>
      <c r="Q224" s="10" t="s">
        <v>8308</v>
      </c>
      <c r="R224" t="s">
        <v>8317</v>
      </c>
      <c r="S224" s="13">
        <f t="shared" si="17"/>
        <v>42047.394942129627</v>
      </c>
      <c r="T224" s="13">
        <f t="shared" si="18"/>
        <v>42082.353275462956</v>
      </c>
      <c r="U224">
        <f t="shared" si="19"/>
        <v>2015</v>
      </c>
    </row>
    <row r="225" spans="1:21" ht="48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8219</v>
      </c>
      <c r="G225" t="s">
        <v>8222</v>
      </c>
      <c r="H225" t="s">
        <v>8244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8270</v>
      </c>
      <c r="O225">
        <f t="shared" si="15"/>
        <v>42</v>
      </c>
      <c r="P225">
        <f t="shared" si="16"/>
        <v>364.35</v>
      </c>
      <c r="Q225" s="10" t="s">
        <v>8315</v>
      </c>
      <c r="R225" t="s">
        <v>8323</v>
      </c>
      <c r="S225" s="13">
        <f t="shared" si="17"/>
        <v>42740.693692129629</v>
      </c>
      <c r="T225" s="13">
        <f t="shared" si="18"/>
        <v>42786.791666666672</v>
      </c>
      <c r="U225">
        <f t="shared" si="19"/>
        <v>2017</v>
      </c>
    </row>
    <row r="226" spans="1:21" ht="48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8219</v>
      </c>
      <c r="G226" t="s">
        <v>8223</v>
      </c>
      <c r="H226" t="s">
        <v>8245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8296</v>
      </c>
      <c r="O226">
        <f t="shared" si="15"/>
        <v>1</v>
      </c>
      <c r="P226">
        <f t="shared" si="16"/>
        <v>35.71</v>
      </c>
      <c r="Q226" s="10" t="s">
        <v>8332</v>
      </c>
      <c r="R226" t="s">
        <v>8336</v>
      </c>
      <c r="S226" s="13">
        <f t="shared" si="17"/>
        <v>42058.809594907405</v>
      </c>
      <c r="T226" s="13">
        <f t="shared" si="18"/>
        <v>42114.767928240741</v>
      </c>
      <c r="U226">
        <f t="shared" si="19"/>
        <v>2015</v>
      </c>
    </row>
    <row r="227" spans="1:21" ht="48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8219</v>
      </c>
      <c r="G227" t="s">
        <v>8222</v>
      </c>
      <c r="H227" t="s">
        <v>8244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8267</v>
      </c>
      <c r="O227">
        <f t="shared" si="15"/>
        <v>0</v>
      </c>
      <c r="P227">
        <f t="shared" si="16"/>
        <v>13</v>
      </c>
      <c r="Q227" s="10" t="s">
        <v>8308</v>
      </c>
      <c r="R227" t="s">
        <v>8314</v>
      </c>
      <c r="S227" s="13">
        <f t="shared" si="17"/>
        <v>42038.824988425928</v>
      </c>
      <c r="T227" s="13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8218</v>
      </c>
      <c r="G228" t="s">
        <v>8236</v>
      </c>
      <c r="H228" t="s">
        <v>8254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8270</v>
      </c>
      <c r="O228">
        <f t="shared" si="15"/>
        <v>0</v>
      </c>
      <c r="P228">
        <f t="shared" si="16"/>
        <v>250</v>
      </c>
      <c r="Q228" s="10" t="s">
        <v>8315</v>
      </c>
      <c r="R228" t="s">
        <v>8323</v>
      </c>
      <c r="S228" s="13">
        <f t="shared" si="17"/>
        <v>42702.809201388889</v>
      </c>
      <c r="T228" s="13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8219</v>
      </c>
      <c r="G229" t="s">
        <v>8235</v>
      </c>
      <c r="H229" t="s">
        <v>8247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8270</v>
      </c>
      <c r="O229">
        <f t="shared" si="15"/>
        <v>29</v>
      </c>
      <c r="P229">
        <f t="shared" si="16"/>
        <v>85</v>
      </c>
      <c r="Q229" s="10" t="s">
        <v>8315</v>
      </c>
      <c r="R229" t="s">
        <v>8323</v>
      </c>
      <c r="S229" s="13">
        <f t="shared" si="17"/>
        <v>42506.709722222222</v>
      </c>
      <c r="T229" s="13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8219</v>
      </c>
      <c r="G230" t="s">
        <v>8222</v>
      </c>
      <c r="H230" t="s">
        <v>8244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8279</v>
      </c>
      <c r="O230">
        <f t="shared" si="15"/>
        <v>9</v>
      </c>
      <c r="P230">
        <f t="shared" si="16"/>
        <v>65.67</v>
      </c>
      <c r="Q230" s="10" t="s">
        <v>8321</v>
      </c>
      <c r="R230" t="s">
        <v>8322</v>
      </c>
      <c r="S230" s="13">
        <f t="shared" si="17"/>
        <v>41417.228043981479</v>
      </c>
      <c r="T230" s="13">
        <f t="shared" si="18"/>
        <v>41462.228043981479</v>
      </c>
      <c r="U230">
        <f t="shared" si="19"/>
        <v>2013</v>
      </c>
    </row>
    <row r="231" spans="1:21" ht="48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8219</v>
      </c>
      <c r="G231" t="s">
        <v>8222</v>
      </c>
      <c r="H231" t="s">
        <v>8244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8280</v>
      </c>
      <c r="O231">
        <f t="shared" si="15"/>
        <v>0</v>
      </c>
      <c r="P231">
        <f t="shared" si="16"/>
        <v>60.71</v>
      </c>
      <c r="Q231" s="10" t="s">
        <v>8321</v>
      </c>
      <c r="R231" t="s">
        <v>8331</v>
      </c>
      <c r="S231" s="13">
        <f t="shared" si="17"/>
        <v>42094.667256944449</v>
      </c>
      <c r="T231" s="13">
        <f t="shared" si="18"/>
        <v>42124.667256944449</v>
      </c>
      <c r="U231">
        <f t="shared" si="19"/>
        <v>2015</v>
      </c>
    </row>
    <row r="232" spans="1:21" ht="32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8219</v>
      </c>
      <c r="G232" t="s">
        <v>8222</v>
      </c>
      <c r="H232" t="s">
        <v>8244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8281</v>
      </c>
      <c r="O232">
        <f t="shared" si="15"/>
        <v>0</v>
      </c>
      <c r="P232">
        <f t="shared" si="16"/>
        <v>1</v>
      </c>
      <c r="Q232" s="10" t="s">
        <v>8332</v>
      </c>
      <c r="R232" t="s">
        <v>8333</v>
      </c>
      <c r="S232" s="13">
        <f t="shared" si="17"/>
        <v>42642.988819444443</v>
      </c>
      <c r="T232" s="13">
        <f t="shared" si="18"/>
        <v>42672.988819444443</v>
      </c>
      <c r="U232">
        <f t="shared" si="19"/>
        <v>2016</v>
      </c>
    </row>
    <row r="233" spans="1:21" ht="48" x14ac:dyDescent="0.2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8219</v>
      </c>
      <c r="G233" t="s">
        <v>8222</v>
      </c>
      <c r="H233" t="s">
        <v>8244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8268</v>
      </c>
      <c r="O233">
        <f t="shared" si="15"/>
        <v>1</v>
      </c>
      <c r="P233">
        <f t="shared" si="16"/>
        <v>217.5</v>
      </c>
      <c r="Q233" s="10" t="s">
        <v>8310</v>
      </c>
      <c r="R233" t="s">
        <v>8334</v>
      </c>
      <c r="S233" s="13">
        <f t="shared" si="17"/>
        <v>42543.788564814815</v>
      </c>
      <c r="T233" s="13">
        <f t="shared" si="18"/>
        <v>42573.788564814815</v>
      </c>
      <c r="U233">
        <f t="shared" si="19"/>
        <v>2016</v>
      </c>
    </row>
    <row r="234" spans="1:21" ht="48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8217</v>
      </c>
      <c r="G234" t="s">
        <v>8235</v>
      </c>
      <c r="H234" t="s">
        <v>8247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8292</v>
      </c>
      <c r="O234">
        <f t="shared" si="15"/>
        <v>260</v>
      </c>
      <c r="P234">
        <f t="shared" si="16"/>
        <v>180.75</v>
      </c>
      <c r="Q234" s="10" t="s">
        <v>8315</v>
      </c>
      <c r="R234" t="s">
        <v>8326</v>
      </c>
      <c r="S234" s="13">
        <f t="shared" si="17"/>
        <v>42452.272824074069</v>
      </c>
      <c r="T234" s="13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8219</v>
      </c>
      <c r="G235" t="s">
        <v>8222</v>
      </c>
      <c r="H235" t="s">
        <v>8244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8269</v>
      </c>
      <c r="O235">
        <f t="shared" si="15"/>
        <v>0</v>
      </c>
      <c r="P235">
        <f t="shared" si="16"/>
        <v>38.44</v>
      </c>
      <c r="Q235" s="10" t="s">
        <v>8315</v>
      </c>
      <c r="R235" t="s">
        <v>8319</v>
      </c>
      <c r="S235" s="13">
        <f t="shared" si="17"/>
        <v>41963.050127314811</v>
      </c>
      <c r="T235" s="13">
        <f t="shared" si="18"/>
        <v>42022.05</v>
      </c>
      <c r="U235">
        <f t="shared" si="19"/>
        <v>2015</v>
      </c>
    </row>
    <row r="236" spans="1:21" ht="48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8219</v>
      </c>
      <c r="G236" t="s">
        <v>8222</v>
      </c>
      <c r="H236" t="s">
        <v>8244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8270</v>
      </c>
      <c r="O236">
        <f t="shared" si="15"/>
        <v>0</v>
      </c>
      <c r="P236">
        <f t="shared" si="16"/>
        <v>2.75</v>
      </c>
      <c r="Q236" s="10" t="s">
        <v>8315</v>
      </c>
      <c r="R236" t="s">
        <v>8323</v>
      </c>
      <c r="S236" s="13">
        <f t="shared" si="17"/>
        <v>41830.947013888886</v>
      </c>
      <c r="T236" s="13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8219</v>
      </c>
      <c r="G237" t="s">
        <v>8222</v>
      </c>
      <c r="H237" t="s">
        <v>8244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8279</v>
      </c>
      <c r="O237">
        <f t="shared" si="15"/>
        <v>36</v>
      </c>
      <c r="P237">
        <f t="shared" si="16"/>
        <v>100.23</v>
      </c>
      <c r="Q237" s="10" t="s">
        <v>8321</v>
      </c>
      <c r="R237" t="s">
        <v>8322</v>
      </c>
      <c r="S237" s="13">
        <f t="shared" si="17"/>
        <v>41963.759386574078</v>
      </c>
      <c r="T237" s="13">
        <f t="shared" si="18"/>
        <v>42023.354166666672</v>
      </c>
      <c r="U237">
        <f t="shared" si="19"/>
        <v>2015</v>
      </c>
    </row>
    <row r="238" spans="1:21" ht="48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8218</v>
      </c>
      <c r="G238" t="s">
        <v>8222</v>
      </c>
      <c r="H238" t="s">
        <v>8244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8269</v>
      </c>
      <c r="O238">
        <f t="shared" si="15"/>
        <v>2</v>
      </c>
      <c r="P238">
        <f t="shared" si="16"/>
        <v>224.43</v>
      </c>
      <c r="Q238" s="10" t="s">
        <v>8315</v>
      </c>
      <c r="R238" t="s">
        <v>8319</v>
      </c>
      <c r="S238" s="13">
        <f t="shared" si="17"/>
        <v>42074.935740740737</v>
      </c>
      <c r="T238" s="13">
        <f t="shared" si="18"/>
        <v>42104.935740740737</v>
      </c>
      <c r="U238">
        <f t="shared" si="19"/>
        <v>2015</v>
      </c>
    </row>
    <row r="239" spans="1:21" ht="48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8217</v>
      </c>
      <c r="G239" t="s">
        <v>8222</v>
      </c>
      <c r="H239" t="s">
        <v>8244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8266</v>
      </c>
      <c r="O239">
        <f t="shared" si="15"/>
        <v>101</v>
      </c>
      <c r="P239">
        <f t="shared" si="16"/>
        <v>589.95000000000005</v>
      </c>
      <c r="Q239" s="10" t="s">
        <v>8308</v>
      </c>
      <c r="R239" t="s">
        <v>8337</v>
      </c>
      <c r="S239" s="13">
        <f t="shared" si="17"/>
        <v>40870.774409722224</v>
      </c>
      <c r="T239" s="13">
        <f t="shared" si="18"/>
        <v>40915.774409722224</v>
      </c>
      <c r="U239">
        <f t="shared" si="19"/>
        <v>2012</v>
      </c>
    </row>
    <row r="240" spans="1:21" ht="32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8219</v>
      </c>
      <c r="G240" t="s">
        <v>8222</v>
      </c>
      <c r="H240" t="s">
        <v>8244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8269</v>
      </c>
      <c r="O240">
        <f t="shared" si="15"/>
        <v>0</v>
      </c>
      <c r="P240">
        <f t="shared" si="16"/>
        <v>142</v>
      </c>
      <c r="Q240" s="10" t="s">
        <v>8315</v>
      </c>
      <c r="R240" t="s">
        <v>8319</v>
      </c>
      <c r="S240" s="13">
        <f t="shared" si="17"/>
        <v>42388.798252314817</v>
      </c>
      <c r="T240" s="13">
        <f t="shared" si="18"/>
        <v>42418.798252314817</v>
      </c>
      <c r="U240">
        <f t="shared" si="19"/>
        <v>2016</v>
      </c>
    </row>
    <row r="241" spans="1:21" ht="48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8218</v>
      </c>
      <c r="G241" t="s">
        <v>8222</v>
      </c>
      <c r="H241" t="s">
        <v>8244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8278</v>
      </c>
      <c r="O241">
        <f t="shared" si="15"/>
        <v>0</v>
      </c>
      <c r="P241">
        <f t="shared" si="16"/>
        <v>250</v>
      </c>
      <c r="Q241" s="10" t="s">
        <v>8339</v>
      </c>
      <c r="R241" t="s">
        <v>8340</v>
      </c>
      <c r="S241" s="13">
        <f t="shared" si="17"/>
        <v>42579.708437499998</v>
      </c>
      <c r="T241" s="13">
        <f t="shared" si="18"/>
        <v>42609.708437499998</v>
      </c>
      <c r="U241">
        <f t="shared" si="19"/>
        <v>2016</v>
      </c>
    </row>
    <row r="242" spans="1:21" ht="48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8219</v>
      </c>
      <c r="G242" t="s">
        <v>8231</v>
      </c>
      <c r="H242" t="s">
        <v>8247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8291</v>
      </c>
      <c r="O242">
        <f t="shared" si="15"/>
        <v>39</v>
      </c>
      <c r="P242">
        <f t="shared" si="16"/>
        <v>117.49</v>
      </c>
      <c r="Q242" s="10" t="s">
        <v>8315</v>
      </c>
      <c r="R242" t="s">
        <v>8327</v>
      </c>
      <c r="S242" s="13">
        <f t="shared" si="17"/>
        <v>42264.963159722218</v>
      </c>
      <c r="T242" s="13">
        <f t="shared" si="18"/>
        <v>42308.947916666672</v>
      </c>
      <c r="U242">
        <f t="shared" si="19"/>
        <v>2015</v>
      </c>
    </row>
    <row r="243" spans="1:21" ht="48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8217</v>
      </c>
      <c r="G243" t="s">
        <v>8222</v>
      </c>
      <c r="H243" t="s">
        <v>8244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8292</v>
      </c>
      <c r="O243">
        <f t="shared" si="15"/>
        <v>148</v>
      </c>
      <c r="P243">
        <f t="shared" si="16"/>
        <v>91.83</v>
      </c>
      <c r="Q243" s="10" t="s">
        <v>8315</v>
      </c>
      <c r="R243" t="s">
        <v>8326</v>
      </c>
      <c r="S243" s="13">
        <f t="shared" si="17"/>
        <v>41387.651516203703</v>
      </c>
      <c r="T243" s="13">
        <f t="shared" si="18"/>
        <v>41417.651516203703</v>
      </c>
      <c r="U243">
        <f t="shared" si="19"/>
        <v>2013</v>
      </c>
    </row>
    <row r="244" spans="1:21" ht="48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8218</v>
      </c>
      <c r="G244" t="s">
        <v>8222</v>
      </c>
      <c r="H244" t="s">
        <v>8244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8281</v>
      </c>
      <c r="O244">
        <f t="shared" si="15"/>
        <v>0</v>
      </c>
      <c r="P244">
        <f t="shared" si="16"/>
        <v>0</v>
      </c>
      <c r="Q244" s="10" t="s">
        <v>8332</v>
      </c>
      <c r="R244" t="s">
        <v>8333</v>
      </c>
      <c r="S244" s="13">
        <f t="shared" si="17"/>
        <v>41986.108726851846</v>
      </c>
      <c r="T244" s="13">
        <f t="shared" si="18"/>
        <v>42016.108726851846</v>
      </c>
      <c r="U244">
        <f t="shared" si="19"/>
        <v>2015</v>
      </c>
    </row>
    <row r="245" spans="1:21" ht="48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8219</v>
      </c>
      <c r="G245" t="s">
        <v>8230</v>
      </c>
      <c r="H245" t="s">
        <v>8251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8284</v>
      </c>
      <c r="O245">
        <f t="shared" si="15"/>
        <v>10</v>
      </c>
      <c r="P245">
        <f t="shared" si="16"/>
        <v>744.55</v>
      </c>
      <c r="Q245" s="10" t="s">
        <v>8312</v>
      </c>
      <c r="R245" t="s">
        <v>8313</v>
      </c>
      <c r="S245" s="13">
        <f t="shared" si="17"/>
        <v>42142.767106481479</v>
      </c>
      <c r="T245" s="13">
        <f t="shared" si="18"/>
        <v>42163.625</v>
      </c>
      <c r="U245">
        <f t="shared" si="19"/>
        <v>2015</v>
      </c>
    </row>
    <row r="246" spans="1:21" ht="48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8218</v>
      </c>
      <c r="G246" t="s">
        <v>8222</v>
      </c>
      <c r="H246" t="s">
        <v>8244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8264</v>
      </c>
      <c r="O246">
        <f t="shared" si="15"/>
        <v>10</v>
      </c>
      <c r="P246">
        <f t="shared" si="16"/>
        <v>94.51</v>
      </c>
      <c r="Q246" s="10" t="s">
        <v>8308</v>
      </c>
      <c r="R246" t="s">
        <v>8309</v>
      </c>
      <c r="S246" s="13">
        <f t="shared" si="17"/>
        <v>41905.812581018516</v>
      </c>
      <c r="T246" s="13">
        <f t="shared" si="18"/>
        <v>41950.854247685187</v>
      </c>
      <c r="U246">
        <f t="shared" si="19"/>
        <v>2014</v>
      </c>
    </row>
    <row r="247" spans="1:21" ht="64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8219</v>
      </c>
      <c r="G247" t="s">
        <v>8223</v>
      </c>
      <c r="H247" t="s">
        <v>8245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8267</v>
      </c>
      <c r="O247">
        <f t="shared" si="15"/>
        <v>0</v>
      </c>
      <c r="P247">
        <f t="shared" si="16"/>
        <v>13.55</v>
      </c>
      <c r="Q247" s="10" t="s">
        <v>8308</v>
      </c>
      <c r="R247" t="s">
        <v>8314</v>
      </c>
      <c r="S247" s="13">
        <f t="shared" si="17"/>
        <v>42272.93949074074</v>
      </c>
      <c r="T247" s="13">
        <f t="shared" si="18"/>
        <v>42313.981157407412</v>
      </c>
      <c r="U247">
        <f t="shared" si="19"/>
        <v>2015</v>
      </c>
    </row>
    <row r="248" spans="1:21" ht="48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8219</v>
      </c>
      <c r="G248" t="s">
        <v>8222</v>
      </c>
      <c r="H248" t="s">
        <v>8244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8269</v>
      </c>
      <c r="O248">
        <f t="shared" si="15"/>
        <v>0</v>
      </c>
      <c r="P248">
        <f t="shared" si="16"/>
        <v>1</v>
      </c>
      <c r="Q248" s="10" t="s">
        <v>8315</v>
      </c>
      <c r="R248" t="s">
        <v>8319</v>
      </c>
      <c r="S248" s="13">
        <f t="shared" si="17"/>
        <v>42031.471666666665</v>
      </c>
      <c r="T248" s="13">
        <f t="shared" si="18"/>
        <v>42091.43</v>
      </c>
      <c r="U248">
        <f t="shared" si="19"/>
        <v>2015</v>
      </c>
    </row>
    <row r="249" spans="1:21" ht="48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8218</v>
      </c>
      <c r="G249" t="s">
        <v>8228</v>
      </c>
      <c r="H249" t="s">
        <v>8247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8269</v>
      </c>
      <c r="O249">
        <f t="shared" si="15"/>
        <v>0</v>
      </c>
      <c r="P249">
        <f t="shared" si="16"/>
        <v>0</v>
      </c>
      <c r="Q249" s="10" t="s">
        <v>8315</v>
      </c>
      <c r="R249" t="s">
        <v>8319</v>
      </c>
      <c r="S249" s="13">
        <f t="shared" si="17"/>
        <v>42328.560613425929</v>
      </c>
      <c r="T249" s="13">
        <f t="shared" si="18"/>
        <v>42388.560613425929</v>
      </c>
      <c r="U249">
        <f t="shared" si="19"/>
        <v>2016</v>
      </c>
    </row>
    <row r="250" spans="1:21" ht="48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8219</v>
      </c>
      <c r="G250" t="s">
        <v>8222</v>
      </c>
      <c r="H250" t="s">
        <v>8244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8281</v>
      </c>
      <c r="O250">
        <f t="shared" si="15"/>
        <v>0</v>
      </c>
      <c r="P250">
        <f t="shared" si="16"/>
        <v>100</v>
      </c>
      <c r="Q250" s="10" t="s">
        <v>8332</v>
      </c>
      <c r="R250" t="s">
        <v>8333</v>
      </c>
      <c r="S250" s="13">
        <f t="shared" si="17"/>
        <v>41854.747592592597</v>
      </c>
      <c r="T250" s="13">
        <f t="shared" si="18"/>
        <v>41914.747592592597</v>
      </c>
      <c r="U250">
        <f t="shared" si="19"/>
        <v>2014</v>
      </c>
    </row>
    <row r="251" spans="1:21" ht="48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8217</v>
      </c>
      <c r="G251" t="s">
        <v>8234</v>
      </c>
      <c r="H251" t="s">
        <v>8247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8292</v>
      </c>
      <c r="O251">
        <f t="shared" si="15"/>
        <v>201</v>
      </c>
      <c r="P251">
        <f t="shared" si="16"/>
        <v>220.74</v>
      </c>
      <c r="Q251" s="10" t="s">
        <v>8315</v>
      </c>
      <c r="R251" t="s">
        <v>8326</v>
      </c>
      <c r="S251" s="13">
        <f t="shared" si="17"/>
        <v>42136.184560185182</v>
      </c>
      <c r="T251" s="13">
        <f t="shared" si="18"/>
        <v>42166.184560185182</v>
      </c>
      <c r="U251">
        <f t="shared" si="19"/>
        <v>2015</v>
      </c>
    </row>
    <row r="252" spans="1:21" ht="48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8217</v>
      </c>
      <c r="G252" t="s">
        <v>8222</v>
      </c>
      <c r="H252" t="s">
        <v>8244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8292</v>
      </c>
      <c r="O252">
        <f t="shared" si="15"/>
        <v>211</v>
      </c>
      <c r="P252">
        <f t="shared" si="16"/>
        <v>262.16000000000003</v>
      </c>
      <c r="Q252" s="10" t="s">
        <v>8315</v>
      </c>
      <c r="R252" t="s">
        <v>8326</v>
      </c>
      <c r="S252" s="13">
        <f t="shared" si="17"/>
        <v>42311.625081018516</v>
      </c>
      <c r="T252" s="13">
        <f t="shared" si="18"/>
        <v>42357.041666666672</v>
      </c>
      <c r="U252">
        <f t="shared" si="19"/>
        <v>2015</v>
      </c>
    </row>
    <row r="253" spans="1:21" ht="32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8219</v>
      </c>
      <c r="G253" t="s">
        <v>8236</v>
      </c>
      <c r="H253" t="s">
        <v>8254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8279</v>
      </c>
      <c r="O253">
        <f t="shared" si="15"/>
        <v>0</v>
      </c>
      <c r="P253">
        <f t="shared" si="16"/>
        <v>103.33</v>
      </c>
      <c r="Q253" s="10" t="s">
        <v>8321</v>
      </c>
      <c r="R253" t="s">
        <v>8322</v>
      </c>
      <c r="S253" s="13">
        <f t="shared" si="17"/>
        <v>42712.300567129627</v>
      </c>
      <c r="T253" s="13">
        <f t="shared" si="18"/>
        <v>42742.300567129627</v>
      </c>
      <c r="U253">
        <f t="shared" si="19"/>
        <v>2017</v>
      </c>
    </row>
    <row r="254" spans="1:21" ht="48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8219</v>
      </c>
      <c r="G254" t="s">
        <v>8222</v>
      </c>
      <c r="H254" t="s">
        <v>8244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8279</v>
      </c>
      <c r="O254">
        <f t="shared" si="15"/>
        <v>0</v>
      </c>
      <c r="P254">
        <f t="shared" si="16"/>
        <v>11.92</v>
      </c>
      <c r="Q254" s="10" t="s">
        <v>8321</v>
      </c>
      <c r="R254" t="s">
        <v>8322</v>
      </c>
      <c r="S254" s="13">
        <f t="shared" si="17"/>
        <v>41536.509097222224</v>
      </c>
      <c r="T254" s="13">
        <f t="shared" si="18"/>
        <v>41566.509097222224</v>
      </c>
      <c r="U254">
        <f t="shared" si="19"/>
        <v>2013</v>
      </c>
    </row>
    <row r="255" spans="1:21" ht="48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8219</v>
      </c>
      <c r="G255" t="s">
        <v>8222</v>
      </c>
      <c r="H255" t="s">
        <v>8244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8281</v>
      </c>
      <c r="O255">
        <f t="shared" si="15"/>
        <v>0</v>
      </c>
      <c r="P255">
        <f t="shared" si="16"/>
        <v>1</v>
      </c>
      <c r="Q255" s="10" t="s">
        <v>8332</v>
      </c>
      <c r="R255" t="s">
        <v>8333</v>
      </c>
      <c r="S255" s="13">
        <f t="shared" si="17"/>
        <v>41828.967916666668</v>
      </c>
      <c r="T255" s="13">
        <f t="shared" si="18"/>
        <v>41858.967916666668</v>
      </c>
      <c r="U255">
        <f t="shared" si="19"/>
        <v>2014</v>
      </c>
    </row>
    <row r="256" spans="1:21" ht="48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8219</v>
      </c>
      <c r="G256" t="s">
        <v>8222</v>
      </c>
      <c r="H256" t="s">
        <v>8244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8281</v>
      </c>
      <c r="O256">
        <f t="shared" si="15"/>
        <v>11</v>
      </c>
      <c r="P256">
        <f t="shared" si="16"/>
        <v>72.760000000000005</v>
      </c>
      <c r="Q256" s="10" t="s">
        <v>8332</v>
      </c>
      <c r="R256" t="s">
        <v>8333</v>
      </c>
      <c r="S256" s="13">
        <f t="shared" si="17"/>
        <v>42113.105046296296</v>
      </c>
      <c r="T256" s="13">
        <f t="shared" si="18"/>
        <v>42158.105046296296</v>
      </c>
      <c r="U256">
        <f t="shared" si="19"/>
        <v>2015</v>
      </c>
    </row>
    <row r="257" spans="1:21" ht="48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8218</v>
      </c>
      <c r="G257" t="s">
        <v>8222</v>
      </c>
      <c r="H257" t="s">
        <v>8244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8300</v>
      </c>
      <c r="O257">
        <f t="shared" si="15"/>
        <v>0</v>
      </c>
      <c r="P257">
        <f t="shared" si="16"/>
        <v>0</v>
      </c>
      <c r="Q257" s="10" t="s">
        <v>8310</v>
      </c>
      <c r="R257" t="s">
        <v>8311</v>
      </c>
      <c r="S257" s="13">
        <f t="shared" si="17"/>
        <v>42438.779131944444</v>
      </c>
      <c r="T257" s="13">
        <f t="shared" si="18"/>
        <v>42498.73746527778</v>
      </c>
      <c r="U257">
        <f t="shared" si="19"/>
        <v>2016</v>
      </c>
    </row>
    <row r="258" spans="1:21" ht="48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8217</v>
      </c>
      <c r="G258" t="s">
        <v>8222</v>
      </c>
      <c r="H258" t="s">
        <v>8244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8292</v>
      </c>
      <c r="O258">
        <f t="shared" si="15"/>
        <v>387</v>
      </c>
      <c r="P258">
        <f t="shared" si="16"/>
        <v>593.94000000000005</v>
      </c>
      <c r="Q258" s="10" t="s">
        <v>8315</v>
      </c>
      <c r="R258" t="s">
        <v>8326</v>
      </c>
      <c r="S258" s="13">
        <f t="shared" si="17"/>
        <v>42076.130011574074</v>
      </c>
      <c r="T258" s="13">
        <f t="shared" si="18"/>
        <v>42131.290277777778</v>
      </c>
      <c r="U258">
        <f t="shared" si="19"/>
        <v>2015</v>
      </c>
    </row>
    <row r="259" spans="1:21" ht="48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8217</v>
      </c>
      <c r="G259" t="s">
        <v>8222</v>
      </c>
      <c r="H259" t="s">
        <v>8244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8266</v>
      </c>
      <c r="O259">
        <f t="shared" ref="O259:O322" si="20">ROUND(E259/D259*100,0)</f>
        <v>132</v>
      </c>
      <c r="P259">
        <f t="shared" ref="P259:P322" si="21">IFERROR(ROUND(E259/L259,2),0)</f>
        <v>105.05</v>
      </c>
      <c r="Q259" s="10" t="s">
        <v>8308</v>
      </c>
      <c r="R259" t="s">
        <v>8337</v>
      </c>
      <c r="S259" s="13">
        <f t="shared" ref="S259:S322" si="22">(((J259/60)/60)/24)+DATE(1970,1,1)</f>
        <v>42072.738067129627</v>
      </c>
      <c r="T259" s="13">
        <f t="shared" ref="T259:T322" si="23">(((I259/60)/60)/24)+DATE(1970,1,1)</f>
        <v>42102.738067129627</v>
      </c>
      <c r="U259">
        <f t="shared" ref="U259:U322" si="24">YEAR(T259)</f>
        <v>2015</v>
      </c>
    </row>
    <row r="260" spans="1:21" ht="48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8217</v>
      </c>
      <c r="G260" t="s">
        <v>8222</v>
      </c>
      <c r="H260" t="s">
        <v>8244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8266</v>
      </c>
      <c r="O260">
        <f t="shared" si="20"/>
        <v>156</v>
      </c>
      <c r="P260">
        <f t="shared" si="21"/>
        <v>54.75</v>
      </c>
      <c r="Q260" s="10" t="s">
        <v>8308</v>
      </c>
      <c r="R260" t="s">
        <v>8337</v>
      </c>
      <c r="S260" s="13">
        <f t="shared" si="22"/>
        <v>41744.590682870366</v>
      </c>
      <c r="T260" s="13">
        <f t="shared" si="23"/>
        <v>41789.590682870366</v>
      </c>
      <c r="U260">
        <f t="shared" si="24"/>
        <v>2014</v>
      </c>
    </row>
    <row r="261" spans="1:21" ht="48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8217</v>
      </c>
      <c r="G261" t="s">
        <v>8222</v>
      </c>
      <c r="H261" t="s">
        <v>8244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8266</v>
      </c>
      <c r="O261">
        <f t="shared" si="20"/>
        <v>102</v>
      </c>
      <c r="P261">
        <f t="shared" si="21"/>
        <v>154.41999999999999</v>
      </c>
      <c r="Q261" s="10" t="s">
        <v>8308</v>
      </c>
      <c r="R261" t="s">
        <v>8337</v>
      </c>
      <c r="S261" s="13">
        <f t="shared" si="22"/>
        <v>40812.803229166668</v>
      </c>
      <c r="T261" s="13">
        <f t="shared" si="23"/>
        <v>40845.165972222225</v>
      </c>
      <c r="U261">
        <f t="shared" si="24"/>
        <v>2011</v>
      </c>
    </row>
    <row r="262" spans="1:21" ht="48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8217</v>
      </c>
      <c r="G262" t="s">
        <v>8222</v>
      </c>
      <c r="H262" t="s">
        <v>8244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8266</v>
      </c>
      <c r="O262">
        <f t="shared" si="20"/>
        <v>104</v>
      </c>
      <c r="P262">
        <f t="shared" si="21"/>
        <v>156.05000000000001</v>
      </c>
      <c r="Q262" s="10" t="s">
        <v>8308</v>
      </c>
      <c r="R262" t="s">
        <v>8337</v>
      </c>
      <c r="S262" s="13">
        <f t="shared" si="22"/>
        <v>42278.946620370371</v>
      </c>
      <c r="T262" s="13">
        <f t="shared" si="23"/>
        <v>42309.166666666672</v>
      </c>
      <c r="U262">
        <f t="shared" si="24"/>
        <v>2015</v>
      </c>
    </row>
    <row r="263" spans="1:21" ht="48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8219</v>
      </c>
      <c r="G263" t="s">
        <v>8222</v>
      </c>
      <c r="H263" t="s">
        <v>8244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8269</v>
      </c>
      <c r="O263">
        <f t="shared" si="20"/>
        <v>5</v>
      </c>
      <c r="P263">
        <f t="shared" si="21"/>
        <v>135.04</v>
      </c>
      <c r="Q263" s="10" t="s">
        <v>8315</v>
      </c>
      <c r="R263" t="s">
        <v>8319</v>
      </c>
      <c r="S263" s="13">
        <f t="shared" si="22"/>
        <v>42173.275740740741</v>
      </c>
      <c r="T263" s="13">
        <f t="shared" si="23"/>
        <v>42217.745138888888</v>
      </c>
      <c r="U263">
        <f t="shared" si="24"/>
        <v>2015</v>
      </c>
    </row>
    <row r="264" spans="1:21" ht="48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8219</v>
      </c>
      <c r="G264" t="s">
        <v>8224</v>
      </c>
      <c r="H264" t="s">
        <v>8246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8269</v>
      </c>
      <c r="O264">
        <f t="shared" si="20"/>
        <v>0</v>
      </c>
      <c r="P264">
        <f t="shared" si="21"/>
        <v>34</v>
      </c>
      <c r="Q264" s="10" t="s">
        <v>8315</v>
      </c>
      <c r="R264" t="s">
        <v>8319</v>
      </c>
      <c r="S264" s="13">
        <f t="shared" si="22"/>
        <v>42022.069988425923</v>
      </c>
      <c r="T264" s="13">
        <f t="shared" si="23"/>
        <v>42052.069988425923</v>
      </c>
      <c r="U264">
        <f t="shared" si="24"/>
        <v>2015</v>
      </c>
    </row>
    <row r="265" spans="1:21" ht="48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8218</v>
      </c>
      <c r="G265" t="s">
        <v>8224</v>
      </c>
      <c r="H265" t="s">
        <v>8246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8269</v>
      </c>
      <c r="O265">
        <f t="shared" si="20"/>
        <v>0</v>
      </c>
      <c r="P265">
        <f t="shared" si="21"/>
        <v>0</v>
      </c>
      <c r="Q265" s="10" t="s">
        <v>8315</v>
      </c>
      <c r="R265" t="s">
        <v>8319</v>
      </c>
      <c r="S265" s="13">
        <f t="shared" si="22"/>
        <v>42122.009224537032</v>
      </c>
      <c r="T265" s="13">
        <f t="shared" si="23"/>
        <v>42152.009224537032</v>
      </c>
      <c r="U265">
        <f t="shared" si="24"/>
        <v>2015</v>
      </c>
    </row>
    <row r="266" spans="1:21" ht="48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8217</v>
      </c>
      <c r="G266" t="s">
        <v>8222</v>
      </c>
      <c r="H266" t="s">
        <v>8244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8270</v>
      </c>
      <c r="O266">
        <f t="shared" si="20"/>
        <v>141</v>
      </c>
      <c r="P266">
        <f t="shared" si="21"/>
        <v>95.83</v>
      </c>
      <c r="Q266" s="10" t="s">
        <v>8315</v>
      </c>
      <c r="R266" t="s">
        <v>8323</v>
      </c>
      <c r="S266" s="13">
        <f t="shared" si="22"/>
        <v>42199.618518518517</v>
      </c>
      <c r="T266" s="13">
        <f t="shared" si="23"/>
        <v>42236.618518518517</v>
      </c>
      <c r="U266">
        <f t="shared" si="24"/>
        <v>2015</v>
      </c>
    </row>
    <row r="267" spans="1:21" ht="48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8219</v>
      </c>
      <c r="G267" t="s">
        <v>8222</v>
      </c>
      <c r="H267" t="s">
        <v>8244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8270</v>
      </c>
      <c r="O267">
        <f t="shared" si="20"/>
        <v>26</v>
      </c>
      <c r="P267">
        <f t="shared" si="21"/>
        <v>150.65</v>
      </c>
      <c r="Q267" s="10" t="s">
        <v>8315</v>
      </c>
      <c r="R267" t="s">
        <v>8323</v>
      </c>
      <c r="S267" s="13">
        <f t="shared" si="22"/>
        <v>41864.501516203702</v>
      </c>
      <c r="T267" s="13">
        <f t="shared" si="23"/>
        <v>41899.501516203702</v>
      </c>
      <c r="U267">
        <f t="shared" si="24"/>
        <v>2014</v>
      </c>
    </row>
    <row r="268" spans="1:21" ht="48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8219</v>
      </c>
      <c r="G268" t="s">
        <v>8222</v>
      </c>
      <c r="H268" t="s">
        <v>8244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8279</v>
      </c>
      <c r="O268">
        <f t="shared" si="20"/>
        <v>0</v>
      </c>
      <c r="P268">
        <f t="shared" si="21"/>
        <v>12.75</v>
      </c>
      <c r="Q268" s="10" t="s">
        <v>8321</v>
      </c>
      <c r="R268" t="s">
        <v>8322</v>
      </c>
      <c r="S268" s="13">
        <f t="shared" si="22"/>
        <v>41645.832141203704</v>
      </c>
      <c r="T268" s="13">
        <f t="shared" si="23"/>
        <v>41675.832141203704</v>
      </c>
      <c r="U268">
        <f t="shared" si="24"/>
        <v>2014</v>
      </c>
    </row>
    <row r="269" spans="1:21" ht="48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8219</v>
      </c>
      <c r="G269" t="s">
        <v>8222</v>
      </c>
      <c r="H269" t="s">
        <v>8244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8279</v>
      </c>
      <c r="O269">
        <f t="shared" si="20"/>
        <v>63</v>
      </c>
      <c r="P269">
        <f t="shared" si="21"/>
        <v>48.28</v>
      </c>
      <c r="Q269" s="10" t="s">
        <v>8321</v>
      </c>
      <c r="R269" t="s">
        <v>8322</v>
      </c>
      <c r="S269" s="13">
        <f t="shared" si="22"/>
        <v>41838.377893518518</v>
      </c>
      <c r="T269" s="13">
        <f t="shared" si="23"/>
        <v>41893.377893518518</v>
      </c>
      <c r="U269">
        <f t="shared" si="24"/>
        <v>2014</v>
      </c>
    </row>
    <row r="270" spans="1:21" ht="48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8219</v>
      </c>
      <c r="G270" t="s">
        <v>8222</v>
      </c>
      <c r="H270" t="s">
        <v>8244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8281</v>
      </c>
      <c r="O270">
        <f t="shared" si="20"/>
        <v>0</v>
      </c>
      <c r="P270">
        <f t="shared" si="21"/>
        <v>5</v>
      </c>
      <c r="Q270" s="10" t="s">
        <v>8332</v>
      </c>
      <c r="R270" t="s">
        <v>8333</v>
      </c>
      <c r="S270" s="13">
        <f t="shared" si="22"/>
        <v>41837.905694444446</v>
      </c>
      <c r="T270" s="13">
        <f t="shared" si="23"/>
        <v>41867.905694444446</v>
      </c>
      <c r="U270">
        <f t="shared" si="24"/>
        <v>2014</v>
      </c>
    </row>
    <row r="271" spans="1:21" ht="48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8218</v>
      </c>
      <c r="G271" t="s">
        <v>8222</v>
      </c>
      <c r="H271" t="s">
        <v>8244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8270</v>
      </c>
      <c r="O271">
        <f t="shared" si="20"/>
        <v>0</v>
      </c>
      <c r="P271">
        <f t="shared" si="21"/>
        <v>1</v>
      </c>
      <c r="Q271" s="10" t="s">
        <v>8315</v>
      </c>
      <c r="R271" t="s">
        <v>8323</v>
      </c>
      <c r="S271" s="13">
        <f t="shared" si="22"/>
        <v>42393.961909722217</v>
      </c>
      <c r="T271" s="13">
        <f t="shared" si="23"/>
        <v>42428.961909722217</v>
      </c>
      <c r="U271">
        <f t="shared" si="24"/>
        <v>2016</v>
      </c>
    </row>
    <row r="272" spans="1:21" ht="48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8218</v>
      </c>
      <c r="G272" t="s">
        <v>8222</v>
      </c>
      <c r="H272" t="s">
        <v>8244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8270</v>
      </c>
      <c r="O272">
        <f t="shared" si="20"/>
        <v>2</v>
      </c>
      <c r="P272">
        <f t="shared" si="21"/>
        <v>116.53</v>
      </c>
      <c r="Q272" s="10" t="s">
        <v>8315</v>
      </c>
      <c r="R272" t="s">
        <v>8323</v>
      </c>
      <c r="S272" s="13">
        <f t="shared" si="22"/>
        <v>42612.642754629633</v>
      </c>
      <c r="T272" s="13">
        <f t="shared" si="23"/>
        <v>42657.642754629633</v>
      </c>
      <c r="U272">
        <f t="shared" si="24"/>
        <v>2016</v>
      </c>
    </row>
    <row r="273" spans="1:21" ht="32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8219</v>
      </c>
      <c r="G273" t="s">
        <v>8222</v>
      </c>
      <c r="H273" t="s">
        <v>8244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8279</v>
      </c>
      <c r="O273">
        <f t="shared" si="20"/>
        <v>28</v>
      </c>
      <c r="P273">
        <f t="shared" si="21"/>
        <v>370.95</v>
      </c>
      <c r="Q273" s="10" t="s">
        <v>8321</v>
      </c>
      <c r="R273" t="s">
        <v>8322</v>
      </c>
      <c r="S273" s="13">
        <f t="shared" si="22"/>
        <v>42694.98128472222</v>
      </c>
      <c r="T273" s="13">
        <f t="shared" si="23"/>
        <v>42727.332638888889</v>
      </c>
      <c r="U273">
        <f t="shared" si="24"/>
        <v>2016</v>
      </c>
    </row>
    <row r="274" spans="1:21" ht="32" x14ac:dyDescent="0.2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8219</v>
      </c>
      <c r="G274" t="s">
        <v>8222</v>
      </c>
      <c r="H274" t="s">
        <v>8244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8300</v>
      </c>
      <c r="O274">
        <f t="shared" si="20"/>
        <v>11</v>
      </c>
      <c r="P274">
        <f t="shared" si="21"/>
        <v>117.65</v>
      </c>
      <c r="Q274" s="10" t="s">
        <v>8310</v>
      </c>
      <c r="R274" t="s">
        <v>8311</v>
      </c>
      <c r="S274" s="13">
        <f t="shared" si="22"/>
        <v>42299.130162037036</v>
      </c>
      <c r="T274" s="13">
        <f t="shared" si="23"/>
        <v>42330.290972222225</v>
      </c>
      <c r="U274">
        <f t="shared" si="24"/>
        <v>2015</v>
      </c>
    </row>
    <row r="275" spans="1:21" ht="48" x14ac:dyDescent="0.2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8219</v>
      </c>
      <c r="G275" t="s">
        <v>8222</v>
      </c>
      <c r="H275" t="s">
        <v>8244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8300</v>
      </c>
      <c r="O275">
        <f t="shared" si="20"/>
        <v>0</v>
      </c>
      <c r="P275">
        <f t="shared" si="21"/>
        <v>0</v>
      </c>
      <c r="Q275" s="10" t="s">
        <v>8310</v>
      </c>
      <c r="R275" t="s">
        <v>8311</v>
      </c>
      <c r="S275" s="13">
        <f t="shared" si="22"/>
        <v>41843.632523148146</v>
      </c>
      <c r="T275" s="13">
        <f t="shared" si="23"/>
        <v>41903.632523148146</v>
      </c>
      <c r="U275">
        <f t="shared" si="24"/>
        <v>2014</v>
      </c>
    </row>
    <row r="276" spans="1:21" ht="48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8219</v>
      </c>
      <c r="G276" t="s">
        <v>8227</v>
      </c>
      <c r="H276" t="s">
        <v>8249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8302</v>
      </c>
      <c r="O276">
        <f t="shared" si="20"/>
        <v>4</v>
      </c>
      <c r="P276">
        <f t="shared" si="21"/>
        <v>176.94</v>
      </c>
      <c r="Q276" s="10" t="s">
        <v>8310</v>
      </c>
      <c r="R276" t="s">
        <v>8318</v>
      </c>
      <c r="S276" s="13">
        <f t="shared" si="22"/>
        <v>42701.166365740741</v>
      </c>
      <c r="T276" s="13">
        <f t="shared" si="23"/>
        <v>42749.165972222225</v>
      </c>
      <c r="U276">
        <f t="shared" si="24"/>
        <v>2017</v>
      </c>
    </row>
    <row r="277" spans="1:21" ht="80" x14ac:dyDescent="0.2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8219</v>
      </c>
      <c r="G277" t="s">
        <v>8222</v>
      </c>
      <c r="H277" t="s">
        <v>8244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8302</v>
      </c>
      <c r="O277">
        <f t="shared" si="20"/>
        <v>1</v>
      </c>
      <c r="P277">
        <f t="shared" si="21"/>
        <v>500</v>
      </c>
      <c r="Q277" s="10" t="s">
        <v>8310</v>
      </c>
      <c r="R277" t="s">
        <v>8318</v>
      </c>
      <c r="S277" s="13">
        <f t="shared" si="22"/>
        <v>42333.695821759262</v>
      </c>
      <c r="T277" s="13">
        <f t="shared" si="23"/>
        <v>42361.679166666669</v>
      </c>
      <c r="U277">
        <f t="shared" si="24"/>
        <v>2015</v>
      </c>
    </row>
    <row r="278" spans="1:21" ht="48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8219</v>
      </c>
      <c r="G278" t="s">
        <v>8222</v>
      </c>
      <c r="H278" t="s">
        <v>8244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8268</v>
      </c>
      <c r="O278">
        <f t="shared" si="20"/>
        <v>0</v>
      </c>
      <c r="P278">
        <f t="shared" si="21"/>
        <v>0</v>
      </c>
      <c r="Q278" s="10" t="s">
        <v>8310</v>
      </c>
      <c r="R278" t="s">
        <v>8334</v>
      </c>
      <c r="S278" s="13">
        <f t="shared" si="22"/>
        <v>42495.722187499996</v>
      </c>
      <c r="T278" s="13">
        <f t="shared" si="23"/>
        <v>42525.722187499996</v>
      </c>
      <c r="U278">
        <f t="shared" si="24"/>
        <v>2016</v>
      </c>
    </row>
    <row r="279" spans="1:21" ht="48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8219</v>
      </c>
      <c r="G279" t="s">
        <v>8222</v>
      </c>
      <c r="H279" t="s">
        <v>8244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8267</v>
      </c>
      <c r="O279">
        <f t="shared" si="20"/>
        <v>0</v>
      </c>
      <c r="P279">
        <f t="shared" si="21"/>
        <v>71.67</v>
      </c>
      <c r="Q279" s="10" t="s">
        <v>8308</v>
      </c>
      <c r="R279" t="s">
        <v>8314</v>
      </c>
      <c r="S279" s="13">
        <f t="shared" si="22"/>
        <v>40882.481666666667</v>
      </c>
      <c r="T279" s="13">
        <f t="shared" si="23"/>
        <v>40913.481249999997</v>
      </c>
      <c r="U279">
        <f t="shared" si="24"/>
        <v>2012</v>
      </c>
    </row>
    <row r="280" spans="1:21" ht="32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8218</v>
      </c>
      <c r="G280" t="s">
        <v>8222</v>
      </c>
      <c r="H280" t="s">
        <v>8244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8264</v>
      </c>
      <c r="O280">
        <f t="shared" si="20"/>
        <v>0</v>
      </c>
      <c r="P280">
        <f t="shared" si="21"/>
        <v>0</v>
      </c>
      <c r="Q280" s="10" t="s">
        <v>8308</v>
      </c>
      <c r="R280" t="s">
        <v>8309</v>
      </c>
      <c r="S280" s="13">
        <f t="shared" si="22"/>
        <v>42491.80768518518</v>
      </c>
      <c r="T280" s="13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8217</v>
      </c>
      <c r="G281" t="s">
        <v>8222</v>
      </c>
      <c r="H281" t="s">
        <v>8244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8292</v>
      </c>
      <c r="O281">
        <f t="shared" si="20"/>
        <v>111</v>
      </c>
      <c r="P281">
        <f t="shared" si="21"/>
        <v>226.21</v>
      </c>
      <c r="Q281" s="10" t="s">
        <v>8315</v>
      </c>
      <c r="R281" t="s">
        <v>8326</v>
      </c>
      <c r="S281" s="13">
        <f t="shared" si="22"/>
        <v>42467.581388888888</v>
      </c>
      <c r="T281" s="13">
        <f t="shared" si="23"/>
        <v>42497.581388888888</v>
      </c>
      <c r="U281">
        <f t="shared" si="24"/>
        <v>2016</v>
      </c>
    </row>
    <row r="282" spans="1:21" ht="48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8218</v>
      </c>
      <c r="G282" t="s">
        <v>8229</v>
      </c>
      <c r="H282" t="s">
        <v>8250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8264</v>
      </c>
      <c r="O282">
        <f t="shared" si="20"/>
        <v>0</v>
      </c>
      <c r="P282">
        <f t="shared" si="21"/>
        <v>10</v>
      </c>
      <c r="Q282" s="10" t="s">
        <v>8308</v>
      </c>
      <c r="R282" t="s">
        <v>8309</v>
      </c>
      <c r="S282" s="13">
        <f t="shared" si="22"/>
        <v>42616.049849537041</v>
      </c>
      <c r="T282" s="13">
        <f t="shared" si="23"/>
        <v>42646.049849537041</v>
      </c>
      <c r="U282">
        <f t="shared" si="24"/>
        <v>2016</v>
      </c>
    </row>
    <row r="283" spans="1:21" ht="48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8218</v>
      </c>
      <c r="G283" t="s">
        <v>8222</v>
      </c>
      <c r="H283" t="s">
        <v>8244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8269</v>
      </c>
      <c r="O283">
        <f t="shared" si="20"/>
        <v>0</v>
      </c>
      <c r="P283">
        <f t="shared" si="21"/>
        <v>0</v>
      </c>
      <c r="Q283" s="10" t="s">
        <v>8315</v>
      </c>
      <c r="R283" t="s">
        <v>8319</v>
      </c>
      <c r="S283" s="13">
        <f t="shared" si="22"/>
        <v>42143.79415509259</v>
      </c>
      <c r="T283" s="13">
        <f t="shared" si="23"/>
        <v>42173.79415509259</v>
      </c>
      <c r="U283">
        <f t="shared" si="24"/>
        <v>2015</v>
      </c>
    </row>
    <row r="284" spans="1:21" ht="48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8219</v>
      </c>
      <c r="G284" t="s">
        <v>8222</v>
      </c>
      <c r="H284" t="s">
        <v>8244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8270</v>
      </c>
      <c r="O284">
        <f t="shared" si="20"/>
        <v>25</v>
      </c>
      <c r="P284">
        <f t="shared" si="21"/>
        <v>89.6</v>
      </c>
      <c r="Q284" s="10" t="s">
        <v>8315</v>
      </c>
      <c r="R284" t="s">
        <v>8323</v>
      </c>
      <c r="S284" s="13">
        <f t="shared" si="22"/>
        <v>42652.964907407411</v>
      </c>
      <c r="T284" s="13">
        <f t="shared" si="23"/>
        <v>42686.208333333328</v>
      </c>
      <c r="U284">
        <f t="shared" si="24"/>
        <v>2016</v>
      </c>
    </row>
    <row r="285" spans="1:21" ht="32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8217</v>
      </c>
      <c r="G285" t="s">
        <v>8222</v>
      </c>
      <c r="H285" t="s">
        <v>8244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8277</v>
      </c>
      <c r="O285">
        <f t="shared" si="20"/>
        <v>110</v>
      </c>
      <c r="P285">
        <f t="shared" si="21"/>
        <v>71.849999999999994</v>
      </c>
      <c r="Q285" s="10" t="s">
        <v>8324</v>
      </c>
      <c r="R285" t="s">
        <v>8343</v>
      </c>
      <c r="S285" s="13">
        <f t="shared" si="22"/>
        <v>42049.833761574075</v>
      </c>
      <c r="T285" s="13">
        <f t="shared" si="23"/>
        <v>42079.792094907403</v>
      </c>
      <c r="U285">
        <f t="shared" si="24"/>
        <v>2015</v>
      </c>
    </row>
    <row r="286" spans="1:21" ht="48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8217</v>
      </c>
      <c r="G286" t="s">
        <v>8233</v>
      </c>
      <c r="H286" t="s">
        <v>8253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8292</v>
      </c>
      <c r="O286">
        <f t="shared" si="20"/>
        <v>118</v>
      </c>
      <c r="P286">
        <f t="shared" si="21"/>
        <v>2500.9699999999998</v>
      </c>
      <c r="Q286" s="10" t="s">
        <v>8315</v>
      </c>
      <c r="R286" t="s">
        <v>8326</v>
      </c>
      <c r="S286" s="13">
        <f t="shared" si="22"/>
        <v>41964.362743055557</v>
      </c>
      <c r="T286" s="13">
        <f t="shared" si="23"/>
        <v>41994.362743055557</v>
      </c>
      <c r="U286">
        <f t="shared" si="24"/>
        <v>2014</v>
      </c>
    </row>
    <row r="287" spans="1:21" ht="48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8218</v>
      </c>
      <c r="G287" t="s">
        <v>8222</v>
      </c>
      <c r="H287" t="s">
        <v>8244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8269</v>
      </c>
      <c r="O287">
        <f t="shared" si="20"/>
        <v>0</v>
      </c>
      <c r="P287">
        <f t="shared" si="21"/>
        <v>54</v>
      </c>
      <c r="Q287" s="10" t="s">
        <v>8315</v>
      </c>
      <c r="R287" t="s">
        <v>8319</v>
      </c>
      <c r="S287" s="13">
        <f t="shared" si="22"/>
        <v>42360.932152777779</v>
      </c>
      <c r="T287" s="13">
        <f t="shared" si="23"/>
        <v>42420.932152777779</v>
      </c>
      <c r="U287">
        <f t="shared" si="24"/>
        <v>2016</v>
      </c>
    </row>
    <row r="288" spans="1:21" ht="48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8219</v>
      </c>
      <c r="G288" t="s">
        <v>8222</v>
      </c>
      <c r="H288" t="s">
        <v>8244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8281</v>
      </c>
      <c r="O288">
        <f t="shared" si="20"/>
        <v>1</v>
      </c>
      <c r="P288">
        <f t="shared" si="21"/>
        <v>200</v>
      </c>
      <c r="Q288" s="10" t="s">
        <v>8332</v>
      </c>
      <c r="R288" t="s">
        <v>8333</v>
      </c>
      <c r="S288" s="13">
        <f t="shared" si="22"/>
        <v>41820.914641203701</v>
      </c>
      <c r="T288" s="13">
        <f t="shared" si="23"/>
        <v>41860.914641203701</v>
      </c>
      <c r="U288">
        <f t="shared" si="24"/>
        <v>2014</v>
      </c>
    </row>
    <row r="289" spans="1:21" ht="48" x14ac:dyDescent="0.2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8219</v>
      </c>
      <c r="G289" t="s">
        <v>8222</v>
      </c>
      <c r="H289" t="s">
        <v>8244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8302</v>
      </c>
      <c r="O289">
        <f t="shared" si="20"/>
        <v>1</v>
      </c>
      <c r="P289">
        <f t="shared" si="21"/>
        <v>205</v>
      </c>
      <c r="Q289" s="10" t="s">
        <v>8310</v>
      </c>
      <c r="R289" t="s">
        <v>8318</v>
      </c>
      <c r="S289" s="13">
        <f t="shared" si="22"/>
        <v>41831.722777777781</v>
      </c>
      <c r="T289" s="13">
        <f t="shared" si="23"/>
        <v>41861.722777777781</v>
      </c>
      <c r="U289">
        <f t="shared" si="24"/>
        <v>2014</v>
      </c>
    </row>
    <row r="290" spans="1:21" ht="48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8217</v>
      </c>
      <c r="G290" t="s">
        <v>8222</v>
      </c>
      <c r="H290" t="s">
        <v>8244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8266</v>
      </c>
      <c r="O290">
        <f t="shared" si="20"/>
        <v>182</v>
      </c>
      <c r="P290">
        <f t="shared" si="21"/>
        <v>81.75</v>
      </c>
      <c r="Q290" s="10" t="s">
        <v>8308</v>
      </c>
      <c r="R290" t="s">
        <v>8337</v>
      </c>
      <c r="S290" s="13">
        <f t="shared" si="22"/>
        <v>41674.063078703701</v>
      </c>
      <c r="T290" s="13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8219</v>
      </c>
      <c r="G291" t="s">
        <v>8223</v>
      </c>
      <c r="H291" t="s">
        <v>8245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8270</v>
      </c>
      <c r="O291">
        <f t="shared" si="20"/>
        <v>79</v>
      </c>
      <c r="P291">
        <f t="shared" si="21"/>
        <v>117.7</v>
      </c>
      <c r="Q291" s="10" t="s">
        <v>8315</v>
      </c>
      <c r="R291" t="s">
        <v>8323</v>
      </c>
      <c r="S291" s="13">
        <f t="shared" si="22"/>
        <v>42696.663506944446</v>
      </c>
      <c r="T291" s="13">
        <f t="shared" si="23"/>
        <v>42736.663506944446</v>
      </c>
      <c r="U291">
        <f t="shared" si="24"/>
        <v>2017</v>
      </c>
    </row>
    <row r="292" spans="1:21" ht="48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8219</v>
      </c>
      <c r="G292" t="s">
        <v>8222</v>
      </c>
      <c r="H292" t="s">
        <v>8244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8279</v>
      </c>
      <c r="O292">
        <f t="shared" si="20"/>
        <v>0</v>
      </c>
      <c r="P292">
        <f t="shared" si="21"/>
        <v>3</v>
      </c>
      <c r="Q292" s="10" t="s">
        <v>8321</v>
      </c>
      <c r="R292" t="s">
        <v>8322</v>
      </c>
      <c r="S292" s="13">
        <f t="shared" si="22"/>
        <v>42002.926990740743</v>
      </c>
      <c r="T292" s="13">
        <f t="shared" si="23"/>
        <v>42032.926990740743</v>
      </c>
      <c r="U292">
        <f t="shared" si="24"/>
        <v>2015</v>
      </c>
    </row>
    <row r="293" spans="1:21" ht="48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8219</v>
      </c>
      <c r="G293" t="s">
        <v>8222</v>
      </c>
      <c r="H293" t="s">
        <v>8244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8267</v>
      </c>
      <c r="O293">
        <f t="shared" si="20"/>
        <v>5</v>
      </c>
      <c r="P293">
        <f t="shared" si="21"/>
        <v>136.09</v>
      </c>
      <c r="Q293" s="10" t="s">
        <v>8308</v>
      </c>
      <c r="R293" t="s">
        <v>8314</v>
      </c>
      <c r="S293" s="13">
        <f t="shared" si="22"/>
        <v>40858.762141203704</v>
      </c>
      <c r="T293" s="13">
        <f t="shared" si="23"/>
        <v>40900.762141203704</v>
      </c>
      <c r="U293">
        <f t="shared" si="24"/>
        <v>2011</v>
      </c>
    </row>
    <row r="294" spans="1:21" ht="48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8217</v>
      </c>
      <c r="G294" t="s">
        <v>8222</v>
      </c>
      <c r="H294" t="s">
        <v>8244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8266</v>
      </c>
      <c r="O294">
        <f t="shared" si="20"/>
        <v>110</v>
      </c>
      <c r="P294">
        <f t="shared" si="21"/>
        <v>75.44</v>
      </c>
      <c r="Q294" s="10" t="s">
        <v>8308</v>
      </c>
      <c r="R294" t="s">
        <v>8337</v>
      </c>
      <c r="S294" s="13">
        <f t="shared" si="22"/>
        <v>42117.891423611116</v>
      </c>
      <c r="T294" s="13">
        <f t="shared" si="23"/>
        <v>42147.891423611116</v>
      </c>
      <c r="U294">
        <f t="shared" si="24"/>
        <v>2015</v>
      </c>
    </row>
    <row r="295" spans="1:21" ht="48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8219</v>
      </c>
      <c r="G295" t="s">
        <v>8222</v>
      </c>
      <c r="H295" t="s">
        <v>8244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8267</v>
      </c>
      <c r="O295">
        <f t="shared" si="20"/>
        <v>0</v>
      </c>
      <c r="P295">
        <f t="shared" si="21"/>
        <v>22.5</v>
      </c>
      <c r="Q295" s="10" t="s">
        <v>8308</v>
      </c>
      <c r="R295" t="s">
        <v>8314</v>
      </c>
      <c r="S295" s="13">
        <f t="shared" si="22"/>
        <v>40971.002569444441</v>
      </c>
      <c r="T295" s="13">
        <f t="shared" si="23"/>
        <v>41016.021527777775</v>
      </c>
      <c r="U295">
        <f t="shared" si="24"/>
        <v>2012</v>
      </c>
    </row>
    <row r="296" spans="1:21" ht="48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8220</v>
      </c>
      <c r="G296" t="s">
        <v>8222</v>
      </c>
      <c r="H296" t="s">
        <v>8244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8290</v>
      </c>
      <c r="O296">
        <f t="shared" si="20"/>
        <v>101</v>
      </c>
      <c r="P296">
        <f t="shared" si="21"/>
        <v>74.58</v>
      </c>
      <c r="Q296" s="10" t="s">
        <v>8324</v>
      </c>
      <c r="R296" t="s">
        <v>8330</v>
      </c>
      <c r="S296" s="13">
        <f t="shared" si="22"/>
        <v>42774.121342592596</v>
      </c>
      <c r="T296" s="13">
        <f t="shared" si="23"/>
        <v>42823.083333333328</v>
      </c>
      <c r="U296">
        <f t="shared" si="24"/>
        <v>2017</v>
      </c>
    </row>
    <row r="297" spans="1:21" ht="48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8217</v>
      </c>
      <c r="G297" t="s">
        <v>8239</v>
      </c>
      <c r="H297" t="s">
        <v>8247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8292</v>
      </c>
      <c r="O297">
        <f t="shared" si="20"/>
        <v>102</v>
      </c>
      <c r="P297">
        <f t="shared" si="21"/>
        <v>147.68</v>
      </c>
      <c r="Q297" s="10" t="s">
        <v>8315</v>
      </c>
      <c r="R297" t="s">
        <v>8326</v>
      </c>
      <c r="S297" s="13">
        <f t="shared" si="22"/>
        <v>42199.365844907406</v>
      </c>
      <c r="T297" s="13">
        <f t="shared" si="23"/>
        <v>42229.365844907406</v>
      </c>
      <c r="U297">
        <f t="shared" si="24"/>
        <v>2015</v>
      </c>
    </row>
    <row r="298" spans="1:21" ht="48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8218</v>
      </c>
      <c r="G298" t="s">
        <v>8222</v>
      </c>
      <c r="H298" t="s">
        <v>8244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8269</v>
      </c>
      <c r="O298">
        <f t="shared" si="20"/>
        <v>1</v>
      </c>
      <c r="P298">
        <f t="shared" si="21"/>
        <v>112.57</v>
      </c>
      <c r="Q298" s="10" t="s">
        <v>8315</v>
      </c>
      <c r="R298" t="s">
        <v>8319</v>
      </c>
      <c r="S298" s="13">
        <f t="shared" si="22"/>
        <v>42191.70175925926</v>
      </c>
      <c r="T298" s="13">
        <f t="shared" si="23"/>
        <v>42221.70175925926</v>
      </c>
      <c r="U298">
        <f t="shared" si="24"/>
        <v>2015</v>
      </c>
    </row>
    <row r="299" spans="1:21" ht="48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8217</v>
      </c>
      <c r="G299" t="s">
        <v>8224</v>
      </c>
      <c r="H299" t="s">
        <v>8246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8298</v>
      </c>
      <c r="O299">
        <f t="shared" si="20"/>
        <v>144</v>
      </c>
      <c r="P299">
        <f t="shared" si="21"/>
        <v>74.64</v>
      </c>
      <c r="Q299" s="10" t="s">
        <v>8315</v>
      </c>
      <c r="R299" t="s">
        <v>8320</v>
      </c>
      <c r="S299" s="13">
        <f t="shared" si="22"/>
        <v>42251.16715277778</v>
      </c>
      <c r="T299" s="13">
        <f t="shared" si="23"/>
        <v>42288.041666666672</v>
      </c>
      <c r="U299">
        <f t="shared" si="24"/>
        <v>2015</v>
      </c>
    </row>
    <row r="300" spans="1:21" ht="32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8219</v>
      </c>
      <c r="G300" t="s">
        <v>8227</v>
      </c>
      <c r="H300" t="s">
        <v>8249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8281</v>
      </c>
      <c r="O300">
        <f t="shared" si="20"/>
        <v>0</v>
      </c>
      <c r="P300">
        <f t="shared" si="21"/>
        <v>17.5</v>
      </c>
      <c r="Q300" s="10" t="s">
        <v>8332</v>
      </c>
      <c r="R300" t="s">
        <v>8333</v>
      </c>
      <c r="S300" s="13">
        <f t="shared" si="22"/>
        <v>42089.724039351851</v>
      </c>
      <c r="T300" s="13">
        <f t="shared" si="23"/>
        <v>42134.724039351851</v>
      </c>
      <c r="U300">
        <f t="shared" si="24"/>
        <v>2015</v>
      </c>
    </row>
    <row r="301" spans="1:21" ht="32" x14ac:dyDescent="0.2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8219</v>
      </c>
      <c r="G301" t="s">
        <v>8222</v>
      </c>
      <c r="H301" t="s">
        <v>8244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8300</v>
      </c>
      <c r="O301">
        <f t="shared" si="20"/>
        <v>0</v>
      </c>
      <c r="P301">
        <f t="shared" si="21"/>
        <v>42</v>
      </c>
      <c r="Q301" s="10" t="s">
        <v>8310</v>
      </c>
      <c r="R301" t="s">
        <v>8311</v>
      </c>
      <c r="S301" s="13">
        <f t="shared" si="22"/>
        <v>41981.57230324074</v>
      </c>
      <c r="T301" s="13">
        <f t="shared" si="23"/>
        <v>42012.570138888885</v>
      </c>
      <c r="U301">
        <f t="shared" si="24"/>
        <v>2015</v>
      </c>
    </row>
    <row r="302" spans="1:21" ht="48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8219</v>
      </c>
      <c r="G302" t="s">
        <v>8222</v>
      </c>
      <c r="H302" t="s">
        <v>8244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8267</v>
      </c>
      <c r="O302">
        <f t="shared" si="20"/>
        <v>0</v>
      </c>
      <c r="P302">
        <f t="shared" si="21"/>
        <v>1</v>
      </c>
      <c r="Q302" s="10" t="s">
        <v>8308</v>
      </c>
      <c r="R302" t="s">
        <v>8314</v>
      </c>
      <c r="S302" s="13">
        <f t="shared" si="22"/>
        <v>42130.335358796292</v>
      </c>
      <c r="T302" s="13">
        <f t="shared" si="23"/>
        <v>42145.335358796292</v>
      </c>
      <c r="U302">
        <f t="shared" si="24"/>
        <v>2015</v>
      </c>
    </row>
    <row r="303" spans="1:21" ht="32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8219</v>
      </c>
      <c r="G303" t="s">
        <v>8222</v>
      </c>
      <c r="H303" t="s">
        <v>8244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8267</v>
      </c>
      <c r="O303">
        <f t="shared" si="20"/>
        <v>0</v>
      </c>
      <c r="P303">
        <f t="shared" si="21"/>
        <v>1</v>
      </c>
      <c r="Q303" s="10" t="s">
        <v>8308</v>
      </c>
      <c r="R303" t="s">
        <v>8314</v>
      </c>
      <c r="S303" s="13">
        <f t="shared" si="22"/>
        <v>41620.93141203704</v>
      </c>
      <c r="T303" s="13">
        <f t="shared" si="23"/>
        <v>41680.93141203704</v>
      </c>
      <c r="U303">
        <f t="shared" si="24"/>
        <v>2014</v>
      </c>
    </row>
    <row r="304" spans="1:21" ht="48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8219</v>
      </c>
      <c r="G304" t="s">
        <v>8222</v>
      </c>
      <c r="H304" t="s">
        <v>8244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8269</v>
      </c>
      <c r="O304">
        <f t="shared" si="20"/>
        <v>0</v>
      </c>
      <c r="P304">
        <f t="shared" si="21"/>
        <v>26</v>
      </c>
      <c r="Q304" s="10" t="s">
        <v>8315</v>
      </c>
      <c r="R304" t="s">
        <v>8319</v>
      </c>
      <c r="S304" s="13">
        <f t="shared" si="22"/>
        <v>42249.667997685188</v>
      </c>
      <c r="T304" s="13">
        <f t="shared" si="23"/>
        <v>42294.667997685188</v>
      </c>
      <c r="U304">
        <f t="shared" si="24"/>
        <v>2015</v>
      </c>
    </row>
    <row r="305" spans="1:21" ht="48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8219</v>
      </c>
      <c r="G305" t="s">
        <v>8234</v>
      </c>
      <c r="H305" t="s">
        <v>8247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8269</v>
      </c>
      <c r="O305">
        <f t="shared" si="20"/>
        <v>0</v>
      </c>
      <c r="P305">
        <f t="shared" si="21"/>
        <v>64.75</v>
      </c>
      <c r="Q305" s="10" t="s">
        <v>8315</v>
      </c>
      <c r="R305" t="s">
        <v>8319</v>
      </c>
      <c r="S305" s="13">
        <f t="shared" si="22"/>
        <v>42138.692627314813</v>
      </c>
      <c r="T305" s="13">
        <f t="shared" si="23"/>
        <v>42168.692627314813</v>
      </c>
      <c r="U305">
        <f t="shared" si="24"/>
        <v>2015</v>
      </c>
    </row>
    <row r="306" spans="1:21" ht="48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8218</v>
      </c>
      <c r="G306" t="s">
        <v>8222</v>
      </c>
      <c r="H306" t="s">
        <v>8244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8269</v>
      </c>
      <c r="O306">
        <f t="shared" si="20"/>
        <v>21</v>
      </c>
      <c r="P306">
        <f t="shared" si="21"/>
        <v>105.93</v>
      </c>
      <c r="Q306" s="10" t="s">
        <v>8315</v>
      </c>
      <c r="R306" t="s">
        <v>8319</v>
      </c>
      <c r="S306" s="13">
        <f t="shared" si="22"/>
        <v>42247.496759259258</v>
      </c>
      <c r="T306" s="13">
        <f t="shared" si="23"/>
        <v>42278.207638888889</v>
      </c>
      <c r="U306">
        <f t="shared" si="24"/>
        <v>2015</v>
      </c>
    </row>
    <row r="307" spans="1:21" ht="48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8219</v>
      </c>
      <c r="G307" t="s">
        <v>8222</v>
      </c>
      <c r="H307" t="s">
        <v>8244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8270</v>
      </c>
      <c r="O307">
        <f t="shared" si="20"/>
        <v>1</v>
      </c>
      <c r="P307">
        <f t="shared" si="21"/>
        <v>90.86</v>
      </c>
      <c r="Q307" s="10" t="s">
        <v>8315</v>
      </c>
      <c r="R307" t="s">
        <v>8323</v>
      </c>
      <c r="S307" s="13">
        <f t="shared" si="22"/>
        <v>41913.521064814813</v>
      </c>
      <c r="T307" s="13">
        <f t="shared" si="23"/>
        <v>41943.521064814813</v>
      </c>
      <c r="U307">
        <f t="shared" si="24"/>
        <v>2014</v>
      </c>
    </row>
    <row r="308" spans="1:21" ht="32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8219</v>
      </c>
      <c r="G308" t="s">
        <v>8227</v>
      </c>
      <c r="H308" t="s">
        <v>8249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8270</v>
      </c>
      <c r="O308">
        <f t="shared" si="20"/>
        <v>59</v>
      </c>
      <c r="P308">
        <f t="shared" si="21"/>
        <v>153.43</v>
      </c>
      <c r="Q308" s="10" t="s">
        <v>8315</v>
      </c>
      <c r="R308" t="s">
        <v>8323</v>
      </c>
      <c r="S308" s="13">
        <f t="shared" si="22"/>
        <v>42282.168993055559</v>
      </c>
      <c r="T308" s="13">
        <f t="shared" si="23"/>
        <v>42327.210659722223</v>
      </c>
      <c r="U308">
        <f t="shared" si="24"/>
        <v>2015</v>
      </c>
    </row>
    <row r="309" spans="1:21" ht="48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8219</v>
      </c>
      <c r="G309" t="s">
        <v>8223</v>
      </c>
      <c r="H309" t="s">
        <v>8245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8279</v>
      </c>
      <c r="O309">
        <f t="shared" si="20"/>
        <v>5</v>
      </c>
      <c r="P309">
        <f t="shared" si="21"/>
        <v>80.3</v>
      </c>
      <c r="Q309" s="10" t="s">
        <v>8321</v>
      </c>
      <c r="R309" t="s">
        <v>8322</v>
      </c>
      <c r="S309" s="13">
        <f t="shared" si="22"/>
        <v>41771.40996527778</v>
      </c>
      <c r="T309" s="13">
        <f t="shared" si="23"/>
        <v>41801.40996527778</v>
      </c>
      <c r="U309">
        <f t="shared" si="24"/>
        <v>2014</v>
      </c>
    </row>
    <row r="310" spans="1:21" ht="48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8219</v>
      </c>
      <c r="G310" t="s">
        <v>8222</v>
      </c>
      <c r="H310" t="s">
        <v>8244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8281</v>
      </c>
      <c r="O310">
        <f t="shared" si="20"/>
        <v>0</v>
      </c>
      <c r="P310">
        <f t="shared" si="21"/>
        <v>17.5</v>
      </c>
      <c r="Q310" s="10" t="s">
        <v>8332</v>
      </c>
      <c r="R310" t="s">
        <v>8333</v>
      </c>
      <c r="S310" s="13">
        <f t="shared" si="22"/>
        <v>41876.683611111112</v>
      </c>
      <c r="T310" s="13">
        <f t="shared" si="23"/>
        <v>41907.683611111112</v>
      </c>
      <c r="U310">
        <f t="shared" si="24"/>
        <v>2014</v>
      </c>
    </row>
    <row r="311" spans="1:21" ht="48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8219</v>
      </c>
      <c r="G311" t="s">
        <v>8222</v>
      </c>
      <c r="H311" t="s">
        <v>8244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8281</v>
      </c>
      <c r="O311">
        <f t="shared" si="20"/>
        <v>2</v>
      </c>
      <c r="P311">
        <f t="shared" si="21"/>
        <v>61.19</v>
      </c>
      <c r="Q311" s="10" t="s">
        <v>8332</v>
      </c>
      <c r="R311" t="s">
        <v>8333</v>
      </c>
      <c r="S311" s="13">
        <f t="shared" si="22"/>
        <v>41863.734895833331</v>
      </c>
      <c r="T311" s="13">
        <f t="shared" si="23"/>
        <v>41894.734895833331</v>
      </c>
      <c r="U311">
        <f t="shared" si="24"/>
        <v>2014</v>
      </c>
    </row>
    <row r="312" spans="1:21" ht="48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8219</v>
      </c>
      <c r="G312" t="s">
        <v>8227</v>
      </c>
      <c r="H312" t="s">
        <v>8249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8281</v>
      </c>
      <c r="O312">
        <f t="shared" si="20"/>
        <v>5</v>
      </c>
      <c r="P312">
        <f t="shared" si="21"/>
        <v>640</v>
      </c>
      <c r="Q312" s="10" t="s">
        <v>8332</v>
      </c>
      <c r="R312" t="s">
        <v>8333</v>
      </c>
      <c r="S312" s="13">
        <f t="shared" si="22"/>
        <v>42275.720219907409</v>
      </c>
      <c r="T312" s="13">
        <f t="shared" si="23"/>
        <v>42305.720219907409</v>
      </c>
      <c r="U312">
        <f t="shared" si="24"/>
        <v>2015</v>
      </c>
    </row>
    <row r="313" spans="1:21" ht="16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8219</v>
      </c>
      <c r="G313" t="s">
        <v>8235</v>
      </c>
      <c r="H313" t="s">
        <v>8247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8288</v>
      </c>
      <c r="O313">
        <f t="shared" si="20"/>
        <v>2</v>
      </c>
      <c r="P313">
        <f t="shared" si="21"/>
        <v>510</v>
      </c>
      <c r="Q313" s="10" t="s">
        <v>8328</v>
      </c>
      <c r="R313" t="s">
        <v>8341</v>
      </c>
      <c r="S313" s="13">
        <f t="shared" si="22"/>
        <v>42240.857222222221</v>
      </c>
      <c r="T313" s="13">
        <f t="shared" si="23"/>
        <v>42270.857222222221</v>
      </c>
      <c r="U313">
        <f t="shared" si="24"/>
        <v>2015</v>
      </c>
    </row>
    <row r="314" spans="1:21" ht="48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8217</v>
      </c>
      <c r="G314" t="s">
        <v>8222</v>
      </c>
      <c r="H314" t="s">
        <v>8244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8292</v>
      </c>
      <c r="O314">
        <f t="shared" si="20"/>
        <v>294</v>
      </c>
      <c r="P314">
        <f t="shared" si="21"/>
        <v>483.34</v>
      </c>
      <c r="Q314" s="10" t="s">
        <v>8315</v>
      </c>
      <c r="R314" t="s">
        <v>8326</v>
      </c>
      <c r="S314" s="13">
        <f t="shared" si="22"/>
        <v>42067.923668981486</v>
      </c>
      <c r="T314" s="13">
        <f t="shared" si="23"/>
        <v>42112.882002314815</v>
      </c>
      <c r="U314">
        <f t="shared" si="24"/>
        <v>2015</v>
      </c>
    </row>
    <row r="315" spans="1:21" ht="48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8219</v>
      </c>
      <c r="G315" t="s">
        <v>8222</v>
      </c>
      <c r="H315" t="s">
        <v>8244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8279</v>
      </c>
      <c r="O315">
        <f t="shared" si="20"/>
        <v>1</v>
      </c>
      <c r="P315">
        <f t="shared" si="21"/>
        <v>31.56</v>
      </c>
      <c r="Q315" s="10" t="s">
        <v>8321</v>
      </c>
      <c r="R315" t="s">
        <v>8322</v>
      </c>
      <c r="S315" s="13">
        <f t="shared" si="22"/>
        <v>42191.023530092592</v>
      </c>
      <c r="T315" s="13">
        <f t="shared" si="23"/>
        <v>42221.023530092592</v>
      </c>
      <c r="U315">
        <f t="shared" si="24"/>
        <v>2015</v>
      </c>
    </row>
    <row r="316" spans="1:21" ht="48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8218</v>
      </c>
      <c r="G316" t="s">
        <v>8222</v>
      </c>
      <c r="H316" t="s">
        <v>8244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8269</v>
      </c>
      <c r="O316">
        <f t="shared" si="20"/>
        <v>0</v>
      </c>
      <c r="P316">
        <f t="shared" si="21"/>
        <v>13</v>
      </c>
      <c r="Q316" s="10" t="s">
        <v>8315</v>
      </c>
      <c r="R316" t="s">
        <v>8319</v>
      </c>
      <c r="S316" s="13">
        <f t="shared" si="22"/>
        <v>42615.79896990741</v>
      </c>
      <c r="T316" s="13">
        <f t="shared" si="23"/>
        <v>42660.79896990741</v>
      </c>
      <c r="U316">
        <f t="shared" si="24"/>
        <v>2016</v>
      </c>
    </row>
    <row r="317" spans="1:21" ht="48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8219</v>
      </c>
      <c r="G317" t="s">
        <v>8222</v>
      </c>
      <c r="H317" t="s">
        <v>8244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8281</v>
      </c>
      <c r="O317">
        <f t="shared" si="20"/>
        <v>1</v>
      </c>
      <c r="P317">
        <f t="shared" si="21"/>
        <v>55.83</v>
      </c>
      <c r="Q317" s="10" t="s">
        <v>8332</v>
      </c>
      <c r="R317" t="s">
        <v>8333</v>
      </c>
      <c r="S317" s="13">
        <f t="shared" si="22"/>
        <v>42536.862800925926</v>
      </c>
      <c r="T317" s="13">
        <f t="shared" si="23"/>
        <v>42566.862800925926</v>
      </c>
      <c r="U317">
        <f t="shared" si="24"/>
        <v>2016</v>
      </c>
    </row>
    <row r="318" spans="1:21" ht="48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8219</v>
      </c>
      <c r="G318" t="s">
        <v>8222</v>
      </c>
      <c r="H318" t="s">
        <v>8244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8281</v>
      </c>
      <c r="O318">
        <f t="shared" si="20"/>
        <v>0</v>
      </c>
      <c r="P318">
        <f t="shared" si="21"/>
        <v>8</v>
      </c>
      <c r="Q318" s="10" t="s">
        <v>8332</v>
      </c>
      <c r="R318" t="s">
        <v>8333</v>
      </c>
      <c r="S318" s="13">
        <f t="shared" si="22"/>
        <v>41974.704745370371</v>
      </c>
      <c r="T318" s="13">
        <f t="shared" si="23"/>
        <v>42004.704745370371</v>
      </c>
      <c r="U318">
        <f t="shared" si="24"/>
        <v>2014</v>
      </c>
    </row>
    <row r="319" spans="1:21" ht="48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8218</v>
      </c>
      <c r="G319" t="s">
        <v>8222</v>
      </c>
      <c r="H319" t="s">
        <v>8244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8298</v>
      </c>
      <c r="O319">
        <f t="shared" si="20"/>
        <v>1</v>
      </c>
      <c r="P319">
        <f t="shared" si="21"/>
        <v>71.599999999999994</v>
      </c>
      <c r="Q319" s="10" t="s">
        <v>8315</v>
      </c>
      <c r="R319" t="s">
        <v>8320</v>
      </c>
      <c r="S319" s="13">
        <f t="shared" si="22"/>
        <v>42695.624340277776</v>
      </c>
      <c r="T319" s="13">
        <f t="shared" si="23"/>
        <v>42725.624340277776</v>
      </c>
      <c r="U319">
        <f t="shared" si="24"/>
        <v>2016</v>
      </c>
    </row>
    <row r="320" spans="1:21" ht="48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8219</v>
      </c>
      <c r="G320" t="s">
        <v>8222</v>
      </c>
      <c r="H320" t="s">
        <v>8244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8281</v>
      </c>
      <c r="O320">
        <f t="shared" si="20"/>
        <v>6</v>
      </c>
      <c r="P320">
        <f t="shared" si="21"/>
        <v>89.21</v>
      </c>
      <c r="Q320" s="10" t="s">
        <v>8332</v>
      </c>
      <c r="R320" t="s">
        <v>8333</v>
      </c>
      <c r="S320" s="13">
        <f t="shared" si="22"/>
        <v>41964.844444444447</v>
      </c>
      <c r="T320" s="13">
        <f t="shared" si="23"/>
        <v>41998.844444444447</v>
      </c>
      <c r="U320">
        <f t="shared" si="24"/>
        <v>2014</v>
      </c>
    </row>
    <row r="321" spans="1:21" ht="32" x14ac:dyDescent="0.2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8217</v>
      </c>
      <c r="G321" t="s">
        <v>8222</v>
      </c>
      <c r="H321" t="s">
        <v>8244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8300</v>
      </c>
      <c r="O321">
        <f t="shared" si="20"/>
        <v>154</v>
      </c>
      <c r="P321">
        <f t="shared" si="21"/>
        <v>84.87</v>
      </c>
      <c r="Q321" s="10" t="s">
        <v>8310</v>
      </c>
      <c r="R321" t="s">
        <v>8311</v>
      </c>
      <c r="S321" s="13">
        <f t="shared" si="22"/>
        <v>41828.229490740741</v>
      </c>
      <c r="T321" s="13">
        <f t="shared" si="23"/>
        <v>41860.083333333336</v>
      </c>
      <c r="U321">
        <f t="shared" si="24"/>
        <v>2014</v>
      </c>
    </row>
    <row r="322" spans="1:21" ht="48" x14ac:dyDescent="0.2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8219</v>
      </c>
      <c r="G322" t="s">
        <v>8222</v>
      </c>
      <c r="H322" t="s">
        <v>8244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8300</v>
      </c>
      <c r="O322">
        <f t="shared" si="20"/>
        <v>0</v>
      </c>
      <c r="P322">
        <f t="shared" si="21"/>
        <v>23.67</v>
      </c>
      <c r="Q322" s="10" t="s">
        <v>8310</v>
      </c>
      <c r="R322" t="s">
        <v>8311</v>
      </c>
      <c r="S322" s="13">
        <f t="shared" si="22"/>
        <v>42031.138831018514</v>
      </c>
      <c r="T322" s="13">
        <f t="shared" si="23"/>
        <v>42061.138831018514</v>
      </c>
      <c r="U322">
        <f t="shared" si="24"/>
        <v>2015</v>
      </c>
    </row>
    <row r="323" spans="1:21" ht="48" x14ac:dyDescent="0.2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8219</v>
      </c>
      <c r="G323" t="s">
        <v>8222</v>
      </c>
      <c r="H323" t="s">
        <v>8244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8268</v>
      </c>
      <c r="O323">
        <f t="shared" ref="O323:O386" si="25">ROUND(E323/D323*100,0)</f>
        <v>0</v>
      </c>
      <c r="P323">
        <f t="shared" ref="P323:P386" si="26">IFERROR(ROUND(E323/L323,2),0)</f>
        <v>33.75</v>
      </c>
      <c r="Q323" s="10" t="s">
        <v>8310</v>
      </c>
      <c r="R323" t="s">
        <v>8334</v>
      </c>
      <c r="S323" s="13">
        <f t="shared" ref="S323:S386" si="27">(((J323/60)/60)/24)+DATE(1970,1,1)</f>
        <v>41863.359282407408</v>
      </c>
      <c r="T323" s="13">
        <f t="shared" ref="T323:T386" si="28">(((I323/60)/60)/24)+DATE(1970,1,1)</f>
        <v>41893.359282407408</v>
      </c>
      <c r="U323">
        <f t="shared" ref="U323:U386" si="29">YEAR(T323)</f>
        <v>2014</v>
      </c>
    </row>
    <row r="324" spans="1:21" ht="48" x14ac:dyDescent="0.2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8219</v>
      </c>
      <c r="G324" t="s">
        <v>8223</v>
      </c>
      <c r="H324" t="s">
        <v>8245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8268</v>
      </c>
      <c r="O324">
        <f t="shared" si="25"/>
        <v>0</v>
      </c>
      <c r="P324">
        <f t="shared" si="26"/>
        <v>40</v>
      </c>
      <c r="Q324" s="10" t="s">
        <v>8310</v>
      </c>
      <c r="R324" t="s">
        <v>8334</v>
      </c>
      <c r="S324" s="13">
        <f t="shared" si="27"/>
        <v>41843.664618055554</v>
      </c>
      <c r="T324" s="13">
        <f t="shared" si="28"/>
        <v>41855.666666666664</v>
      </c>
      <c r="U324">
        <f t="shared" si="29"/>
        <v>2014</v>
      </c>
    </row>
    <row r="325" spans="1:21" ht="48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8217</v>
      </c>
      <c r="G325" t="s">
        <v>8222</v>
      </c>
      <c r="H325" t="s">
        <v>8244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8266</v>
      </c>
      <c r="O325">
        <f t="shared" si="25"/>
        <v>109</v>
      </c>
      <c r="P325">
        <f t="shared" si="26"/>
        <v>103.52</v>
      </c>
      <c r="Q325" s="10" t="s">
        <v>8308</v>
      </c>
      <c r="R325" t="s">
        <v>8337</v>
      </c>
      <c r="S325" s="13">
        <f t="shared" si="27"/>
        <v>42297.791886574079</v>
      </c>
      <c r="T325" s="13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8219</v>
      </c>
      <c r="G326" t="s">
        <v>8222</v>
      </c>
      <c r="H326" t="s">
        <v>8244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8270</v>
      </c>
      <c r="O326">
        <f t="shared" si="25"/>
        <v>15</v>
      </c>
      <c r="P326">
        <f t="shared" si="26"/>
        <v>93.9</v>
      </c>
      <c r="Q326" s="10" t="s">
        <v>8315</v>
      </c>
      <c r="R326" t="s">
        <v>8323</v>
      </c>
      <c r="S326" s="13">
        <f t="shared" si="27"/>
        <v>42556.695706018523</v>
      </c>
      <c r="T326" s="13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8219</v>
      </c>
      <c r="G327" t="s">
        <v>8222</v>
      </c>
      <c r="H327" t="s">
        <v>8244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8279</v>
      </c>
      <c r="O327">
        <f t="shared" si="25"/>
        <v>3</v>
      </c>
      <c r="P327">
        <f t="shared" si="26"/>
        <v>17.989999999999998</v>
      </c>
      <c r="Q327" s="10" t="s">
        <v>8321</v>
      </c>
      <c r="R327" t="s">
        <v>8322</v>
      </c>
      <c r="S327" s="13">
        <f t="shared" si="27"/>
        <v>41488.85423611111</v>
      </c>
      <c r="T327" s="13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8219</v>
      </c>
      <c r="G328" t="s">
        <v>8222</v>
      </c>
      <c r="H328" t="s">
        <v>8244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8270</v>
      </c>
      <c r="O328">
        <f t="shared" si="25"/>
        <v>46</v>
      </c>
      <c r="P328">
        <f t="shared" si="26"/>
        <v>136.46</v>
      </c>
      <c r="Q328" s="10" t="s">
        <v>8315</v>
      </c>
      <c r="R328" t="s">
        <v>8323</v>
      </c>
      <c r="S328" s="13">
        <f t="shared" si="27"/>
        <v>42766.626793981486</v>
      </c>
      <c r="T328" s="13">
        <f t="shared" si="28"/>
        <v>42808.585127314815</v>
      </c>
      <c r="U328">
        <f t="shared" si="29"/>
        <v>2017</v>
      </c>
    </row>
    <row r="329" spans="1:21" ht="48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8218</v>
      </c>
      <c r="G329" t="s">
        <v>8222</v>
      </c>
      <c r="H329" t="s">
        <v>8244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8264</v>
      </c>
      <c r="O329">
        <f t="shared" si="25"/>
        <v>0</v>
      </c>
      <c r="P329">
        <f t="shared" si="26"/>
        <v>25.17</v>
      </c>
      <c r="Q329" s="10" t="s">
        <v>8308</v>
      </c>
      <c r="R329" t="s">
        <v>8309</v>
      </c>
      <c r="S329" s="13">
        <f t="shared" si="27"/>
        <v>41904.781990740739</v>
      </c>
      <c r="T329" s="13">
        <f t="shared" si="28"/>
        <v>41940.916666666664</v>
      </c>
      <c r="U329">
        <f t="shared" si="29"/>
        <v>2014</v>
      </c>
    </row>
    <row r="330" spans="1:21" ht="48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8218</v>
      </c>
      <c r="G330" t="s">
        <v>8230</v>
      </c>
      <c r="H330" t="s">
        <v>8251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8264</v>
      </c>
      <c r="O330">
        <f t="shared" si="25"/>
        <v>0</v>
      </c>
      <c r="P330">
        <f t="shared" si="26"/>
        <v>0</v>
      </c>
      <c r="Q330" s="10" t="s">
        <v>8308</v>
      </c>
      <c r="R330" t="s">
        <v>8309</v>
      </c>
      <c r="S330" s="13">
        <f t="shared" si="27"/>
        <v>42239.573993055557</v>
      </c>
      <c r="T330" s="13">
        <f t="shared" si="28"/>
        <v>42289.573993055557</v>
      </c>
      <c r="U330">
        <f t="shared" si="29"/>
        <v>2015</v>
      </c>
    </row>
    <row r="331" spans="1:21" ht="32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8217</v>
      </c>
      <c r="G331" t="s">
        <v>8222</v>
      </c>
      <c r="H331" t="s">
        <v>8244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8266</v>
      </c>
      <c r="O331">
        <f t="shared" si="25"/>
        <v>100</v>
      </c>
      <c r="P331">
        <f t="shared" si="26"/>
        <v>169.85</v>
      </c>
      <c r="Q331" s="10" t="s">
        <v>8308</v>
      </c>
      <c r="R331" t="s">
        <v>8337</v>
      </c>
      <c r="S331" s="13">
        <f t="shared" si="27"/>
        <v>42459.780844907407</v>
      </c>
      <c r="T331" s="13">
        <f t="shared" si="28"/>
        <v>42489.780844907407</v>
      </c>
      <c r="U331">
        <f t="shared" si="29"/>
        <v>2016</v>
      </c>
    </row>
    <row r="332" spans="1:21" ht="48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8219</v>
      </c>
      <c r="G332" t="s">
        <v>8222</v>
      </c>
      <c r="H332" t="s">
        <v>8244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8267</v>
      </c>
      <c r="O332">
        <f t="shared" si="25"/>
        <v>2</v>
      </c>
      <c r="P332">
        <f t="shared" si="26"/>
        <v>113.64</v>
      </c>
      <c r="Q332" s="10" t="s">
        <v>8308</v>
      </c>
      <c r="R332" t="s">
        <v>8314</v>
      </c>
      <c r="S332" s="13">
        <f t="shared" si="27"/>
        <v>40750.710104166668</v>
      </c>
      <c r="T332" s="13">
        <f t="shared" si="28"/>
        <v>40810.710104166668</v>
      </c>
      <c r="U332">
        <f t="shared" si="29"/>
        <v>2011</v>
      </c>
    </row>
    <row r="333" spans="1:21" ht="64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8219</v>
      </c>
      <c r="G333" t="s">
        <v>8222</v>
      </c>
      <c r="H333" t="s">
        <v>8244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8267</v>
      </c>
      <c r="O333">
        <f t="shared" si="25"/>
        <v>12</v>
      </c>
      <c r="P333">
        <f t="shared" si="26"/>
        <v>38.479999999999997</v>
      </c>
      <c r="Q333" s="10" t="s">
        <v>8308</v>
      </c>
      <c r="R333" t="s">
        <v>8314</v>
      </c>
      <c r="S333" s="13">
        <f t="shared" si="27"/>
        <v>41703.721979166665</v>
      </c>
      <c r="T333" s="13">
        <f t="shared" si="28"/>
        <v>41748.680312500001</v>
      </c>
      <c r="U333">
        <f t="shared" si="29"/>
        <v>2014</v>
      </c>
    </row>
    <row r="334" spans="1:21" ht="48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8219</v>
      </c>
      <c r="G334" t="s">
        <v>8227</v>
      </c>
      <c r="H334" t="s">
        <v>8249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8270</v>
      </c>
      <c r="O334">
        <f t="shared" si="25"/>
        <v>1</v>
      </c>
      <c r="P334">
        <f t="shared" si="26"/>
        <v>120.25</v>
      </c>
      <c r="Q334" s="10" t="s">
        <v>8315</v>
      </c>
      <c r="R334" t="s">
        <v>8323</v>
      </c>
      <c r="S334" s="13">
        <f t="shared" si="27"/>
        <v>42726.192916666667</v>
      </c>
      <c r="T334" s="13">
        <f t="shared" si="28"/>
        <v>42786.192916666667</v>
      </c>
      <c r="U334">
        <f t="shared" si="29"/>
        <v>2017</v>
      </c>
    </row>
    <row r="335" spans="1:21" ht="32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8217</v>
      </c>
      <c r="G335" t="s">
        <v>8234</v>
      </c>
      <c r="H335" t="s">
        <v>8247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8292</v>
      </c>
      <c r="O335">
        <f t="shared" si="25"/>
        <v>382</v>
      </c>
      <c r="P335">
        <f t="shared" si="26"/>
        <v>128.38999999999999</v>
      </c>
      <c r="Q335" s="10" t="s">
        <v>8315</v>
      </c>
      <c r="R335" t="s">
        <v>8326</v>
      </c>
      <c r="S335" s="13">
        <f t="shared" si="27"/>
        <v>42136.209675925929</v>
      </c>
      <c r="T335" s="13">
        <f t="shared" si="28"/>
        <v>42167.833333333328</v>
      </c>
      <c r="U335">
        <f t="shared" si="29"/>
        <v>2015</v>
      </c>
    </row>
    <row r="336" spans="1:21" ht="48" x14ac:dyDescent="0.2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8219</v>
      </c>
      <c r="G336" t="s">
        <v>8233</v>
      </c>
      <c r="H336" t="s">
        <v>8253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8302</v>
      </c>
      <c r="O336">
        <f t="shared" si="25"/>
        <v>12</v>
      </c>
      <c r="P336">
        <f t="shared" si="26"/>
        <v>356.84</v>
      </c>
      <c r="Q336" s="10" t="s">
        <v>8310</v>
      </c>
      <c r="R336" t="s">
        <v>8318</v>
      </c>
      <c r="S336" s="13">
        <f t="shared" si="27"/>
        <v>42118.346435185187</v>
      </c>
      <c r="T336" s="13">
        <f t="shared" si="28"/>
        <v>42148.346435185187</v>
      </c>
      <c r="U336">
        <f t="shared" si="29"/>
        <v>2015</v>
      </c>
    </row>
    <row r="337" spans="1:21" ht="48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8219</v>
      </c>
      <c r="G337" t="s">
        <v>8222</v>
      </c>
      <c r="H337" t="s">
        <v>8244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8279</v>
      </c>
      <c r="O337">
        <f t="shared" si="25"/>
        <v>6</v>
      </c>
      <c r="P337">
        <f t="shared" si="26"/>
        <v>113.57</v>
      </c>
      <c r="Q337" s="10" t="s">
        <v>8321</v>
      </c>
      <c r="R337" t="s">
        <v>8322</v>
      </c>
      <c r="S337" s="13">
        <f t="shared" si="27"/>
        <v>41613.172974537039</v>
      </c>
      <c r="T337" s="13">
        <f t="shared" si="28"/>
        <v>41643.172974537039</v>
      </c>
      <c r="U337">
        <f t="shared" si="29"/>
        <v>2014</v>
      </c>
    </row>
    <row r="338" spans="1:21" ht="32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8219</v>
      </c>
      <c r="G338" t="s">
        <v>8222</v>
      </c>
      <c r="H338" t="s">
        <v>8244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8282</v>
      </c>
      <c r="O338">
        <f t="shared" si="25"/>
        <v>0</v>
      </c>
      <c r="P338">
        <f t="shared" si="26"/>
        <v>1.54</v>
      </c>
      <c r="Q338" s="10" t="s">
        <v>8328</v>
      </c>
      <c r="R338" t="s">
        <v>8329</v>
      </c>
      <c r="S338" s="13">
        <f t="shared" si="27"/>
        <v>41876.433680555558</v>
      </c>
      <c r="T338" s="13">
        <f t="shared" si="28"/>
        <v>41936.166666666664</v>
      </c>
      <c r="U338">
        <f t="shared" si="29"/>
        <v>2014</v>
      </c>
    </row>
    <row r="339" spans="1:21" ht="32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8217</v>
      </c>
      <c r="G339" t="s">
        <v>8227</v>
      </c>
      <c r="H339" t="s">
        <v>8249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8282</v>
      </c>
      <c r="O339">
        <f t="shared" si="25"/>
        <v>166</v>
      </c>
      <c r="P339">
        <f t="shared" si="26"/>
        <v>97.73</v>
      </c>
      <c r="Q339" s="10" t="s">
        <v>8328</v>
      </c>
      <c r="R339" t="s">
        <v>8329</v>
      </c>
      <c r="S339" s="13">
        <f t="shared" si="27"/>
        <v>42163.583599537036</v>
      </c>
      <c r="T339" s="13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8218</v>
      </c>
      <c r="G340" t="s">
        <v>8222</v>
      </c>
      <c r="H340" t="s">
        <v>8244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8298</v>
      </c>
      <c r="O340">
        <f t="shared" si="25"/>
        <v>12</v>
      </c>
      <c r="P340">
        <f t="shared" si="26"/>
        <v>83.94</v>
      </c>
      <c r="Q340" s="10" t="s">
        <v>8315</v>
      </c>
      <c r="R340" t="s">
        <v>8320</v>
      </c>
      <c r="S340" s="13">
        <f t="shared" si="27"/>
        <v>41771.651932870373</v>
      </c>
      <c r="T340" s="13">
        <f t="shared" si="28"/>
        <v>41803.166666666664</v>
      </c>
      <c r="U340">
        <f t="shared" si="29"/>
        <v>2014</v>
      </c>
    </row>
    <row r="341" spans="1:21" ht="48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8218</v>
      </c>
      <c r="G341" t="s">
        <v>8222</v>
      </c>
      <c r="H341" t="s">
        <v>8244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8264</v>
      </c>
      <c r="O341">
        <f t="shared" si="25"/>
        <v>0</v>
      </c>
      <c r="P341">
        <f t="shared" si="26"/>
        <v>20</v>
      </c>
      <c r="Q341" s="10" t="s">
        <v>8308</v>
      </c>
      <c r="R341" t="s">
        <v>8309</v>
      </c>
      <c r="S341" s="13">
        <f t="shared" si="27"/>
        <v>42397.281666666662</v>
      </c>
      <c r="T341" s="13">
        <f t="shared" si="28"/>
        <v>42427.281666666662</v>
      </c>
      <c r="U341">
        <f t="shared" si="29"/>
        <v>2016</v>
      </c>
    </row>
    <row r="342" spans="1:21" ht="48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8218</v>
      </c>
      <c r="G342" t="s">
        <v>8222</v>
      </c>
      <c r="H342" t="s">
        <v>8244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8264</v>
      </c>
      <c r="O342">
        <f t="shared" si="25"/>
        <v>1</v>
      </c>
      <c r="P342">
        <f t="shared" si="26"/>
        <v>35.9</v>
      </c>
      <c r="Q342" s="10" t="s">
        <v>8308</v>
      </c>
      <c r="R342" t="s">
        <v>8309</v>
      </c>
      <c r="S342" s="13">
        <f t="shared" si="27"/>
        <v>41933.586157407408</v>
      </c>
      <c r="T342" s="13">
        <f t="shared" si="28"/>
        <v>41975.627824074079</v>
      </c>
      <c r="U342">
        <f t="shared" si="29"/>
        <v>2014</v>
      </c>
    </row>
    <row r="343" spans="1:21" ht="48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8219</v>
      </c>
      <c r="G343" t="s">
        <v>8222</v>
      </c>
      <c r="H343" t="s">
        <v>8244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8265</v>
      </c>
      <c r="O343">
        <f t="shared" si="25"/>
        <v>0</v>
      </c>
      <c r="P343">
        <f t="shared" si="26"/>
        <v>5</v>
      </c>
      <c r="Q343" s="10" t="s">
        <v>8308</v>
      </c>
      <c r="R343" t="s">
        <v>8317</v>
      </c>
      <c r="S343" s="13">
        <f t="shared" si="27"/>
        <v>41792.687442129631</v>
      </c>
      <c r="T343" s="13">
        <f t="shared" si="28"/>
        <v>41822.687442129631</v>
      </c>
      <c r="U343">
        <f t="shared" si="29"/>
        <v>2014</v>
      </c>
    </row>
    <row r="344" spans="1:21" ht="48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8219</v>
      </c>
      <c r="G344" t="s">
        <v>8222</v>
      </c>
      <c r="H344" t="s">
        <v>8244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8265</v>
      </c>
      <c r="O344">
        <f t="shared" si="25"/>
        <v>0</v>
      </c>
      <c r="P344">
        <f t="shared" si="26"/>
        <v>1</v>
      </c>
      <c r="Q344" s="10" t="s">
        <v>8308</v>
      </c>
      <c r="R344" t="s">
        <v>8317</v>
      </c>
      <c r="S344" s="13">
        <f t="shared" si="27"/>
        <v>42534.180717592593</v>
      </c>
      <c r="T344" s="13">
        <f t="shared" si="28"/>
        <v>42594.180717592593</v>
      </c>
      <c r="U344">
        <f t="shared" si="29"/>
        <v>2016</v>
      </c>
    </row>
    <row r="345" spans="1:21" ht="48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8219</v>
      </c>
      <c r="G345" t="s">
        <v>8224</v>
      </c>
      <c r="H345" t="s">
        <v>8246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8265</v>
      </c>
      <c r="O345">
        <f t="shared" si="25"/>
        <v>0</v>
      </c>
      <c r="P345">
        <f t="shared" si="26"/>
        <v>0</v>
      </c>
      <c r="Q345" s="10" t="s">
        <v>8308</v>
      </c>
      <c r="R345" t="s">
        <v>8317</v>
      </c>
      <c r="S345" s="13">
        <f t="shared" si="27"/>
        <v>41959.369988425926</v>
      </c>
      <c r="T345" s="13">
        <f t="shared" si="28"/>
        <v>41989.369988425926</v>
      </c>
      <c r="U345">
        <f t="shared" si="29"/>
        <v>2014</v>
      </c>
    </row>
    <row r="346" spans="1:21" ht="48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8219</v>
      </c>
      <c r="G346" t="s">
        <v>8222</v>
      </c>
      <c r="H346" t="s">
        <v>8244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8265</v>
      </c>
      <c r="O346">
        <f t="shared" si="25"/>
        <v>0</v>
      </c>
      <c r="P346">
        <f t="shared" si="26"/>
        <v>20</v>
      </c>
      <c r="Q346" s="10" t="s">
        <v>8308</v>
      </c>
      <c r="R346" t="s">
        <v>8317</v>
      </c>
      <c r="S346" s="13">
        <f t="shared" si="27"/>
        <v>42202.594293981485</v>
      </c>
      <c r="T346" s="13">
        <f t="shared" si="28"/>
        <v>42232.587974537033</v>
      </c>
      <c r="U346">
        <f t="shared" si="29"/>
        <v>2015</v>
      </c>
    </row>
    <row r="347" spans="1:21" ht="48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8219</v>
      </c>
      <c r="G347" t="s">
        <v>8222</v>
      </c>
      <c r="H347" t="s">
        <v>8244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8265</v>
      </c>
      <c r="O347">
        <f t="shared" si="25"/>
        <v>56</v>
      </c>
      <c r="P347">
        <f t="shared" si="26"/>
        <v>331.54</v>
      </c>
      <c r="Q347" s="10" t="s">
        <v>8308</v>
      </c>
      <c r="R347" t="s">
        <v>8317</v>
      </c>
      <c r="S347" s="13">
        <f t="shared" si="27"/>
        <v>42066.958761574075</v>
      </c>
      <c r="T347" s="13">
        <f t="shared" si="28"/>
        <v>42116.917094907403</v>
      </c>
      <c r="U347">
        <f t="shared" si="29"/>
        <v>2015</v>
      </c>
    </row>
    <row r="348" spans="1:21" ht="32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8219</v>
      </c>
      <c r="G348" t="s">
        <v>8222</v>
      </c>
      <c r="H348" t="s">
        <v>8244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8265</v>
      </c>
      <c r="O348">
        <f t="shared" si="25"/>
        <v>18</v>
      </c>
      <c r="P348">
        <f t="shared" si="26"/>
        <v>115.99</v>
      </c>
      <c r="Q348" s="10" t="s">
        <v>8308</v>
      </c>
      <c r="R348" t="s">
        <v>8317</v>
      </c>
      <c r="S348" s="13">
        <f t="shared" si="27"/>
        <v>42429.326678240745</v>
      </c>
      <c r="T348" s="13">
        <f t="shared" si="28"/>
        <v>42461.290972222225</v>
      </c>
      <c r="U348">
        <f t="shared" si="29"/>
        <v>2016</v>
      </c>
    </row>
    <row r="349" spans="1:21" ht="48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8219</v>
      </c>
      <c r="G349" t="s">
        <v>8222</v>
      </c>
      <c r="H349" t="s">
        <v>8244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8265</v>
      </c>
      <c r="O349">
        <f t="shared" si="25"/>
        <v>1</v>
      </c>
      <c r="P349">
        <f t="shared" si="26"/>
        <v>120</v>
      </c>
      <c r="Q349" s="10" t="s">
        <v>8308</v>
      </c>
      <c r="R349" t="s">
        <v>8317</v>
      </c>
      <c r="S349" s="13">
        <f t="shared" si="27"/>
        <v>42195.643865740742</v>
      </c>
      <c r="T349" s="13">
        <f t="shared" si="28"/>
        <v>42236.837499999994</v>
      </c>
      <c r="U349">
        <f t="shared" si="29"/>
        <v>2015</v>
      </c>
    </row>
    <row r="350" spans="1:21" ht="16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8219</v>
      </c>
      <c r="G350" t="s">
        <v>8222</v>
      </c>
      <c r="H350" t="s">
        <v>8244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8265</v>
      </c>
      <c r="O350">
        <f t="shared" si="25"/>
        <v>0</v>
      </c>
      <c r="P350">
        <f t="shared" si="26"/>
        <v>0</v>
      </c>
      <c r="Q350" s="10" t="s">
        <v>8308</v>
      </c>
      <c r="R350" t="s">
        <v>8317</v>
      </c>
      <c r="S350" s="13">
        <f t="shared" si="27"/>
        <v>42031.837546296301</v>
      </c>
      <c r="T350" s="13">
        <f t="shared" si="28"/>
        <v>42091.79587962963</v>
      </c>
      <c r="U350">
        <f t="shared" si="29"/>
        <v>2015</v>
      </c>
    </row>
    <row r="351" spans="1:21" ht="48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8217</v>
      </c>
      <c r="G351" t="s">
        <v>8222</v>
      </c>
      <c r="H351" t="s">
        <v>8244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8266</v>
      </c>
      <c r="O351">
        <f t="shared" si="25"/>
        <v>103</v>
      </c>
      <c r="P351">
        <f t="shared" si="26"/>
        <v>115.45</v>
      </c>
      <c r="Q351" s="10" t="s">
        <v>8308</v>
      </c>
      <c r="R351" t="s">
        <v>8337</v>
      </c>
      <c r="S351" s="13">
        <f t="shared" si="27"/>
        <v>41051.168900462959</v>
      </c>
      <c r="T351" s="13">
        <f t="shared" si="28"/>
        <v>41086.168900462959</v>
      </c>
      <c r="U351">
        <f t="shared" si="29"/>
        <v>2012</v>
      </c>
    </row>
    <row r="352" spans="1:21" ht="48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8217</v>
      </c>
      <c r="G352" t="s">
        <v>8222</v>
      </c>
      <c r="H352" t="s">
        <v>8244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8266</v>
      </c>
      <c r="O352">
        <f t="shared" si="25"/>
        <v>133</v>
      </c>
      <c r="P352">
        <f t="shared" si="26"/>
        <v>100.08</v>
      </c>
      <c r="Q352" s="10" t="s">
        <v>8308</v>
      </c>
      <c r="R352" t="s">
        <v>8337</v>
      </c>
      <c r="S352" s="13">
        <f t="shared" si="27"/>
        <v>41519.004733796297</v>
      </c>
      <c r="T352" s="13">
        <f t="shared" si="28"/>
        <v>41579</v>
      </c>
      <c r="U352">
        <f t="shared" si="29"/>
        <v>2013</v>
      </c>
    </row>
    <row r="353" spans="1:21" ht="48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8217</v>
      </c>
      <c r="G353" t="s">
        <v>8222</v>
      </c>
      <c r="H353" t="s">
        <v>8244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8266</v>
      </c>
      <c r="O353">
        <f t="shared" si="25"/>
        <v>104</v>
      </c>
      <c r="P353">
        <f t="shared" si="26"/>
        <v>70.92</v>
      </c>
      <c r="Q353" s="10" t="s">
        <v>8308</v>
      </c>
      <c r="R353" t="s">
        <v>8337</v>
      </c>
      <c r="S353" s="13">
        <f t="shared" si="27"/>
        <v>42689.187881944439</v>
      </c>
      <c r="T353" s="13">
        <f t="shared" si="28"/>
        <v>42724.187881944439</v>
      </c>
      <c r="U353">
        <f t="shared" si="29"/>
        <v>2016</v>
      </c>
    </row>
    <row r="354" spans="1:21" ht="48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8217</v>
      </c>
      <c r="G354" t="s">
        <v>8222</v>
      </c>
      <c r="H354" t="s">
        <v>8244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8266</v>
      </c>
      <c r="O354">
        <f t="shared" si="25"/>
        <v>103</v>
      </c>
      <c r="P354">
        <f t="shared" si="26"/>
        <v>193.05</v>
      </c>
      <c r="Q354" s="10" t="s">
        <v>8308</v>
      </c>
      <c r="R354" t="s">
        <v>8337</v>
      </c>
      <c r="S354" s="13">
        <f t="shared" si="27"/>
        <v>42507.860196759255</v>
      </c>
      <c r="T354" s="13">
        <f t="shared" si="28"/>
        <v>42536.625</v>
      </c>
      <c r="U354">
        <f t="shared" si="29"/>
        <v>2016</v>
      </c>
    </row>
    <row r="355" spans="1:21" ht="32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8217</v>
      </c>
      <c r="G355" t="s">
        <v>8222</v>
      </c>
      <c r="H355" t="s">
        <v>8244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8266</v>
      </c>
      <c r="O355">
        <f t="shared" si="25"/>
        <v>110</v>
      </c>
      <c r="P355">
        <f t="shared" si="26"/>
        <v>157.33000000000001</v>
      </c>
      <c r="Q355" s="10" t="s">
        <v>8308</v>
      </c>
      <c r="R355" t="s">
        <v>8337</v>
      </c>
      <c r="S355" s="13">
        <f t="shared" si="27"/>
        <v>41526.708935185183</v>
      </c>
      <c r="T355" s="13">
        <f t="shared" si="28"/>
        <v>41557.708935185183</v>
      </c>
      <c r="U355">
        <f t="shared" si="29"/>
        <v>2013</v>
      </c>
    </row>
    <row r="356" spans="1:21" ht="48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8217</v>
      </c>
      <c r="G356" t="s">
        <v>8222</v>
      </c>
      <c r="H356" t="s">
        <v>8244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8266</v>
      </c>
      <c r="O356">
        <f t="shared" si="25"/>
        <v>104</v>
      </c>
      <c r="P356">
        <f t="shared" si="26"/>
        <v>711.04</v>
      </c>
      <c r="Q356" s="10" t="s">
        <v>8308</v>
      </c>
      <c r="R356" t="s">
        <v>8337</v>
      </c>
      <c r="S356" s="13">
        <f t="shared" si="27"/>
        <v>40732.842245370368</v>
      </c>
      <c r="T356" s="13">
        <f t="shared" si="28"/>
        <v>40762.842245370368</v>
      </c>
      <c r="U356">
        <f t="shared" si="29"/>
        <v>2011</v>
      </c>
    </row>
    <row r="357" spans="1:21" ht="48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8219</v>
      </c>
      <c r="G357" t="s">
        <v>8222</v>
      </c>
      <c r="H357" t="s">
        <v>8244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8267</v>
      </c>
      <c r="O357">
        <f t="shared" si="25"/>
        <v>0</v>
      </c>
      <c r="P357">
        <f t="shared" si="26"/>
        <v>3</v>
      </c>
      <c r="Q357" s="10" t="s">
        <v>8308</v>
      </c>
      <c r="R357" t="s">
        <v>8314</v>
      </c>
      <c r="S357" s="13">
        <f t="shared" si="27"/>
        <v>42275.861157407402</v>
      </c>
      <c r="T357" s="13">
        <f t="shared" si="28"/>
        <v>42335.902824074074</v>
      </c>
      <c r="U357">
        <f t="shared" si="29"/>
        <v>2015</v>
      </c>
    </row>
    <row r="358" spans="1:21" ht="48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8219</v>
      </c>
      <c r="G358" t="s">
        <v>8222</v>
      </c>
      <c r="H358" t="s">
        <v>8244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8267</v>
      </c>
      <c r="O358">
        <f t="shared" si="25"/>
        <v>1</v>
      </c>
      <c r="P358">
        <f t="shared" si="26"/>
        <v>56.57</v>
      </c>
      <c r="Q358" s="10" t="s">
        <v>8308</v>
      </c>
      <c r="R358" t="s">
        <v>8314</v>
      </c>
      <c r="S358" s="13">
        <f t="shared" si="27"/>
        <v>41654.946759259255</v>
      </c>
      <c r="T358" s="13">
        <f t="shared" si="28"/>
        <v>41684.946759259255</v>
      </c>
      <c r="U358">
        <f t="shared" si="29"/>
        <v>2014</v>
      </c>
    </row>
    <row r="359" spans="1:21" ht="48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8219</v>
      </c>
      <c r="G359" t="s">
        <v>8227</v>
      </c>
      <c r="H359" t="s">
        <v>8249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8267</v>
      </c>
      <c r="O359">
        <f t="shared" si="25"/>
        <v>0</v>
      </c>
      <c r="P359">
        <f t="shared" si="26"/>
        <v>0</v>
      </c>
      <c r="Q359" s="10" t="s">
        <v>8308</v>
      </c>
      <c r="R359" t="s">
        <v>8314</v>
      </c>
      <c r="S359" s="13">
        <f t="shared" si="27"/>
        <v>42669.594837962963</v>
      </c>
      <c r="T359" s="13">
        <f t="shared" si="28"/>
        <v>42729.636504629627</v>
      </c>
      <c r="U359">
        <f t="shared" si="29"/>
        <v>2016</v>
      </c>
    </row>
    <row r="360" spans="1:21" ht="48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8219</v>
      </c>
      <c r="G360" t="s">
        <v>8222</v>
      </c>
      <c r="H360" t="s">
        <v>8244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8267</v>
      </c>
      <c r="O360">
        <f t="shared" si="25"/>
        <v>1</v>
      </c>
      <c r="P360">
        <f t="shared" si="26"/>
        <v>133.33000000000001</v>
      </c>
      <c r="Q360" s="10" t="s">
        <v>8308</v>
      </c>
      <c r="R360" t="s">
        <v>8314</v>
      </c>
      <c r="S360" s="13">
        <f t="shared" si="27"/>
        <v>40995.024317129632</v>
      </c>
      <c r="T360" s="13">
        <f t="shared" si="28"/>
        <v>41054.593055555553</v>
      </c>
      <c r="U360">
        <f t="shared" si="29"/>
        <v>2012</v>
      </c>
    </row>
    <row r="361" spans="1:21" ht="32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8219</v>
      </c>
      <c r="G361" t="s">
        <v>8222</v>
      </c>
      <c r="H361" t="s">
        <v>8244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8267</v>
      </c>
      <c r="O361">
        <f t="shared" si="25"/>
        <v>14</v>
      </c>
      <c r="P361">
        <f t="shared" si="26"/>
        <v>102.38</v>
      </c>
      <c r="Q361" s="10" t="s">
        <v>8308</v>
      </c>
      <c r="R361" t="s">
        <v>8314</v>
      </c>
      <c r="S361" s="13">
        <f t="shared" si="27"/>
        <v>42552.653993055559</v>
      </c>
      <c r="T361" s="13">
        <f t="shared" si="28"/>
        <v>42597.291666666672</v>
      </c>
      <c r="U361">
        <f t="shared" si="29"/>
        <v>2016</v>
      </c>
    </row>
    <row r="362" spans="1:21" ht="48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8219</v>
      </c>
      <c r="G362" t="s">
        <v>8228</v>
      </c>
      <c r="H362" t="s">
        <v>8247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8269</v>
      </c>
      <c r="O362">
        <f t="shared" si="25"/>
        <v>27</v>
      </c>
      <c r="P362">
        <f t="shared" si="26"/>
        <v>402.71</v>
      </c>
      <c r="Q362" s="10" t="s">
        <v>8315</v>
      </c>
      <c r="R362" t="s">
        <v>8319</v>
      </c>
      <c r="S362" s="13">
        <f t="shared" si="27"/>
        <v>42283.592465277776</v>
      </c>
      <c r="T362" s="13">
        <f t="shared" si="28"/>
        <v>42323.634131944447</v>
      </c>
      <c r="U362">
        <f t="shared" si="29"/>
        <v>2015</v>
      </c>
    </row>
    <row r="363" spans="1:21" ht="48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8219</v>
      </c>
      <c r="G363" t="s">
        <v>8231</v>
      </c>
      <c r="H363" t="s">
        <v>8247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8269</v>
      </c>
      <c r="O363">
        <f t="shared" si="25"/>
        <v>0</v>
      </c>
      <c r="P363">
        <f t="shared" si="26"/>
        <v>0</v>
      </c>
      <c r="Q363" s="10" t="s">
        <v>8315</v>
      </c>
      <c r="R363" t="s">
        <v>8319</v>
      </c>
      <c r="S363" s="13">
        <f t="shared" si="27"/>
        <v>42692.389062500006</v>
      </c>
      <c r="T363" s="13">
        <f t="shared" si="28"/>
        <v>42722.389062500006</v>
      </c>
      <c r="U363">
        <f t="shared" si="29"/>
        <v>2016</v>
      </c>
    </row>
    <row r="364" spans="1:21" ht="48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8219</v>
      </c>
      <c r="G364" t="s">
        <v>8222</v>
      </c>
      <c r="H364" t="s">
        <v>8244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8269</v>
      </c>
      <c r="O364">
        <f t="shared" si="25"/>
        <v>0</v>
      </c>
      <c r="P364">
        <f t="shared" si="26"/>
        <v>15.5</v>
      </c>
      <c r="Q364" s="10" t="s">
        <v>8315</v>
      </c>
      <c r="R364" t="s">
        <v>8319</v>
      </c>
      <c r="S364" s="13">
        <f t="shared" si="27"/>
        <v>42047.812523148154</v>
      </c>
      <c r="T364" s="13">
        <f t="shared" si="28"/>
        <v>42071.636111111111</v>
      </c>
      <c r="U364">
        <f t="shared" si="29"/>
        <v>2015</v>
      </c>
    </row>
    <row r="365" spans="1:21" ht="32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8218</v>
      </c>
      <c r="G365" t="s">
        <v>8227</v>
      </c>
      <c r="H365" t="s">
        <v>8249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8269</v>
      </c>
      <c r="O365">
        <f t="shared" si="25"/>
        <v>1</v>
      </c>
      <c r="P365">
        <f t="shared" si="26"/>
        <v>76.67</v>
      </c>
      <c r="Q365" s="10" t="s">
        <v>8315</v>
      </c>
      <c r="R365" t="s">
        <v>8319</v>
      </c>
      <c r="S365" s="13">
        <f t="shared" si="27"/>
        <v>42489.772326388891</v>
      </c>
      <c r="T365" s="13">
        <f t="shared" si="28"/>
        <v>42518.772326388891</v>
      </c>
      <c r="U365">
        <f t="shared" si="29"/>
        <v>2016</v>
      </c>
    </row>
    <row r="366" spans="1:21" ht="48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8219</v>
      </c>
      <c r="G366" t="s">
        <v>8222</v>
      </c>
      <c r="H366" t="s">
        <v>8244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8270</v>
      </c>
      <c r="O366">
        <f t="shared" si="25"/>
        <v>3</v>
      </c>
      <c r="P366">
        <f t="shared" si="26"/>
        <v>84.94</v>
      </c>
      <c r="Q366" s="10" t="s">
        <v>8315</v>
      </c>
      <c r="R366" t="s">
        <v>8323</v>
      </c>
      <c r="S366" s="13">
        <f t="shared" si="27"/>
        <v>41922.741655092592</v>
      </c>
      <c r="T366" s="13">
        <f t="shared" si="28"/>
        <v>41952.783321759263</v>
      </c>
      <c r="U366">
        <f t="shared" si="29"/>
        <v>2014</v>
      </c>
    </row>
    <row r="367" spans="1:21" ht="48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8219</v>
      </c>
      <c r="G367" t="s">
        <v>8235</v>
      </c>
      <c r="H367" t="s">
        <v>8247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8270</v>
      </c>
      <c r="O367">
        <f t="shared" si="25"/>
        <v>10</v>
      </c>
      <c r="P367">
        <f t="shared" si="26"/>
        <v>178.93</v>
      </c>
      <c r="Q367" s="10" t="s">
        <v>8315</v>
      </c>
      <c r="R367" t="s">
        <v>8323</v>
      </c>
      <c r="S367" s="13">
        <f t="shared" si="27"/>
        <v>42632.373414351852</v>
      </c>
      <c r="T367" s="13">
        <f t="shared" si="28"/>
        <v>42672.373414351852</v>
      </c>
      <c r="U367">
        <f t="shared" si="29"/>
        <v>2016</v>
      </c>
    </row>
    <row r="368" spans="1:21" ht="48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8219</v>
      </c>
      <c r="G368" t="s">
        <v>8222</v>
      </c>
      <c r="H368" t="s">
        <v>8244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8270</v>
      </c>
      <c r="O368">
        <f t="shared" si="25"/>
        <v>22</v>
      </c>
      <c r="P368">
        <f t="shared" si="26"/>
        <v>50.3</v>
      </c>
      <c r="Q368" s="10" t="s">
        <v>8315</v>
      </c>
      <c r="R368" t="s">
        <v>8323</v>
      </c>
      <c r="S368" s="13">
        <f t="shared" si="27"/>
        <v>41974.219490740739</v>
      </c>
      <c r="T368" s="13">
        <f t="shared" si="28"/>
        <v>42005.207638888889</v>
      </c>
      <c r="U368">
        <f t="shared" si="29"/>
        <v>2015</v>
      </c>
    </row>
    <row r="369" spans="1:21" ht="32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8219</v>
      </c>
      <c r="G369" t="s">
        <v>8222</v>
      </c>
      <c r="H369" t="s">
        <v>8244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8270</v>
      </c>
      <c r="O369">
        <f t="shared" si="25"/>
        <v>0</v>
      </c>
      <c r="P369">
        <f t="shared" si="26"/>
        <v>7.5</v>
      </c>
      <c r="Q369" s="10" t="s">
        <v>8315</v>
      </c>
      <c r="R369" t="s">
        <v>8323</v>
      </c>
      <c r="S369" s="13">
        <f t="shared" si="27"/>
        <v>41803.116053240738</v>
      </c>
      <c r="T369" s="13">
        <f t="shared" si="28"/>
        <v>41863.116053240738</v>
      </c>
      <c r="U369">
        <f t="shared" si="29"/>
        <v>2014</v>
      </c>
    </row>
    <row r="370" spans="1:21" ht="48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8219</v>
      </c>
      <c r="G370" t="s">
        <v>8235</v>
      </c>
      <c r="H370" t="s">
        <v>8247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8270</v>
      </c>
      <c r="O370">
        <f t="shared" si="25"/>
        <v>26</v>
      </c>
      <c r="P370">
        <f t="shared" si="26"/>
        <v>133.25</v>
      </c>
      <c r="Q370" s="10" t="s">
        <v>8315</v>
      </c>
      <c r="R370" t="s">
        <v>8323</v>
      </c>
      <c r="S370" s="13">
        <f t="shared" si="27"/>
        <v>42504.403877314813</v>
      </c>
      <c r="T370" s="13">
        <f t="shared" si="28"/>
        <v>42549.403877314813</v>
      </c>
      <c r="U370">
        <f t="shared" si="29"/>
        <v>2016</v>
      </c>
    </row>
    <row r="371" spans="1:21" ht="48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8219</v>
      </c>
      <c r="G371" t="s">
        <v>8222</v>
      </c>
      <c r="H371" t="s">
        <v>8244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8270</v>
      </c>
      <c r="O371">
        <f t="shared" si="25"/>
        <v>0</v>
      </c>
      <c r="P371">
        <f t="shared" si="26"/>
        <v>13.25</v>
      </c>
      <c r="Q371" s="10" t="s">
        <v>8315</v>
      </c>
      <c r="R371" t="s">
        <v>8323</v>
      </c>
      <c r="S371" s="13">
        <f t="shared" si="27"/>
        <v>42778.765300925923</v>
      </c>
      <c r="T371" s="13">
        <f t="shared" si="28"/>
        <v>42808.723634259266</v>
      </c>
      <c r="U371">
        <f t="shared" si="29"/>
        <v>2017</v>
      </c>
    </row>
    <row r="372" spans="1:21" ht="48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8219</v>
      </c>
      <c r="G372" t="s">
        <v>8222</v>
      </c>
      <c r="H372" t="s">
        <v>8244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8270</v>
      </c>
      <c r="O372">
        <f t="shared" si="25"/>
        <v>1</v>
      </c>
      <c r="P372">
        <f t="shared" si="26"/>
        <v>26</v>
      </c>
      <c r="Q372" s="10" t="s">
        <v>8315</v>
      </c>
      <c r="R372" t="s">
        <v>8323</v>
      </c>
      <c r="S372" s="13">
        <f t="shared" si="27"/>
        <v>42158.028310185182</v>
      </c>
      <c r="T372" s="13">
        <f t="shared" si="28"/>
        <v>42186.028310185182</v>
      </c>
      <c r="U372">
        <f t="shared" si="29"/>
        <v>2015</v>
      </c>
    </row>
    <row r="373" spans="1:21" ht="48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8219</v>
      </c>
      <c r="G373" t="s">
        <v>8223</v>
      </c>
      <c r="H373" t="s">
        <v>8245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8275</v>
      </c>
      <c r="O373">
        <f t="shared" si="25"/>
        <v>0</v>
      </c>
      <c r="P373">
        <f t="shared" si="26"/>
        <v>42.5</v>
      </c>
      <c r="Q373" s="10" t="s">
        <v>8324</v>
      </c>
      <c r="R373" t="s">
        <v>8338</v>
      </c>
      <c r="S373" s="13">
        <f t="shared" si="27"/>
        <v>41559.5549537037</v>
      </c>
      <c r="T373" s="13">
        <f t="shared" si="28"/>
        <v>41589.596620370372</v>
      </c>
      <c r="U373">
        <f t="shared" si="29"/>
        <v>2013</v>
      </c>
    </row>
    <row r="374" spans="1:21" ht="48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8219</v>
      </c>
      <c r="G374" t="s">
        <v>8222</v>
      </c>
      <c r="H374" t="s">
        <v>8244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8275</v>
      </c>
      <c r="O374">
        <f t="shared" si="25"/>
        <v>0</v>
      </c>
      <c r="P374">
        <f t="shared" si="26"/>
        <v>50.33</v>
      </c>
      <c r="Q374" s="10" t="s">
        <v>8324</v>
      </c>
      <c r="R374" t="s">
        <v>8338</v>
      </c>
      <c r="S374" s="13">
        <f t="shared" si="27"/>
        <v>42342.080289351856</v>
      </c>
      <c r="T374" s="13">
        <f t="shared" si="28"/>
        <v>42372.080289351856</v>
      </c>
      <c r="U374">
        <f t="shared" si="29"/>
        <v>2016</v>
      </c>
    </row>
    <row r="375" spans="1:21" ht="48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8219</v>
      </c>
      <c r="G375" t="s">
        <v>8222</v>
      </c>
      <c r="H375" t="s">
        <v>8244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8270</v>
      </c>
      <c r="O375">
        <f t="shared" si="25"/>
        <v>2</v>
      </c>
      <c r="P375">
        <f t="shared" si="26"/>
        <v>37.450000000000003</v>
      </c>
      <c r="Q375" s="10" t="s">
        <v>8315</v>
      </c>
      <c r="R375" t="s">
        <v>8323</v>
      </c>
      <c r="S375" s="13">
        <f t="shared" si="27"/>
        <v>42746.096585648149</v>
      </c>
      <c r="T375" s="13">
        <f t="shared" si="28"/>
        <v>42776.096585648149</v>
      </c>
      <c r="U375">
        <f t="shared" si="29"/>
        <v>2017</v>
      </c>
    </row>
    <row r="376" spans="1:21" ht="48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8219</v>
      </c>
      <c r="G376" t="s">
        <v>8222</v>
      </c>
      <c r="H376" t="s">
        <v>8244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8270</v>
      </c>
      <c r="O376">
        <f t="shared" si="25"/>
        <v>13</v>
      </c>
      <c r="P376">
        <f t="shared" si="26"/>
        <v>69.41</v>
      </c>
      <c r="Q376" s="10" t="s">
        <v>8315</v>
      </c>
      <c r="R376" t="s">
        <v>8323</v>
      </c>
      <c r="S376" s="13">
        <f t="shared" si="27"/>
        <v>42444.583912037036</v>
      </c>
      <c r="T376" s="13">
        <f t="shared" si="28"/>
        <v>42478.583333333328</v>
      </c>
      <c r="U376">
        <f t="shared" si="29"/>
        <v>2016</v>
      </c>
    </row>
    <row r="377" spans="1:21" ht="16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8219</v>
      </c>
      <c r="G377" t="s">
        <v>8222</v>
      </c>
      <c r="H377" t="s">
        <v>8244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8270</v>
      </c>
      <c r="O377">
        <f t="shared" si="25"/>
        <v>38</v>
      </c>
      <c r="P377">
        <f t="shared" si="26"/>
        <v>158.63999999999999</v>
      </c>
      <c r="Q377" s="10" t="s">
        <v>8315</v>
      </c>
      <c r="R377" t="s">
        <v>8323</v>
      </c>
      <c r="S377" s="13">
        <f t="shared" si="27"/>
        <v>42480.653611111105</v>
      </c>
      <c r="T377" s="13">
        <f t="shared" si="28"/>
        <v>42525.653611111105</v>
      </c>
      <c r="U377">
        <f t="shared" si="29"/>
        <v>2016</v>
      </c>
    </row>
    <row r="378" spans="1:21" ht="64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8219</v>
      </c>
      <c r="G378" t="s">
        <v>8222</v>
      </c>
      <c r="H378" t="s">
        <v>8244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8270</v>
      </c>
      <c r="O378">
        <f t="shared" si="25"/>
        <v>2</v>
      </c>
      <c r="P378">
        <f t="shared" si="26"/>
        <v>50.65</v>
      </c>
      <c r="Q378" s="10" t="s">
        <v>8315</v>
      </c>
      <c r="R378" t="s">
        <v>8323</v>
      </c>
      <c r="S378" s="13">
        <f t="shared" si="27"/>
        <v>42060.913877314815</v>
      </c>
      <c r="T378" s="13">
        <f t="shared" si="28"/>
        <v>42120.872210648144</v>
      </c>
      <c r="U378">
        <f t="shared" si="29"/>
        <v>2015</v>
      </c>
    </row>
    <row r="379" spans="1:21" ht="48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8219</v>
      </c>
      <c r="G379" t="s">
        <v>8222</v>
      </c>
      <c r="H379" t="s">
        <v>8244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8270</v>
      </c>
      <c r="O379">
        <f t="shared" si="25"/>
        <v>39</v>
      </c>
      <c r="P379">
        <f t="shared" si="26"/>
        <v>113.63</v>
      </c>
      <c r="Q379" s="10" t="s">
        <v>8315</v>
      </c>
      <c r="R379" t="s">
        <v>8323</v>
      </c>
      <c r="S379" s="13">
        <f t="shared" si="27"/>
        <v>41993.174363425926</v>
      </c>
      <c r="T379" s="13">
        <f t="shared" si="28"/>
        <v>42023.174363425926</v>
      </c>
      <c r="U379">
        <f t="shared" si="29"/>
        <v>2015</v>
      </c>
    </row>
    <row r="380" spans="1:21" ht="48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8219</v>
      </c>
      <c r="G380" t="s">
        <v>8222</v>
      </c>
      <c r="H380" t="s">
        <v>8244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8270</v>
      </c>
      <c r="O380">
        <f t="shared" si="25"/>
        <v>1</v>
      </c>
      <c r="P380">
        <f t="shared" si="26"/>
        <v>93.33</v>
      </c>
      <c r="Q380" s="10" t="s">
        <v>8315</v>
      </c>
      <c r="R380" t="s">
        <v>8323</v>
      </c>
      <c r="S380" s="13">
        <f t="shared" si="27"/>
        <v>42424.749490740738</v>
      </c>
      <c r="T380" s="13">
        <f t="shared" si="28"/>
        <v>42454.707824074074</v>
      </c>
      <c r="U380">
        <f t="shared" si="29"/>
        <v>2016</v>
      </c>
    </row>
    <row r="381" spans="1:21" ht="48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8219</v>
      </c>
      <c r="G381" t="s">
        <v>8231</v>
      </c>
      <c r="H381" t="s">
        <v>8247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8270</v>
      </c>
      <c r="O381">
        <f t="shared" si="25"/>
        <v>13</v>
      </c>
      <c r="P381">
        <f t="shared" si="26"/>
        <v>161.22</v>
      </c>
      <c r="Q381" s="10" t="s">
        <v>8315</v>
      </c>
      <c r="R381" t="s">
        <v>8323</v>
      </c>
      <c r="S381" s="13">
        <f t="shared" si="27"/>
        <v>41773.294560185182</v>
      </c>
      <c r="T381" s="13">
        <f t="shared" si="28"/>
        <v>41813.294560185182</v>
      </c>
      <c r="U381">
        <f t="shared" si="29"/>
        <v>2014</v>
      </c>
    </row>
    <row r="382" spans="1:21" ht="48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8218</v>
      </c>
      <c r="G382" t="s">
        <v>8222</v>
      </c>
      <c r="H382" t="s">
        <v>8244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8270</v>
      </c>
      <c r="O382">
        <f t="shared" si="25"/>
        <v>13</v>
      </c>
      <c r="P382">
        <f t="shared" si="26"/>
        <v>65</v>
      </c>
      <c r="Q382" s="10" t="s">
        <v>8315</v>
      </c>
      <c r="R382" t="s">
        <v>8323</v>
      </c>
      <c r="S382" s="13">
        <f t="shared" si="27"/>
        <v>42510.604699074072</v>
      </c>
      <c r="T382" s="13">
        <f t="shared" si="28"/>
        <v>42540.604699074072</v>
      </c>
      <c r="U382">
        <f t="shared" si="29"/>
        <v>2016</v>
      </c>
    </row>
    <row r="383" spans="1:21" ht="48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8219</v>
      </c>
      <c r="G383" t="s">
        <v>8227</v>
      </c>
      <c r="H383" t="s">
        <v>8249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8279</v>
      </c>
      <c r="O383">
        <f t="shared" si="25"/>
        <v>1</v>
      </c>
      <c r="P383">
        <f t="shared" si="26"/>
        <v>410</v>
      </c>
      <c r="Q383" s="10" t="s">
        <v>8321</v>
      </c>
      <c r="R383" t="s">
        <v>8322</v>
      </c>
      <c r="S383" s="13">
        <f t="shared" si="27"/>
        <v>41793.659525462965</v>
      </c>
      <c r="T383" s="13">
        <f t="shared" si="28"/>
        <v>41853.659525462965</v>
      </c>
      <c r="U383">
        <f t="shared" si="29"/>
        <v>2014</v>
      </c>
    </row>
    <row r="384" spans="1:21" ht="48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8219</v>
      </c>
      <c r="G384" t="s">
        <v>8222</v>
      </c>
      <c r="H384" t="s">
        <v>8244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8279</v>
      </c>
      <c r="O384">
        <f t="shared" si="25"/>
        <v>1</v>
      </c>
      <c r="P384">
        <f t="shared" si="26"/>
        <v>23.18</v>
      </c>
      <c r="Q384" s="10" t="s">
        <v>8321</v>
      </c>
      <c r="R384" t="s">
        <v>8322</v>
      </c>
      <c r="S384" s="13">
        <f t="shared" si="27"/>
        <v>41220.933124999996</v>
      </c>
      <c r="T384" s="13">
        <f t="shared" si="28"/>
        <v>41250.933124999996</v>
      </c>
      <c r="U384">
        <f t="shared" si="29"/>
        <v>2012</v>
      </c>
    </row>
    <row r="385" spans="1:21" ht="32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8219</v>
      </c>
      <c r="G385" t="s">
        <v>8222</v>
      </c>
      <c r="H385" t="s">
        <v>8244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8281</v>
      </c>
      <c r="O385">
        <f t="shared" si="25"/>
        <v>0</v>
      </c>
      <c r="P385">
        <f t="shared" si="26"/>
        <v>37.5</v>
      </c>
      <c r="Q385" s="10" t="s">
        <v>8332</v>
      </c>
      <c r="R385" t="s">
        <v>8333</v>
      </c>
      <c r="S385" s="13">
        <f t="shared" si="27"/>
        <v>42507.71025462963</v>
      </c>
      <c r="T385" s="13">
        <f t="shared" si="28"/>
        <v>42537.71025462963</v>
      </c>
      <c r="U385">
        <f t="shared" si="29"/>
        <v>2016</v>
      </c>
    </row>
    <row r="386" spans="1:21" ht="32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8219</v>
      </c>
      <c r="G386" t="s">
        <v>8222</v>
      </c>
      <c r="H386" t="s">
        <v>8244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8281</v>
      </c>
      <c r="O386">
        <f t="shared" si="25"/>
        <v>12</v>
      </c>
      <c r="P386">
        <f t="shared" si="26"/>
        <v>69.12</v>
      </c>
      <c r="Q386" s="10" t="s">
        <v>8332</v>
      </c>
      <c r="R386" t="s">
        <v>8333</v>
      </c>
      <c r="S386" s="13">
        <f t="shared" si="27"/>
        <v>41781.806875000002</v>
      </c>
      <c r="T386" s="13">
        <f t="shared" si="28"/>
        <v>41818.806875000002</v>
      </c>
      <c r="U386">
        <f t="shared" si="29"/>
        <v>2014</v>
      </c>
    </row>
    <row r="387" spans="1:21" ht="16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8219</v>
      </c>
      <c r="G387" t="s">
        <v>8222</v>
      </c>
      <c r="H387" t="s">
        <v>8244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8281</v>
      </c>
      <c r="O387">
        <f t="shared" ref="O387:O450" si="30">ROUND(E387/D387*100,0)</f>
        <v>0</v>
      </c>
      <c r="P387">
        <f t="shared" ref="P387:P450" si="31">IFERROR(ROUND(E387/L387,2),0)</f>
        <v>1.33</v>
      </c>
      <c r="Q387" s="10" t="s">
        <v>8332</v>
      </c>
      <c r="R387" t="s">
        <v>8333</v>
      </c>
      <c r="S387" s="13">
        <f t="shared" ref="S387:S450" si="32">(((J387/60)/60)/24)+DATE(1970,1,1)</f>
        <v>42034.339363425926</v>
      </c>
      <c r="T387" s="13">
        <f t="shared" ref="T387:T450" si="33">(((I387/60)/60)/24)+DATE(1970,1,1)</f>
        <v>42064.339363425926</v>
      </c>
      <c r="U387">
        <f t="shared" ref="U387:U450" si="34">YEAR(T387)</f>
        <v>2015</v>
      </c>
    </row>
    <row r="388" spans="1:21" ht="48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8218</v>
      </c>
      <c r="G388" t="s">
        <v>8222</v>
      </c>
      <c r="H388" t="s">
        <v>8244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8283</v>
      </c>
      <c r="O388">
        <f t="shared" si="30"/>
        <v>4</v>
      </c>
      <c r="P388">
        <f t="shared" si="31"/>
        <v>48.43</v>
      </c>
      <c r="Q388" s="10" t="s">
        <v>8324</v>
      </c>
      <c r="R388" t="s">
        <v>8325</v>
      </c>
      <c r="S388" s="13">
        <f t="shared" si="32"/>
        <v>41715.874780092592</v>
      </c>
      <c r="T388" s="13">
        <f t="shared" si="33"/>
        <v>41750.041666666664</v>
      </c>
      <c r="U388">
        <f t="shared" si="34"/>
        <v>2014</v>
      </c>
    </row>
    <row r="389" spans="1:21" ht="48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8218</v>
      </c>
      <c r="G389" t="s">
        <v>8223</v>
      </c>
      <c r="H389" t="s">
        <v>8245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8283</v>
      </c>
      <c r="O389">
        <f t="shared" si="30"/>
        <v>0</v>
      </c>
      <c r="P389">
        <f t="shared" si="31"/>
        <v>0</v>
      </c>
      <c r="Q389" s="10" t="s">
        <v>8324</v>
      </c>
      <c r="R389" t="s">
        <v>8325</v>
      </c>
      <c r="S389" s="13">
        <f t="shared" si="32"/>
        <v>42007.788680555561</v>
      </c>
      <c r="T389" s="13">
        <f t="shared" si="33"/>
        <v>42037.788680555561</v>
      </c>
      <c r="U389">
        <f t="shared" si="34"/>
        <v>2015</v>
      </c>
    </row>
    <row r="390" spans="1:21" ht="32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8218</v>
      </c>
      <c r="G390" t="s">
        <v>8222</v>
      </c>
      <c r="H390" t="s">
        <v>8244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8270</v>
      </c>
      <c r="O390">
        <f t="shared" si="30"/>
        <v>12</v>
      </c>
      <c r="P390">
        <f t="shared" si="31"/>
        <v>127.93</v>
      </c>
      <c r="Q390" s="10" t="s">
        <v>8315</v>
      </c>
      <c r="R390" t="s">
        <v>8323</v>
      </c>
      <c r="S390" s="13">
        <f t="shared" si="32"/>
        <v>42387.503229166665</v>
      </c>
      <c r="T390" s="13">
        <f t="shared" si="33"/>
        <v>42417.503229166665</v>
      </c>
      <c r="U390">
        <f t="shared" si="34"/>
        <v>2016</v>
      </c>
    </row>
    <row r="391" spans="1:21" ht="48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8218</v>
      </c>
      <c r="G391" t="s">
        <v>8222</v>
      </c>
      <c r="H391" t="s">
        <v>8244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8270</v>
      </c>
      <c r="O391">
        <f t="shared" si="30"/>
        <v>10</v>
      </c>
      <c r="P391">
        <f t="shared" si="31"/>
        <v>54.67</v>
      </c>
      <c r="Q391" s="10" t="s">
        <v>8315</v>
      </c>
      <c r="R391" t="s">
        <v>8323</v>
      </c>
      <c r="S391" s="13">
        <f t="shared" si="32"/>
        <v>42626.633703703701</v>
      </c>
      <c r="T391" s="13">
        <f t="shared" si="33"/>
        <v>42656.633703703701</v>
      </c>
      <c r="U391">
        <f t="shared" si="34"/>
        <v>2016</v>
      </c>
    </row>
    <row r="392" spans="1:21" ht="48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8218</v>
      </c>
      <c r="G392" t="s">
        <v>8222</v>
      </c>
      <c r="H392" t="s">
        <v>8244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8270</v>
      </c>
      <c r="O392">
        <f t="shared" si="30"/>
        <v>1</v>
      </c>
      <c r="P392">
        <f t="shared" si="31"/>
        <v>45.33</v>
      </c>
      <c r="Q392" s="10" t="s">
        <v>8315</v>
      </c>
      <c r="R392" t="s">
        <v>8323</v>
      </c>
      <c r="S392" s="13">
        <f t="shared" si="32"/>
        <v>41935.221585648149</v>
      </c>
      <c r="T392" s="13">
        <f t="shared" si="33"/>
        <v>41975.263252314813</v>
      </c>
      <c r="U392">
        <f t="shared" si="34"/>
        <v>2014</v>
      </c>
    </row>
    <row r="393" spans="1:21" ht="48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8218</v>
      </c>
      <c r="G393" t="s">
        <v>8222</v>
      </c>
      <c r="H393" t="s">
        <v>8244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8270</v>
      </c>
      <c r="O393">
        <f t="shared" si="30"/>
        <v>49</v>
      </c>
      <c r="P393">
        <f t="shared" si="31"/>
        <v>176.36</v>
      </c>
      <c r="Q393" s="10" t="s">
        <v>8315</v>
      </c>
      <c r="R393" t="s">
        <v>8323</v>
      </c>
      <c r="S393" s="13">
        <f t="shared" si="32"/>
        <v>42767.577303240745</v>
      </c>
      <c r="T393" s="13">
        <f t="shared" si="33"/>
        <v>42797.577303240745</v>
      </c>
      <c r="U393">
        <f t="shared" si="34"/>
        <v>2017</v>
      </c>
    </row>
    <row r="394" spans="1:21" ht="32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8218</v>
      </c>
      <c r="G394" t="s">
        <v>8222</v>
      </c>
      <c r="H394" t="s">
        <v>8244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8270</v>
      </c>
      <c r="O394">
        <f t="shared" si="30"/>
        <v>7</v>
      </c>
      <c r="P394">
        <f t="shared" si="31"/>
        <v>89.65</v>
      </c>
      <c r="Q394" s="10" t="s">
        <v>8315</v>
      </c>
      <c r="R394" t="s">
        <v>8323</v>
      </c>
      <c r="S394" s="13">
        <f t="shared" si="32"/>
        <v>41936.647164351853</v>
      </c>
      <c r="T394" s="13">
        <f t="shared" si="33"/>
        <v>41981.688831018517</v>
      </c>
      <c r="U394">
        <f t="shared" si="34"/>
        <v>2014</v>
      </c>
    </row>
    <row r="395" spans="1:21" ht="48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8218</v>
      </c>
      <c r="G395" t="s">
        <v>8222</v>
      </c>
      <c r="H395" t="s">
        <v>8244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8270</v>
      </c>
      <c r="O395">
        <f t="shared" si="30"/>
        <v>0</v>
      </c>
      <c r="P395">
        <f t="shared" si="31"/>
        <v>100</v>
      </c>
      <c r="Q395" s="10" t="s">
        <v>8315</v>
      </c>
      <c r="R395" t="s">
        <v>8323</v>
      </c>
      <c r="S395" s="13">
        <f t="shared" si="32"/>
        <v>42172.816423611104</v>
      </c>
      <c r="T395" s="13">
        <f t="shared" si="33"/>
        <v>42202.816423611104</v>
      </c>
      <c r="U395">
        <f t="shared" si="34"/>
        <v>2015</v>
      </c>
    </row>
    <row r="396" spans="1:21" ht="48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8218</v>
      </c>
      <c r="G396" t="s">
        <v>8222</v>
      </c>
      <c r="H396" t="s">
        <v>8244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8270</v>
      </c>
      <c r="O396">
        <f t="shared" si="30"/>
        <v>102</v>
      </c>
      <c r="P396">
        <f t="shared" si="31"/>
        <v>158.36000000000001</v>
      </c>
      <c r="Q396" s="10" t="s">
        <v>8315</v>
      </c>
      <c r="R396" t="s">
        <v>8323</v>
      </c>
      <c r="S396" s="13">
        <f t="shared" si="32"/>
        <v>42542.526423611111</v>
      </c>
      <c r="T396" s="13">
        <f t="shared" si="33"/>
        <v>42601.165972222225</v>
      </c>
      <c r="U396">
        <f t="shared" si="34"/>
        <v>2016</v>
      </c>
    </row>
    <row r="397" spans="1:21" ht="48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8219</v>
      </c>
      <c r="G397" t="s">
        <v>8222</v>
      </c>
      <c r="H397" t="s">
        <v>8244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8284</v>
      </c>
      <c r="O397">
        <f t="shared" si="30"/>
        <v>0</v>
      </c>
      <c r="P397">
        <f t="shared" si="31"/>
        <v>0</v>
      </c>
      <c r="Q397" s="10" t="s">
        <v>8312</v>
      </c>
      <c r="R397" t="s">
        <v>8313</v>
      </c>
      <c r="S397" s="13">
        <f t="shared" si="32"/>
        <v>42299.926145833335</v>
      </c>
      <c r="T397" s="13">
        <f t="shared" si="33"/>
        <v>42329.967812499999</v>
      </c>
      <c r="U397">
        <f t="shared" si="34"/>
        <v>2015</v>
      </c>
    </row>
    <row r="398" spans="1:21" ht="48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8217</v>
      </c>
      <c r="G398" t="s">
        <v>8222</v>
      </c>
      <c r="H398" t="s">
        <v>8244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8285</v>
      </c>
      <c r="O398">
        <f t="shared" si="30"/>
        <v>1182</v>
      </c>
      <c r="P398">
        <f t="shared" si="31"/>
        <v>29.19</v>
      </c>
      <c r="Q398" s="10" t="s">
        <v>8312</v>
      </c>
      <c r="R398" t="s">
        <v>8344</v>
      </c>
      <c r="S398" s="13">
        <f t="shared" si="32"/>
        <v>41394.871678240743</v>
      </c>
      <c r="T398" s="13">
        <f t="shared" si="33"/>
        <v>41408.871678240743</v>
      </c>
      <c r="U398">
        <f t="shared" si="34"/>
        <v>2013</v>
      </c>
    </row>
    <row r="399" spans="1:21" ht="48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8217</v>
      </c>
      <c r="G399" t="s">
        <v>8222</v>
      </c>
      <c r="H399" t="s">
        <v>8244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8285</v>
      </c>
      <c r="O399">
        <f t="shared" si="30"/>
        <v>117</v>
      </c>
      <c r="P399">
        <f t="shared" si="31"/>
        <v>92.16</v>
      </c>
      <c r="Q399" s="10" t="s">
        <v>8312</v>
      </c>
      <c r="R399" t="s">
        <v>8344</v>
      </c>
      <c r="S399" s="13">
        <f t="shared" si="32"/>
        <v>41464.934016203704</v>
      </c>
      <c r="T399" s="13">
        <f t="shared" si="33"/>
        <v>41481.708333333336</v>
      </c>
      <c r="U399">
        <f t="shared" si="34"/>
        <v>2013</v>
      </c>
    </row>
    <row r="400" spans="1:21" ht="32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8217</v>
      </c>
      <c r="G400" t="s">
        <v>8227</v>
      </c>
      <c r="H400" t="s">
        <v>8249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8282</v>
      </c>
      <c r="O400">
        <f t="shared" si="30"/>
        <v>130</v>
      </c>
      <c r="P400">
        <f t="shared" si="31"/>
        <v>358.97</v>
      </c>
      <c r="Q400" s="10" t="s">
        <v>8328</v>
      </c>
      <c r="R400" t="s">
        <v>8329</v>
      </c>
      <c r="S400" s="13">
        <f t="shared" si="32"/>
        <v>42219.950729166667</v>
      </c>
      <c r="T400" s="13">
        <f t="shared" si="33"/>
        <v>42249.950729166667</v>
      </c>
      <c r="U400">
        <f t="shared" si="34"/>
        <v>2015</v>
      </c>
    </row>
    <row r="401" spans="1:21" ht="48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8219</v>
      </c>
      <c r="G401" t="s">
        <v>8222</v>
      </c>
      <c r="H401" t="s">
        <v>8244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8282</v>
      </c>
      <c r="O401">
        <f t="shared" si="30"/>
        <v>2</v>
      </c>
      <c r="P401">
        <f t="shared" si="31"/>
        <v>66.33</v>
      </c>
      <c r="Q401" s="10" t="s">
        <v>8328</v>
      </c>
      <c r="R401" t="s">
        <v>8329</v>
      </c>
      <c r="S401" s="13">
        <f t="shared" si="32"/>
        <v>42045.86336805555</v>
      </c>
      <c r="T401" s="13">
        <f t="shared" si="33"/>
        <v>42090.821701388893</v>
      </c>
      <c r="U401">
        <f t="shared" si="34"/>
        <v>2015</v>
      </c>
    </row>
    <row r="402" spans="1:21" ht="48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8219</v>
      </c>
      <c r="G402" t="s">
        <v>8222</v>
      </c>
      <c r="H402" t="s">
        <v>8244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8291</v>
      </c>
      <c r="O402">
        <f t="shared" si="30"/>
        <v>0</v>
      </c>
      <c r="P402">
        <f t="shared" si="31"/>
        <v>25</v>
      </c>
      <c r="Q402" s="10" t="s">
        <v>8315</v>
      </c>
      <c r="R402" t="s">
        <v>8327</v>
      </c>
      <c r="S402" s="13">
        <f t="shared" si="32"/>
        <v>42326.685428240744</v>
      </c>
      <c r="T402" s="13">
        <f t="shared" si="33"/>
        <v>42371.685428240744</v>
      </c>
      <c r="U402">
        <f t="shared" si="34"/>
        <v>2016</v>
      </c>
    </row>
    <row r="403" spans="1:21" ht="48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8219</v>
      </c>
      <c r="G403" t="s">
        <v>8222</v>
      </c>
      <c r="H403" t="s">
        <v>8244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8291</v>
      </c>
      <c r="O403">
        <f t="shared" si="30"/>
        <v>43</v>
      </c>
      <c r="P403">
        <f t="shared" si="31"/>
        <v>215.96</v>
      </c>
      <c r="Q403" s="10" t="s">
        <v>8315</v>
      </c>
      <c r="R403" t="s">
        <v>8327</v>
      </c>
      <c r="S403" s="13">
        <f t="shared" si="32"/>
        <v>42514.671099537038</v>
      </c>
      <c r="T403" s="13">
        <f t="shared" si="33"/>
        <v>42544.671099537038</v>
      </c>
      <c r="U403">
        <f t="shared" si="34"/>
        <v>2016</v>
      </c>
    </row>
    <row r="404" spans="1:21" ht="48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8217</v>
      </c>
      <c r="G404" t="s">
        <v>8223</v>
      </c>
      <c r="H404" t="s">
        <v>8245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8292</v>
      </c>
      <c r="O404">
        <f t="shared" si="30"/>
        <v>106</v>
      </c>
      <c r="P404">
        <f t="shared" si="31"/>
        <v>56.2</v>
      </c>
      <c r="Q404" s="10" t="s">
        <v>8315</v>
      </c>
      <c r="R404" t="s">
        <v>8326</v>
      </c>
      <c r="S404" s="13">
        <f t="shared" si="32"/>
        <v>41800.423043981478</v>
      </c>
      <c r="T404" s="13">
        <f t="shared" si="33"/>
        <v>41830.423043981478</v>
      </c>
      <c r="U404">
        <f t="shared" si="34"/>
        <v>2014</v>
      </c>
    </row>
    <row r="405" spans="1:21" ht="48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8217</v>
      </c>
      <c r="G405" t="s">
        <v>8222</v>
      </c>
      <c r="H405" t="s">
        <v>8244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8292</v>
      </c>
      <c r="O405">
        <f t="shared" si="30"/>
        <v>212</v>
      </c>
      <c r="P405">
        <f t="shared" si="31"/>
        <v>127.36</v>
      </c>
      <c r="Q405" s="10" t="s">
        <v>8315</v>
      </c>
      <c r="R405" t="s">
        <v>8326</v>
      </c>
      <c r="S405" s="13">
        <f t="shared" si="32"/>
        <v>42651.420567129629</v>
      </c>
      <c r="T405" s="13">
        <f t="shared" si="33"/>
        <v>42681.462233796294</v>
      </c>
      <c r="U405">
        <f t="shared" si="34"/>
        <v>2016</v>
      </c>
    </row>
    <row r="406" spans="1:21" ht="32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8217</v>
      </c>
      <c r="G406" t="s">
        <v>8222</v>
      </c>
      <c r="H406" t="s">
        <v>8244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8292</v>
      </c>
      <c r="O406">
        <f t="shared" si="30"/>
        <v>699</v>
      </c>
      <c r="P406">
        <f t="shared" si="31"/>
        <v>842.11</v>
      </c>
      <c r="Q406" s="10" t="s">
        <v>8315</v>
      </c>
      <c r="R406" t="s">
        <v>8326</v>
      </c>
      <c r="S406" s="13">
        <f t="shared" si="32"/>
        <v>42394.580740740741</v>
      </c>
      <c r="T406" s="13">
        <f t="shared" si="33"/>
        <v>42441.208333333328</v>
      </c>
      <c r="U406">
        <f t="shared" si="34"/>
        <v>2016</v>
      </c>
    </row>
    <row r="407" spans="1:21" ht="32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8217</v>
      </c>
      <c r="G407" t="s">
        <v>8222</v>
      </c>
      <c r="H407" t="s">
        <v>8244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8292</v>
      </c>
      <c r="O407">
        <f t="shared" si="30"/>
        <v>285</v>
      </c>
      <c r="P407">
        <f t="shared" si="31"/>
        <v>279.38</v>
      </c>
      <c r="Q407" s="10" t="s">
        <v>8315</v>
      </c>
      <c r="R407" t="s">
        <v>8326</v>
      </c>
      <c r="S407" s="13">
        <f t="shared" si="32"/>
        <v>42676.586979166663</v>
      </c>
      <c r="T407" s="13">
        <f t="shared" si="33"/>
        <v>42707.628645833334</v>
      </c>
      <c r="U407">
        <f t="shared" si="34"/>
        <v>2016</v>
      </c>
    </row>
    <row r="408" spans="1:21" ht="48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8217</v>
      </c>
      <c r="G408" t="s">
        <v>8222</v>
      </c>
      <c r="H408" t="s">
        <v>8244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8292</v>
      </c>
      <c r="O408">
        <f t="shared" si="30"/>
        <v>402</v>
      </c>
      <c r="P408">
        <f t="shared" si="31"/>
        <v>245.02</v>
      </c>
      <c r="Q408" s="10" t="s">
        <v>8315</v>
      </c>
      <c r="R408" t="s">
        <v>8326</v>
      </c>
      <c r="S408" s="13">
        <f t="shared" si="32"/>
        <v>42311.216898148152</v>
      </c>
      <c r="T408" s="13">
        <f t="shared" si="33"/>
        <v>42357.332638888889</v>
      </c>
      <c r="U408">
        <f t="shared" si="34"/>
        <v>2015</v>
      </c>
    </row>
    <row r="409" spans="1:21" ht="48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8217</v>
      </c>
      <c r="G409" t="s">
        <v>8222</v>
      </c>
      <c r="H409" t="s">
        <v>8244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8292</v>
      </c>
      <c r="O409">
        <f t="shared" si="30"/>
        <v>1027</v>
      </c>
      <c r="P409">
        <f t="shared" si="31"/>
        <v>1323.25</v>
      </c>
      <c r="Q409" s="10" t="s">
        <v>8315</v>
      </c>
      <c r="R409" t="s">
        <v>8326</v>
      </c>
      <c r="S409" s="13">
        <f t="shared" si="32"/>
        <v>41039.225601851853</v>
      </c>
      <c r="T409" s="13">
        <f t="shared" si="33"/>
        <v>41072.291666666664</v>
      </c>
      <c r="U409">
        <f t="shared" si="34"/>
        <v>2012</v>
      </c>
    </row>
    <row r="410" spans="1:21" ht="32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8217</v>
      </c>
      <c r="G410" t="s">
        <v>8234</v>
      </c>
      <c r="H410" t="s">
        <v>8247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8292</v>
      </c>
      <c r="O410">
        <f t="shared" si="30"/>
        <v>355</v>
      </c>
      <c r="P410">
        <f t="shared" si="31"/>
        <v>91.21</v>
      </c>
      <c r="Q410" s="10" t="s">
        <v>8315</v>
      </c>
      <c r="R410" t="s">
        <v>8326</v>
      </c>
      <c r="S410" s="13">
        <f t="shared" si="32"/>
        <v>42423.542384259257</v>
      </c>
      <c r="T410" s="13">
        <f t="shared" si="33"/>
        <v>42463.500717592593</v>
      </c>
      <c r="U410">
        <f t="shared" si="34"/>
        <v>2016</v>
      </c>
    </row>
    <row r="411" spans="1:21" ht="48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8217</v>
      </c>
      <c r="G411" t="s">
        <v>8222</v>
      </c>
      <c r="H411" t="s">
        <v>8244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8292</v>
      </c>
      <c r="O411">
        <f t="shared" si="30"/>
        <v>217</v>
      </c>
      <c r="P411">
        <f t="shared" si="31"/>
        <v>78.83</v>
      </c>
      <c r="Q411" s="10" t="s">
        <v>8315</v>
      </c>
      <c r="R411" t="s">
        <v>8326</v>
      </c>
      <c r="S411" s="13">
        <f t="shared" si="32"/>
        <v>42728.71230324074</v>
      </c>
      <c r="T411" s="13">
        <f t="shared" si="33"/>
        <v>42758.71230324074</v>
      </c>
      <c r="U411">
        <f t="shared" si="34"/>
        <v>2017</v>
      </c>
    </row>
    <row r="412" spans="1:21" ht="48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8217</v>
      </c>
      <c r="G412" t="s">
        <v>8222</v>
      </c>
      <c r="H412" t="s">
        <v>8244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8292</v>
      </c>
      <c r="O412">
        <f t="shared" si="30"/>
        <v>234</v>
      </c>
      <c r="P412">
        <f t="shared" si="31"/>
        <v>331.1</v>
      </c>
      <c r="Q412" s="10" t="s">
        <v>8315</v>
      </c>
      <c r="R412" t="s">
        <v>8326</v>
      </c>
      <c r="S412" s="13">
        <f t="shared" si="32"/>
        <v>41800.604895833334</v>
      </c>
      <c r="T412" s="13">
        <f t="shared" si="33"/>
        <v>41830.604895833334</v>
      </c>
      <c r="U412">
        <f t="shared" si="34"/>
        <v>2014</v>
      </c>
    </row>
    <row r="413" spans="1:21" ht="48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8217</v>
      </c>
      <c r="G413" t="s">
        <v>8222</v>
      </c>
      <c r="H413" t="s">
        <v>8244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8292</v>
      </c>
      <c r="O413">
        <f t="shared" si="30"/>
        <v>248</v>
      </c>
      <c r="P413">
        <f t="shared" si="31"/>
        <v>408.98</v>
      </c>
      <c r="Q413" s="10" t="s">
        <v>8315</v>
      </c>
      <c r="R413" t="s">
        <v>8326</v>
      </c>
      <c r="S413" s="13">
        <f t="shared" si="32"/>
        <v>41941.500520833331</v>
      </c>
      <c r="T413" s="13">
        <f t="shared" si="33"/>
        <v>41976.542187500003</v>
      </c>
      <c r="U413">
        <f t="shared" si="34"/>
        <v>2014</v>
      </c>
    </row>
    <row r="414" spans="1:21" ht="48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8217</v>
      </c>
      <c r="G414" t="s">
        <v>8234</v>
      </c>
      <c r="H414" t="s">
        <v>8247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8292</v>
      </c>
      <c r="O414">
        <f t="shared" si="30"/>
        <v>305</v>
      </c>
      <c r="P414">
        <f t="shared" si="31"/>
        <v>383.36</v>
      </c>
      <c r="Q414" s="10" t="s">
        <v>8315</v>
      </c>
      <c r="R414" t="s">
        <v>8326</v>
      </c>
      <c r="S414" s="13">
        <f t="shared" si="32"/>
        <v>42661.323414351849</v>
      </c>
      <c r="T414" s="13">
        <f t="shared" si="33"/>
        <v>42697.365081018521</v>
      </c>
      <c r="U414">
        <f t="shared" si="34"/>
        <v>2016</v>
      </c>
    </row>
    <row r="415" spans="1:21" ht="48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8217</v>
      </c>
      <c r="G415" t="s">
        <v>8237</v>
      </c>
      <c r="H415" t="s">
        <v>8247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8292</v>
      </c>
      <c r="O415">
        <f t="shared" si="30"/>
        <v>820</v>
      </c>
      <c r="P415">
        <f t="shared" si="31"/>
        <v>422.02</v>
      </c>
      <c r="Q415" s="10" t="s">
        <v>8315</v>
      </c>
      <c r="R415" t="s">
        <v>8326</v>
      </c>
      <c r="S415" s="13">
        <f t="shared" si="32"/>
        <v>42347.358483796299</v>
      </c>
      <c r="T415" s="13">
        <f t="shared" si="33"/>
        <v>42380.958333333328</v>
      </c>
      <c r="U415">
        <f t="shared" si="34"/>
        <v>2016</v>
      </c>
    </row>
    <row r="416" spans="1:21" ht="32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8217</v>
      </c>
      <c r="G416" t="s">
        <v>8231</v>
      </c>
      <c r="H416" t="s">
        <v>8247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8292</v>
      </c>
      <c r="O416">
        <f t="shared" si="30"/>
        <v>120</v>
      </c>
      <c r="P416">
        <f t="shared" si="31"/>
        <v>118.45</v>
      </c>
      <c r="Q416" s="10" t="s">
        <v>8315</v>
      </c>
      <c r="R416" t="s">
        <v>8326</v>
      </c>
      <c r="S416" s="13">
        <f t="shared" si="32"/>
        <v>41975.329317129625</v>
      </c>
      <c r="T416" s="13">
        <f t="shared" si="33"/>
        <v>42013.041666666672</v>
      </c>
      <c r="U416">
        <f t="shared" si="34"/>
        <v>2015</v>
      </c>
    </row>
    <row r="417" spans="1:21" ht="16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8217</v>
      </c>
      <c r="G417" t="s">
        <v>8223</v>
      </c>
      <c r="H417" t="s">
        <v>8245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8292</v>
      </c>
      <c r="O417">
        <f t="shared" si="30"/>
        <v>120</v>
      </c>
      <c r="P417">
        <f t="shared" si="31"/>
        <v>80.989999999999995</v>
      </c>
      <c r="Q417" s="10" t="s">
        <v>8315</v>
      </c>
      <c r="R417" t="s">
        <v>8326</v>
      </c>
      <c r="S417" s="13">
        <f t="shared" si="32"/>
        <v>41575.527349537035</v>
      </c>
      <c r="T417" s="13">
        <f t="shared" si="33"/>
        <v>41610.957638888889</v>
      </c>
      <c r="U417">
        <f t="shared" si="34"/>
        <v>2013</v>
      </c>
    </row>
    <row r="418" spans="1:21" ht="48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8217</v>
      </c>
      <c r="G418" t="s">
        <v>8222</v>
      </c>
      <c r="H418" t="s">
        <v>8244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8292</v>
      </c>
      <c r="O418">
        <f t="shared" si="30"/>
        <v>353</v>
      </c>
      <c r="P418">
        <f t="shared" si="31"/>
        <v>326.29000000000002</v>
      </c>
      <c r="Q418" s="10" t="s">
        <v>8315</v>
      </c>
      <c r="R418" t="s">
        <v>8326</v>
      </c>
      <c r="S418" s="13">
        <f t="shared" si="32"/>
        <v>42375.08394675926</v>
      </c>
      <c r="T418" s="13">
        <f t="shared" si="33"/>
        <v>42420.08394675926</v>
      </c>
      <c r="U418">
        <f t="shared" si="34"/>
        <v>2016</v>
      </c>
    </row>
    <row r="419" spans="1:21" ht="48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8217</v>
      </c>
      <c r="G419" t="s">
        <v>8222</v>
      </c>
      <c r="H419" t="s">
        <v>8244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8292</v>
      </c>
      <c r="O419">
        <f t="shared" si="30"/>
        <v>153</v>
      </c>
      <c r="P419">
        <f t="shared" si="31"/>
        <v>138.49</v>
      </c>
      <c r="Q419" s="10" t="s">
        <v>8315</v>
      </c>
      <c r="R419" t="s">
        <v>8326</v>
      </c>
      <c r="S419" s="13">
        <f t="shared" si="32"/>
        <v>41351.76090277778</v>
      </c>
      <c r="T419" s="13">
        <f t="shared" si="33"/>
        <v>41381.76090277778</v>
      </c>
      <c r="U419">
        <f t="shared" si="34"/>
        <v>2013</v>
      </c>
    </row>
    <row r="420" spans="1:21" ht="48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8217</v>
      </c>
      <c r="G420" t="s">
        <v>8222</v>
      </c>
      <c r="H420" t="s">
        <v>8244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8292</v>
      </c>
      <c r="O420">
        <f t="shared" si="30"/>
        <v>128</v>
      </c>
      <c r="P420">
        <f t="shared" si="31"/>
        <v>244.12</v>
      </c>
      <c r="Q420" s="10" t="s">
        <v>8315</v>
      </c>
      <c r="R420" t="s">
        <v>8326</v>
      </c>
      <c r="S420" s="13">
        <f t="shared" si="32"/>
        <v>42340.972118055557</v>
      </c>
      <c r="T420" s="13">
        <f t="shared" si="33"/>
        <v>42371.972118055557</v>
      </c>
      <c r="U420">
        <f t="shared" si="34"/>
        <v>2016</v>
      </c>
    </row>
    <row r="421" spans="1:21" ht="48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8217</v>
      </c>
      <c r="G421" t="s">
        <v>8222</v>
      </c>
      <c r="H421" t="s">
        <v>8244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8292</v>
      </c>
      <c r="O421">
        <f t="shared" si="30"/>
        <v>116</v>
      </c>
      <c r="P421">
        <f t="shared" si="31"/>
        <v>307.2</v>
      </c>
      <c r="Q421" s="10" t="s">
        <v>8315</v>
      </c>
      <c r="R421" t="s">
        <v>8326</v>
      </c>
      <c r="S421" s="13">
        <f t="shared" si="32"/>
        <v>42103.042546296296</v>
      </c>
      <c r="T421" s="13">
        <f t="shared" si="33"/>
        <v>42160.875</v>
      </c>
      <c r="U421">
        <f t="shared" si="34"/>
        <v>2015</v>
      </c>
    </row>
    <row r="422" spans="1:21" ht="32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8219</v>
      </c>
      <c r="G422" t="s">
        <v>8238</v>
      </c>
      <c r="H422" t="s">
        <v>8255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8279</v>
      </c>
      <c r="O422">
        <f t="shared" si="30"/>
        <v>1</v>
      </c>
      <c r="P422">
        <f t="shared" si="31"/>
        <v>28.4</v>
      </c>
      <c r="Q422" s="10" t="s">
        <v>8321</v>
      </c>
      <c r="R422" t="s">
        <v>8322</v>
      </c>
      <c r="S422" s="13">
        <f t="shared" si="32"/>
        <v>42716.7424537037</v>
      </c>
      <c r="T422" s="13">
        <f t="shared" si="33"/>
        <v>42746.7424537037</v>
      </c>
      <c r="U422">
        <f t="shared" si="34"/>
        <v>2017</v>
      </c>
    </row>
    <row r="423" spans="1:21" ht="48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8219</v>
      </c>
      <c r="G423" t="s">
        <v>8227</v>
      </c>
      <c r="H423" t="s">
        <v>8249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8279</v>
      </c>
      <c r="O423">
        <f t="shared" si="30"/>
        <v>28</v>
      </c>
      <c r="P423">
        <f t="shared" si="31"/>
        <v>26.6</v>
      </c>
      <c r="Q423" s="10" t="s">
        <v>8321</v>
      </c>
      <c r="R423" t="s">
        <v>8322</v>
      </c>
      <c r="S423" s="13">
        <f t="shared" si="32"/>
        <v>41948.771168981482</v>
      </c>
      <c r="T423" s="13">
        <f t="shared" si="33"/>
        <v>41978.771168981482</v>
      </c>
      <c r="U423">
        <f t="shared" si="34"/>
        <v>2014</v>
      </c>
    </row>
    <row r="424" spans="1:21" ht="16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8219</v>
      </c>
      <c r="G424" t="s">
        <v>8232</v>
      </c>
      <c r="H424" t="s">
        <v>8252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8279</v>
      </c>
      <c r="O424">
        <f t="shared" si="30"/>
        <v>1</v>
      </c>
      <c r="P424">
        <f t="shared" si="31"/>
        <v>101.25</v>
      </c>
      <c r="Q424" s="10" t="s">
        <v>8321</v>
      </c>
      <c r="R424" t="s">
        <v>8322</v>
      </c>
      <c r="S424" s="13">
        <f t="shared" si="32"/>
        <v>42534.284710648149</v>
      </c>
      <c r="T424" s="13">
        <f t="shared" si="33"/>
        <v>42564.284710648149</v>
      </c>
      <c r="U424">
        <f t="shared" si="34"/>
        <v>2016</v>
      </c>
    </row>
    <row r="425" spans="1:21" ht="48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8217</v>
      </c>
      <c r="G425" t="s">
        <v>8222</v>
      </c>
      <c r="H425" t="s">
        <v>8244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8276</v>
      </c>
      <c r="O425">
        <f t="shared" si="30"/>
        <v>101</v>
      </c>
      <c r="P425">
        <f t="shared" si="31"/>
        <v>82.5</v>
      </c>
      <c r="Q425" s="10" t="s">
        <v>8324</v>
      </c>
      <c r="R425" t="s">
        <v>8345</v>
      </c>
      <c r="S425" s="13">
        <f t="shared" si="32"/>
        <v>41851.962916666671</v>
      </c>
      <c r="T425" s="13">
        <f t="shared" si="33"/>
        <v>41880.041666666664</v>
      </c>
      <c r="U425">
        <f t="shared" si="34"/>
        <v>2014</v>
      </c>
    </row>
    <row r="426" spans="1:21" ht="32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8218</v>
      </c>
      <c r="G426" t="s">
        <v>8239</v>
      </c>
      <c r="H426" t="s">
        <v>8247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8269</v>
      </c>
      <c r="O426">
        <f t="shared" si="30"/>
        <v>0</v>
      </c>
      <c r="P426">
        <f t="shared" si="31"/>
        <v>0</v>
      </c>
      <c r="Q426" s="10" t="s">
        <v>8315</v>
      </c>
      <c r="R426" t="s">
        <v>8319</v>
      </c>
      <c r="S426" s="13">
        <f t="shared" si="32"/>
        <v>42708.842245370368</v>
      </c>
      <c r="T426" s="13">
        <f t="shared" si="33"/>
        <v>42738.842245370368</v>
      </c>
      <c r="U426">
        <f t="shared" si="34"/>
        <v>2017</v>
      </c>
    </row>
    <row r="427" spans="1:21" ht="48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8218</v>
      </c>
      <c r="G427" t="s">
        <v>8222</v>
      </c>
      <c r="H427" t="s">
        <v>8244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8269</v>
      </c>
      <c r="O427">
        <f t="shared" si="30"/>
        <v>1</v>
      </c>
      <c r="P427">
        <f t="shared" si="31"/>
        <v>47.86</v>
      </c>
      <c r="Q427" s="10" t="s">
        <v>8315</v>
      </c>
      <c r="R427" t="s">
        <v>8319</v>
      </c>
      <c r="S427" s="13">
        <f t="shared" si="32"/>
        <v>42425.970092592594</v>
      </c>
      <c r="T427" s="13">
        <f t="shared" si="33"/>
        <v>42485.928425925929</v>
      </c>
      <c r="U427">
        <f t="shared" si="34"/>
        <v>2016</v>
      </c>
    </row>
    <row r="428" spans="1:21" ht="48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8218</v>
      </c>
      <c r="G428" t="s">
        <v>8224</v>
      </c>
      <c r="H428" t="s">
        <v>8246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8269</v>
      </c>
      <c r="O428">
        <f t="shared" si="30"/>
        <v>0</v>
      </c>
      <c r="P428">
        <f t="shared" si="31"/>
        <v>0</v>
      </c>
      <c r="Q428" s="10" t="s">
        <v>8315</v>
      </c>
      <c r="R428" t="s">
        <v>8319</v>
      </c>
      <c r="S428" s="13">
        <f t="shared" si="32"/>
        <v>42444.268101851849</v>
      </c>
      <c r="T428" s="13">
        <f t="shared" si="33"/>
        <v>42474.268101851849</v>
      </c>
      <c r="U428">
        <f t="shared" si="34"/>
        <v>2016</v>
      </c>
    </row>
    <row r="429" spans="1:21" ht="32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8219</v>
      </c>
      <c r="G429" t="s">
        <v>8222</v>
      </c>
      <c r="H429" t="s">
        <v>8244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8281</v>
      </c>
      <c r="O429">
        <f t="shared" si="30"/>
        <v>0</v>
      </c>
      <c r="P429">
        <f t="shared" si="31"/>
        <v>1</v>
      </c>
      <c r="Q429" s="10" t="s">
        <v>8332</v>
      </c>
      <c r="R429" t="s">
        <v>8333</v>
      </c>
      <c r="S429" s="13">
        <f t="shared" si="32"/>
        <v>42412.318668981476</v>
      </c>
      <c r="T429" s="13">
        <f t="shared" si="33"/>
        <v>42452.277002314819</v>
      </c>
      <c r="U429">
        <f t="shared" si="34"/>
        <v>2016</v>
      </c>
    </row>
    <row r="430" spans="1:21" ht="48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8219</v>
      </c>
      <c r="G430" t="s">
        <v>8222</v>
      </c>
      <c r="H430" t="s">
        <v>8244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8296</v>
      </c>
      <c r="O430">
        <f t="shared" si="30"/>
        <v>0</v>
      </c>
      <c r="P430">
        <f t="shared" si="31"/>
        <v>37.5</v>
      </c>
      <c r="Q430" s="10" t="s">
        <v>8332</v>
      </c>
      <c r="R430" t="s">
        <v>8336</v>
      </c>
      <c r="S430" s="13">
        <f t="shared" si="32"/>
        <v>42078.997361111105</v>
      </c>
      <c r="T430" s="13">
        <f t="shared" si="33"/>
        <v>42138.997361111105</v>
      </c>
      <c r="U430">
        <f t="shared" si="34"/>
        <v>2015</v>
      </c>
    </row>
    <row r="431" spans="1:21" ht="48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8219</v>
      </c>
      <c r="G431" t="s">
        <v>8222</v>
      </c>
      <c r="H431" t="s">
        <v>8244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8281</v>
      </c>
      <c r="O431">
        <f t="shared" si="30"/>
        <v>2</v>
      </c>
      <c r="P431">
        <f t="shared" si="31"/>
        <v>202.83</v>
      </c>
      <c r="Q431" s="10" t="s">
        <v>8332</v>
      </c>
      <c r="R431" t="s">
        <v>8333</v>
      </c>
      <c r="S431" s="13">
        <f t="shared" si="32"/>
        <v>42338.675381944442</v>
      </c>
      <c r="T431" s="13">
        <f t="shared" si="33"/>
        <v>42368.675381944442</v>
      </c>
      <c r="U431">
        <f t="shared" si="34"/>
        <v>2015</v>
      </c>
    </row>
    <row r="432" spans="1:21" ht="48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8219</v>
      </c>
      <c r="G432" t="s">
        <v>8230</v>
      </c>
      <c r="H432" t="s">
        <v>8251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8281</v>
      </c>
      <c r="O432">
        <f t="shared" si="30"/>
        <v>0</v>
      </c>
      <c r="P432">
        <f t="shared" si="31"/>
        <v>5</v>
      </c>
      <c r="Q432" s="10" t="s">
        <v>8332</v>
      </c>
      <c r="R432" t="s">
        <v>8333</v>
      </c>
      <c r="S432" s="13">
        <f t="shared" si="32"/>
        <v>42422.536192129628</v>
      </c>
      <c r="T432" s="13">
        <f t="shared" si="33"/>
        <v>42452.494525462964</v>
      </c>
      <c r="U432">
        <f t="shared" si="34"/>
        <v>2016</v>
      </c>
    </row>
    <row r="433" spans="1:21" ht="32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8219</v>
      </c>
      <c r="G433" t="s">
        <v>8222</v>
      </c>
      <c r="H433" t="s">
        <v>8244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8281</v>
      </c>
      <c r="O433">
        <f t="shared" si="30"/>
        <v>7</v>
      </c>
      <c r="P433">
        <f t="shared" si="31"/>
        <v>115.53</v>
      </c>
      <c r="Q433" s="10" t="s">
        <v>8332</v>
      </c>
      <c r="R433" t="s">
        <v>8333</v>
      </c>
      <c r="S433" s="13">
        <f t="shared" si="32"/>
        <v>42394.900462962964</v>
      </c>
      <c r="T433" s="13">
        <f t="shared" si="33"/>
        <v>42454.858796296292</v>
      </c>
      <c r="U433">
        <f t="shared" si="34"/>
        <v>2016</v>
      </c>
    </row>
    <row r="434" spans="1:21" ht="48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8219</v>
      </c>
      <c r="G434" t="s">
        <v>8222</v>
      </c>
      <c r="H434" t="s">
        <v>8244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8281</v>
      </c>
      <c r="O434">
        <f t="shared" si="30"/>
        <v>0</v>
      </c>
      <c r="P434">
        <f t="shared" si="31"/>
        <v>10</v>
      </c>
      <c r="Q434" s="10" t="s">
        <v>8332</v>
      </c>
      <c r="R434" t="s">
        <v>8333</v>
      </c>
      <c r="S434" s="13">
        <f t="shared" si="32"/>
        <v>42061.69594907407</v>
      </c>
      <c r="T434" s="13">
        <f t="shared" si="33"/>
        <v>42121.654282407413</v>
      </c>
      <c r="U434">
        <f t="shared" si="34"/>
        <v>2015</v>
      </c>
    </row>
    <row r="435" spans="1:21" ht="32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8219</v>
      </c>
      <c r="G435" t="s">
        <v>8222</v>
      </c>
      <c r="H435" t="s">
        <v>8244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8281</v>
      </c>
      <c r="O435">
        <f t="shared" si="30"/>
        <v>0</v>
      </c>
      <c r="P435">
        <f t="shared" si="31"/>
        <v>5.29</v>
      </c>
      <c r="Q435" s="10" t="s">
        <v>8332</v>
      </c>
      <c r="R435" t="s">
        <v>8333</v>
      </c>
      <c r="S435" s="13">
        <f t="shared" si="32"/>
        <v>42028.118865740747</v>
      </c>
      <c r="T435" s="13">
        <f t="shared" si="33"/>
        <v>42059.125</v>
      </c>
      <c r="U435">
        <f t="shared" si="34"/>
        <v>2015</v>
      </c>
    </row>
    <row r="436" spans="1:21" ht="48" x14ac:dyDescent="0.2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8217</v>
      </c>
      <c r="G436" t="s">
        <v>8222</v>
      </c>
      <c r="H436" t="s">
        <v>8244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8300</v>
      </c>
      <c r="O436">
        <f t="shared" si="30"/>
        <v>102</v>
      </c>
      <c r="P436">
        <f t="shared" si="31"/>
        <v>164.94</v>
      </c>
      <c r="Q436" s="10" t="s">
        <v>8310</v>
      </c>
      <c r="R436" t="s">
        <v>8311</v>
      </c>
      <c r="S436" s="13">
        <f t="shared" si="32"/>
        <v>42612.149780092594</v>
      </c>
      <c r="T436" s="13">
        <f t="shared" si="33"/>
        <v>42647.165972222225</v>
      </c>
      <c r="U436">
        <f t="shared" si="34"/>
        <v>2016</v>
      </c>
    </row>
    <row r="437" spans="1:21" ht="48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8217</v>
      </c>
      <c r="G437" t="s">
        <v>8222</v>
      </c>
      <c r="H437" t="s">
        <v>8244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8292</v>
      </c>
      <c r="O437">
        <f t="shared" si="30"/>
        <v>108</v>
      </c>
      <c r="P437">
        <f t="shared" si="31"/>
        <v>451.84</v>
      </c>
      <c r="Q437" s="10" t="s">
        <v>8315</v>
      </c>
      <c r="R437" t="s">
        <v>8326</v>
      </c>
      <c r="S437" s="13">
        <f t="shared" si="32"/>
        <v>42044.272847222222</v>
      </c>
      <c r="T437" s="13">
        <f t="shared" si="33"/>
        <v>42104.231180555551</v>
      </c>
      <c r="U437">
        <f t="shared" si="34"/>
        <v>2015</v>
      </c>
    </row>
    <row r="438" spans="1:21" ht="48" x14ac:dyDescent="0.2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8219</v>
      </c>
      <c r="G438" t="s">
        <v>8222</v>
      </c>
      <c r="H438" t="s">
        <v>8244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8268</v>
      </c>
      <c r="O438">
        <f t="shared" si="30"/>
        <v>0</v>
      </c>
      <c r="P438">
        <f t="shared" si="31"/>
        <v>20</v>
      </c>
      <c r="Q438" s="10" t="s">
        <v>8310</v>
      </c>
      <c r="R438" t="s">
        <v>8334</v>
      </c>
      <c r="S438" s="13">
        <f t="shared" si="32"/>
        <v>41831.675034722226</v>
      </c>
      <c r="T438" s="13">
        <f t="shared" si="33"/>
        <v>41891.675034722226</v>
      </c>
      <c r="U438">
        <f t="shared" si="34"/>
        <v>2014</v>
      </c>
    </row>
    <row r="439" spans="1:21" ht="32" x14ac:dyDescent="0.2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8219</v>
      </c>
      <c r="G439" t="s">
        <v>8222</v>
      </c>
      <c r="H439" t="s">
        <v>8244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8310</v>
      </c>
      <c r="R439" t="s">
        <v>8334</v>
      </c>
      <c r="S439" s="13">
        <f t="shared" si="32"/>
        <v>42037.986284722225</v>
      </c>
      <c r="T439" s="13">
        <f t="shared" si="33"/>
        <v>42097.944618055553</v>
      </c>
      <c r="U439">
        <f t="shared" si="34"/>
        <v>2015</v>
      </c>
    </row>
    <row r="440" spans="1:21" ht="48" x14ac:dyDescent="0.2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8219</v>
      </c>
      <c r="G440" t="s">
        <v>8222</v>
      </c>
      <c r="H440" t="s">
        <v>8244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8300</v>
      </c>
      <c r="O440">
        <f t="shared" si="30"/>
        <v>0</v>
      </c>
      <c r="P440">
        <f t="shared" si="31"/>
        <v>0</v>
      </c>
      <c r="Q440" s="10" t="s">
        <v>8310</v>
      </c>
      <c r="R440" t="s">
        <v>8311</v>
      </c>
      <c r="S440" s="13">
        <f t="shared" si="32"/>
        <v>42118.139583333337</v>
      </c>
      <c r="T440" s="13">
        <f t="shared" si="33"/>
        <v>42148.139583333337</v>
      </c>
      <c r="U440">
        <f t="shared" si="34"/>
        <v>2015</v>
      </c>
    </row>
    <row r="441" spans="1:21" ht="64" x14ac:dyDescent="0.2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8218</v>
      </c>
      <c r="G441" t="s">
        <v>8222</v>
      </c>
      <c r="H441" t="s">
        <v>8244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8300</v>
      </c>
      <c r="O441">
        <f t="shared" si="30"/>
        <v>2</v>
      </c>
      <c r="P441">
        <f t="shared" si="31"/>
        <v>18.899999999999999</v>
      </c>
      <c r="Q441" s="10" t="s">
        <v>8310</v>
      </c>
      <c r="R441" t="s">
        <v>8311</v>
      </c>
      <c r="S441" s="13">
        <f t="shared" si="32"/>
        <v>41872.802928240737</v>
      </c>
      <c r="T441" s="13">
        <f t="shared" si="33"/>
        <v>41917.802928240737</v>
      </c>
      <c r="U441">
        <f t="shared" si="34"/>
        <v>2014</v>
      </c>
    </row>
    <row r="442" spans="1:21" ht="48" x14ac:dyDescent="0.2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8217</v>
      </c>
      <c r="G442" t="s">
        <v>8222</v>
      </c>
      <c r="H442" t="s">
        <v>8244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8300</v>
      </c>
      <c r="O442">
        <f t="shared" si="30"/>
        <v>103</v>
      </c>
      <c r="P442">
        <f t="shared" si="31"/>
        <v>118.97</v>
      </c>
      <c r="Q442" s="10" t="s">
        <v>8310</v>
      </c>
      <c r="R442" t="s">
        <v>8311</v>
      </c>
      <c r="S442" s="13">
        <f t="shared" si="32"/>
        <v>41778.193622685183</v>
      </c>
      <c r="T442" s="13">
        <f t="shared" si="33"/>
        <v>41806.184027777781</v>
      </c>
      <c r="U442">
        <f t="shared" si="34"/>
        <v>2014</v>
      </c>
    </row>
    <row r="443" spans="1:21" ht="32" x14ac:dyDescent="0.2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8219</v>
      </c>
      <c r="G443" t="s">
        <v>8222</v>
      </c>
      <c r="H443" t="s">
        <v>8244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8300</v>
      </c>
      <c r="O443">
        <f t="shared" si="30"/>
        <v>0</v>
      </c>
      <c r="P443">
        <f t="shared" si="31"/>
        <v>37.5</v>
      </c>
      <c r="Q443" s="10" t="s">
        <v>8310</v>
      </c>
      <c r="R443" t="s">
        <v>8311</v>
      </c>
      <c r="S443" s="13">
        <f t="shared" si="32"/>
        <v>42122.670069444444</v>
      </c>
      <c r="T443" s="13">
        <f t="shared" si="33"/>
        <v>42152.665972222225</v>
      </c>
      <c r="U443">
        <f t="shared" si="34"/>
        <v>2015</v>
      </c>
    </row>
    <row r="444" spans="1:21" ht="48" x14ac:dyDescent="0.2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8219</v>
      </c>
      <c r="G444" t="s">
        <v>8223</v>
      </c>
      <c r="H444" t="s">
        <v>8245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8300</v>
      </c>
      <c r="O444">
        <f t="shared" si="30"/>
        <v>0</v>
      </c>
      <c r="P444">
        <f t="shared" si="31"/>
        <v>0</v>
      </c>
      <c r="Q444" s="10" t="s">
        <v>8310</v>
      </c>
      <c r="R444" t="s">
        <v>8311</v>
      </c>
      <c r="S444" s="13">
        <f t="shared" si="32"/>
        <v>42433.650590277779</v>
      </c>
      <c r="T444" s="13">
        <f t="shared" si="33"/>
        <v>42463.608923611115</v>
      </c>
      <c r="U444">
        <f t="shared" si="34"/>
        <v>2016</v>
      </c>
    </row>
    <row r="445" spans="1:21" ht="16" x14ac:dyDescent="0.2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8219</v>
      </c>
      <c r="G445" t="s">
        <v>8222</v>
      </c>
      <c r="H445" t="s">
        <v>8244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8300</v>
      </c>
      <c r="O445">
        <f t="shared" si="30"/>
        <v>0</v>
      </c>
      <c r="P445">
        <f t="shared" si="31"/>
        <v>13</v>
      </c>
      <c r="Q445" s="10" t="s">
        <v>8310</v>
      </c>
      <c r="R445" t="s">
        <v>8311</v>
      </c>
      <c r="S445" s="13">
        <f t="shared" si="32"/>
        <v>42062.680486111116</v>
      </c>
      <c r="T445" s="13">
        <f t="shared" si="33"/>
        <v>42122.638819444444</v>
      </c>
      <c r="U445">
        <f t="shared" si="34"/>
        <v>2015</v>
      </c>
    </row>
    <row r="446" spans="1:21" ht="48" x14ac:dyDescent="0.2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8220</v>
      </c>
      <c r="G446" t="s">
        <v>8236</v>
      </c>
      <c r="H446" t="s">
        <v>8254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8268</v>
      </c>
      <c r="O446">
        <f t="shared" si="30"/>
        <v>5</v>
      </c>
      <c r="P446">
        <f t="shared" si="31"/>
        <v>450</v>
      </c>
      <c r="Q446" s="10" t="s">
        <v>8310</v>
      </c>
      <c r="R446" t="s">
        <v>8334</v>
      </c>
      <c r="S446" s="13">
        <f t="shared" si="32"/>
        <v>42785.270370370374</v>
      </c>
      <c r="T446" s="13">
        <f t="shared" si="33"/>
        <v>42819.189583333333</v>
      </c>
      <c r="U446">
        <f t="shared" si="34"/>
        <v>2017</v>
      </c>
    </row>
    <row r="447" spans="1:21" ht="32" x14ac:dyDescent="0.2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8220</v>
      </c>
      <c r="G447" t="s">
        <v>8236</v>
      </c>
      <c r="H447" t="s">
        <v>8254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8268</v>
      </c>
      <c r="O447">
        <f t="shared" si="30"/>
        <v>11</v>
      </c>
      <c r="P447">
        <f t="shared" si="31"/>
        <v>437.5</v>
      </c>
      <c r="Q447" s="10" t="s">
        <v>8310</v>
      </c>
      <c r="R447" t="s">
        <v>8334</v>
      </c>
      <c r="S447" s="13">
        <f t="shared" si="32"/>
        <v>42796.682476851856</v>
      </c>
      <c r="T447" s="13">
        <f t="shared" si="33"/>
        <v>42841.640810185185</v>
      </c>
      <c r="U447">
        <f t="shared" si="34"/>
        <v>2017</v>
      </c>
    </row>
    <row r="448" spans="1:21" ht="48" x14ac:dyDescent="0.2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8219</v>
      </c>
      <c r="G448" t="s">
        <v>8222</v>
      </c>
      <c r="H448" t="s">
        <v>8244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8302</v>
      </c>
      <c r="O448">
        <f t="shared" si="30"/>
        <v>0</v>
      </c>
      <c r="P448">
        <f t="shared" si="31"/>
        <v>1</v>
      </c>
      <c r="Q448" s="10" t="s">
        <v>8310</v>
      </c>
      <c r="R448" t="s">
        <v>8318</v>
      </c>
      <c r="S448" s="13">
        <f t="shared" si="32"/>
        <v>42460.320613425924</v>
      </c>
      <c r="T448" s="13">
        <f t="shared" si="33"/>
        <v>42490.231944444444</v>
      </c>
      <c r="U448">
        <f t="shared" si="34"/>
        <v>2016</v>
      </c>
    </row>
    <row r="449" spans="1:21" ht="48" x14ac:dyDescent="0.2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8219</v>
      </c>
      <c r="G449" t="s">
        <v>8222</v>
      </c>
      <c r="H449" t="s">
        <v>8244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8268</v>
      </c>
      <c r="O449">
        <f t="shared" si="30"/>
        <v>22</v>
      </c>
      <c r="P449">
        <f t="shared" si="31"/>
        <v>128.27000000000001</v>
      </c>
      <c r="Q449" s="10" t="s">
        <v>8310</v>
      </c>
      <c r="R449" t="s">
        <v>8334</v>
      </c>
      <c r="S449" s="13">
        <f t="shared" si="32"/>
        <v>41779.657870370371</v>
      </c>
      <c r="T449" s="13">
        <f t="shared" si="33"/>
        <v>41821.25</v>
      </c>
      <c r="U449">
        <f t="shared" si="34"/>
        <v>2014</v>
      </c>
    </row>
    <row r="450" spans="1:21" ht="48" x14ac:dyDescent="0.2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8219</v>
      </c>
      <c r="G450" t="s">
        <v>8222</v>
      </c>
      <c r="H450" t="s">
        <v>8244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8268</v>
      </c>
      <c r="O450">
        <f t="shared" si="30"/>
        <v>0</v>
      </c>
      <c r="P450">
        <f t="shared" si="31"/>
        <v>3</v>
      </c>
      <c r="Q450" s="10" t="s">
        <v>8310</v>
      </c>
      <c r="R450" t="s">
        <v>8334</v>
      </c>
      <c r="S450" s="13">
        <f t="shared" si="32"/>
        <v>42107.864722222221</v>
      </c>
      <c r="T450" s="13">
        <f t="shared" si="33"/>
        <v>42137.864722222221</v>
      </c>
      <c r="U450">
        <f t="shared" si="34"/>
        <v>2015</v>
      </c>
    </row>
    <row r="451" spans="1:21" ht="32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8219</v>
      </c>
      <c r="G451" t="s">
        <v>8222</v>
      </c>
      <c r="H451" t="s">
        <v>8244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8270</v>
      </c>
      <c r="O451">
        <f t="shared" ref="O451:O514" si="35">ROUND(E451/D451*100,0)</f>
        <v>40</v>
      </c>
      <c r="P451">
        <f t="shared" ref="P451:P514" si="36">IFERROR(ROUND(E451/L451,2),0)</f>
        <v>99.86</v>
      </c>
      <c r="Q451" s="10" t="s">
        <v>8315</v>
      </c>
      <c r="R451" t="s">
        <v>8323</v>
      </c>
      <c r="S451" s="13">
        <f t="shared" ref="S451:S514" si="37">(((J451/60)/60)/24)+DATE(1970,1,1)</f>
        <v>42662.613564814819</v>
      </c>
      <c r="T451" s="13">
        <f t="shared" ref="T451:T514" si="38">(((I451/60)/60)/24)+DATE(1970,1,1)</f>
        <v>42692.655231481483</v>
      </c>
      <c r="U451">
        <f t="shared" ref="U451:U514" si="39">YEAR(T451)</f>
        <v>2016</v>
      </c>
    </row>
    <row r="452" spans="1:21" ht="16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8218</v>
      </c>
      <c r="G452" t="s">
        <v>8222</v>
      </c>
      <c r="H452" t="s">
        <v>8244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8298</v>
      </c>
      <c r="O452">
        <f t="shared" si="35"/>
        <v>3</v>
      </c>
      <c r="P452">
        <f t="shared" si="36"/>
        <v>133.30000000000001</v>
      </c>
      <c r="Q452" s="10" t="s">
        <v>8315</v>
      </c>
      <c r="R452" t="s">
        <v>8320</v>
      </c>
      <c r="S452" s="13">
        <f t="shared" si="37"/>
        <v>42082.069560185191</v>
      </c>
      <c r="T452" s="13">
        <f t="shared" si="38"/>
        <v>42112.069560185191</v>
      </c>
      <c r="U452">
        <f t="shared" si="39"/>
        <v>2015</v>
      </c>
    </row>
    <row r="453" spans="1:21" ht="48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8219</v>
      </c>
      <c r="G453" t="s">
        <v>8222</v>
      </c>
      <c r="H453" t="s">
        <v>8244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8300</v>
      </c>
      <c r="O453">
        <f t="shared" si="35"/>
        <v>4</v>
      </c>
      <c r="P453">
        <f t="shared" si="36"/>
        <v>65.11</v>
      </c>
      <c r="Q453" s="10" t="s">
        <v>8310</v>
      </c>
      <c r="R453" t="s">
        <v>8311</v>
      </c>
      <c r="S453" s="13">
        <f t="shared" si="37"/>
        <v>42359.792233796295</v>
      </c>
      <c r="T453" s="13">
        <f t="shared" si="38"/>
        <v>42408.01180555555</v>
      </c>
      <c r="U453">
        <f t="shared" si="39"/>
        <v>2016</v>
      </c>
    </row>
    <row r="454" spans="1:21" ht="48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8219</v>
      </c>
      <c r="G454" t="s">
        <v>8222</v>
      </c>
      <c r="H454" t="s">
        <v>8244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8270</v>
      </c>
      <c r="O454">
        <f t="shared" si="35"/>
        <v>0</v>
      </c>
      <c r="P454">
        <f t="shared" si="36"/>
        <v>26.25</v>
      </c>
      <c r="Q454" s="10" t="s">
        <v>8315</v>
      </c>
      <c r="R454" t="s">
        <v>8323</v>
      </c>
      <c r="S454" s="13">
        <f t="shared" si="37"/>
        <v>42384.680925925932</v>
      </c>
      <c r="T454" s="13">
        <f t="shared" si="38"/>
        <v>42414.680925925932</v>
      </c>
      <c r="U454">
        <f t="shared" si="39"/>
        <v>2016</v>
      </c>
    </row>
    <row r="455" spans="1:21" ht="48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8218</v>
      </c>
      <c r="G455" t="s">
        <v>8222</v>
      </c>
      <c r="H455" t="s">
        <v>8244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8270</v>
      </c>
      <c r="O455">
        <f t="shared" si="35"/>
        <v>4</v>
      </c>
      <c r="P455">
        <f t="shared" si="36"/>
        <v>41.59</v>
      </c>
      <c r="Q455" s="10" t="s">
        <v>8315</v>
      </c>
      <c r="R455" t="s">
        <v>8323</v>
      </c>
      <c r="S455" s="13">
        <f t="shared" si="37"/>
        <v>42123.678645833337</v>
      </c>
      <c r="T455" s="13">
        <f t="shared" si="38"/>
        <v>42153.678645833337</v>
      </c>
      <c r="U455">
        <f t="shared" si="39"/>
        <v>2015</v>
      </c>
    </row>
    <row r="456" spans="1:21" ht="32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8219</v>
      </c>
      <c r="G456" t="s">
        <v>8223</v>
      </c>
      <c r="H456" t="s">
        <v>8245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8291</v>
      </c>
      <c r="O456">
        <f t="shared" si="35"/>
        <v>1</v>
      </c>
      <c r="P456">
        <f t="shared" si="36"/>
        <v>24.5</v>
      </c>
      <c r="Q456" s="10" t="s">
        <v>8315</v>
      </c>
      <c r="R456" t="s">
        <v>8327</v>
      </c>
      <c r="S456" s="13">
        <f t="shared" si="37"/>
        <v>41890.511319444442</v>
      </c>
      <c r="T456" s="13">
        <f t="shared" si="38"/>
        <v>41920.511319444442</v>
      </c>
      <c r="U456">
        <f t="shared" si="39"/>
        <v>2014</v>
      </c>
    </row>
    <row r="457" spans="1:21" ht="48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8217</v>
      </c>
      <c r="G457" t="s">
        <v>8222</v>
      </c>
      <c r="H457" t="s">
        <v>8244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8292</v>
      </c>
      <c r="O457">
        <f t="shared" si="35"/>
        <v>201</v>
      </c>
      <c r="P457">
        <f t="shared" si="36"/>
        <v>51.31</v>
      </c>
      <c r="Q457" s="10" t="s">
        <v>8315</v>
      </c>
      <c r="R457" t="s">
        <v>8326</v>
      </c>
      <c r="S457" s="13">
        <f t="shared" si="37"/>
        <v>40624.181400462963</v>
      </c>
      <c r="T457" s="13">
        <f t="shared" si="38"/>
        <v>40655.181400462963</v>
      </c>
      <c r="U457">
        <f t="shared" si="39"/>
        <v>2011</v>
      </c>
    </row>
    <row r="458" spans="1:21" ht="48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8217</v>
      </c>
      <c r="G458" t="s">
        <v>8222</v>
      </c>
      <c r="H458" t="s">
        <v>8244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8276</v>
      </c>
      <c r="O458">
        <f t="shared" si="35"/>
        <v>101</v>
      </c>
      <c r="P458">
        <f t="shared" si="36"/>
        <v>526.46</v>
      </c>
      <c r="Q458" s="10" t="s">
        <v>8324</v>
      </c>
      <c r="R458" t="s">
        <v>8345</v>
      </c>
      <c r="S458" s="13">
        <f t="shared" si="37"/>
        <v>41136.777812500004</v>
      </c>
      <c r="T458" s="13">
        <f t="shared" si="38"/>
        <v>41184.777812500004</v>
      </c>
      <c r="U458">
        <f t="shared" si="39"/>
        <v>2012</v>
      </c>
    </row>
    <row r="459" spans="1:21" ht="48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8217</v>
      </c>
      <c r="G459" t="s">
        <v>8222</v>
      </c>
      <c r="H459" t="s">
        <v>8244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8271</v>
      </c>
      <c r="O459">
        <f t="shared" si="35"/>
        <v>114</v>
      </c>
      <c r="P459">
        <f t="shared" si="36"/>
        <v>234.81</v>
      </c>
      <c r="Q459" s="10" t="s">
        <v>8312</v>
      </c>
      <c r="R459" t="s">
        <v>8346</v>
      </c>
      <c r="S459" s="13">
        <f t="shared" si="37"/>
        <v>41946.029467592591</v>
      </c>
      <c r="T459" s="13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8219</v>
      </c>
      <c r="G460" t="s">
        <v>8223</v>
      </c>
      <c r="H460" t="s">
        <v>8245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8282</v>
      </c>
      <c r="O460">
        <f t="shared" si="35"/>
        <v>20</v>
      </c>
      <c r="P460">
        <f t="shared" si="36"/>
        <v>83.72</v>
      </c>
      <c r="Q460" s="10" t="s">
        <v>8328</v>
      </c>
      <c r="R460" t="s">
        <v>8329</v>
      </c>
      <c r="S460" s="13">
        <f t="shared" si="37"/>
        <v>42623.606134259258</v>
      </c>
      <c r="T460" s="13">
        <f t="shared" si="38"/>
        <v>42653.606134259258</v>
      </c>
      <c r="U460">
        <f t="shared" si="39"/>
        <v>2016</v>
      </c>
    </row>
    <row r="461" spans="1:21" ht="48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8217</v>
      </c>
      <c r="G461" t="s">
        <v>8222</v>
      </c>
      <c r="H461" t="s">
        <v>8244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8266</v>
      </c>
      <c r="O461">
        <f t="shared" si="35"/>
        <v>101</v>
      </c>
      <c r="P461">
        <f t="shared" si="36"/>
        <v>254.39</v>
      </c>
      <c r="Q461" s="10" t="s">
        <v>8308</v>
      </c>
      <c r="R461" t="s">
        <v>8337</v>
      </c>
      <c r="S461" s="13">
        <f t="shared" si="37"/>
        <v>40194.920046296298</v>
      </c>
      <c r="T461" s="13">
        <f t="shared" si="38"/>
        <v>40231.916666666664</v>
      </c>
      <c r="U461">
        <f t="shared" si="39"/>
        <v>2010</v>
      </c>
    </row>
    <row r="462" spans="1:21" ht="48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8219</v>
      </c>
      <c r="G462" t="s">
        <v>8227</v>
      </c>
      <c r="H462" t="s">
        <v>8249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8269</v>
      </c>
      <c r="O462">
        <f t="shared" si="35"/>
        <v>0</v>
      </c>
      <c r="P462">
        <f t="shared" si="36"/>
        <v>0</v>
      </c>
      <c r="Q462" s="10" t="s">
        <v>8315</v>
      </c>
      <c r="R462" t="s">
        <v>8319</v>
      </c>
      <c r="S462" s="13">
        <f t="shared" si="37"/>
        <v>42318.616851851853</v>
      </c>
      <c r="T462" s="13">
        <f t="shared" si="38"/>
        <v>42378.616851851853</v>
      </c>
      <c r="U462">
        <f t="shared" si="39"/>
        <v>2016</v>
      </c>
    </row>
    <row r="463" spans="1:21" ht="64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8219</v>
      </c>
      <c r="G463" t="s">
        <v>8222</v>
      </c>
      <c r="H463" t="s">
        <v>8244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8275</v>
      </c>
      <c r="O463">
        <f t="shared" si="35"/>
        <v>0</v>
      </c>
      <c r="P463">
        <f t="shared" si="36"/>
        <v>50</v>
      </c>
      <c r="Q463" s="10" t="s">
        <v>8324</v>
      </c>
      <c r="R463" t="s">
        <v>8338</v>
      </c>
      <c r="S463" s="13">
        <f t="shared" si="37"/>
        <v>41616.027754629627</v>
      </c>
      <c r="T463" s="13">
        <f t="shared" si="38"/>
        <v>41646.027754629627</v>
      </c>
      <c r="U463">
        <f t="shared" si="39"/>
        <v>2014</v>
      </c>
    </row>
    <row r="464" spans="1:21" ht="32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8218</v>
      </c>
      <c r="G464" t="s">
        <v>8222</v>
      </c>
      <c r="H464" t="s">
        <v>8244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8270</v>
      </c>
      <c r="O464">
        <f t="shared" si="35"/>
        <v>47</v>
      </c>
      <c r="P464">
        <f t="shared" si="36"/>
        <v>53.25</v>
      </c>
      <c r="Q464" s="10" t="s">
        <v>8315</v>
      </c>
      <c r="R464" t="s">
        <v>8323</v>
      </c>
      <c r="S464" s="13">
        <f t="shared" si="37"/>
        <v>42009.973946759259</v>
      </c>
      <c r="T464" s="13">
        <f t="shared" si="38"/>
        <v>42039.973946759259</v>
      </c>
      <c r="U464">
        <f t="shared" si="39"/>
        <v>2015</v>
      </c>
    </row>
    <row r="465" spans="1:21" ht="32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8219</v>
      </c>
      <c r="G465" t="s">
        <v>8222</v>
      </c>
      <c r="H465" t="s">
        <v>8244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8279</v>
      </c>
      <c r="O465">
        <f t="shared" si="35"/>
        <v>14</v>
      </c>
      <c r="P465">
        <f t="shared" si="36"/>
        <v>43.42</v>
      </c>
      <c r="Q465" s="10" t="s">
        <v>8321</v>
      </c>
      <c r="R465" t="s">
        <v>8322</v>
      </c>
      <c r="S465" s="13">
        <f t="shared" si="37"/>
        <v>41723.799386574072</v>
      </c>
      <c r="T465" s="13">
        <f t="shared" si="38"/>
        <v>41753.799386574072</v>
      </c>
      <c r="U465">
        <f t="shared" si="39"/>
        <v>2014</v>
      </c>
    </row>
    <row r="466" spans="1:21" ht="48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8219</v>
      </c>
      <c r="G466" t="s">
        <v>8222</v>
      </c>
      <c r="H466" t="s">
        <v>8244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8280</v>
      </c>
      <c r="O466">
        <f t="shared" si="35"/>
        <v>0</v>
      </c>
      <c r="P466">
        <f t="shared" si="36"/>
        <v>23.25</v>
      </c>
      <c r="Q466" s="10" t="s">
        <v>8321</v>
      </c>
      <c r="R466" t="s">
        <v>8331</v>
      </c>
      <c r="S466" s="13">
        <f t="shared" si="37"/>
        <v>42325.19358796296</v>
      </c>
      <c r="T466" s="13">
        <f t="shared" si="38"/>
        <v>42355.19358796296</v>
      </c>
      <c r="U466">
        <f t="shared" si="39"/>
        <v>2015</v>
      </c>
    </row>
    <row r="467" spans="1:21" ht="32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8217</v>
      </c>
      <c r="G467" t="s">
        <v>8222</v>
      </c>
      <c r="H467" t="s">
        <v>8244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8282</v>
      </c>
      <c r="O467">
        <f t="shared" si="35"/>
        <v>145</v>
      </c>
      <c r="P467">
        <f t="shared" si="36"/>
        <v>88.26</v>
      </c>
      <c r="Q467" s="10" t="s">
        <v>8328</v>
      </c>
      <c r="R467" t="s">
        <v>8329</v>
      </c>
      <c r="S467" s="13">
        <f t="shared" si="37"/>
        <v>42443.00204861111</v>
      </c>
      <c r="T467" s="13">
        <f t="shared" si="38"/>
        <v>42492.165972222225</v>
      </c>
      <c r="U467">
        <f t="shared" si="39"/>
        <v>2016</v>
      </c>
    </row>
    <row r="468" spans="1:21" ht="48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8219</v>
      </c>
      <c r="G468" t="s">
        <v>8222</v>
      </c>
      <c r="H468" t="s">
        <v>8244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8279</v>
      </c>
      <c r="O468">
        <f t="shared" si="35"/>
        <v>0</v>
      </c>
      <c r="P468">
        <f t="shared" si="36"/>
        <v>19.670000000000002</v>
      </c>
      <c r="Q468" s="10" t="s">
        <v>8321</v>
      </c>
      <c r="R468" t="s">
        <v>8322</v>
      </c>
      <c r="S468" s="13">
        <f t="shared" si="37"/>
        <v>42520.847384259265</v>
      </c>
      <c r="T468" s="13">
        <f t="shared" si="38"/>
        <v>42550.847384259265</v>
      </c>
      <c r="U468">
        <f t="shared" si="39"/>
        <v>2016</v>
      </c>
    </row>
    <row r="469" spans="1:21" ht="48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8218</v>
      </c>
      <c r="G469" t="s">
        <v>8222</v>
      </c>
      <c r="H469" t="s">
        <v>8244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8281</v>
      </c>
      <c r="O469">
        <f t="shared" si="35"/>
        <v>0</v>
      </c>
      <c r="P469">
        <f t="shared" si="36"/>
        <v>60</v>
      </c>
      <c r="Q469" s="10" t="s">
        <v>8332</v>
      </c>
      <c r="R469" t="s">
        <v>8333</v>
      </c>
      <c r="S469" s="13">
        <f t="shared" si="37"/>
        <v>42087.878912037035</v>
      </c>
      <c r="T469" s="13">
        <f t="shared" si="38"/>
        <v>42117.878912037035</v>
      </c>
      <c r="U469">
        <f t="shared" si="39"/>
        <v>2015</v>
      </c>
    </row>
    <row r="470" spans="1:21" ht="32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8219</v>
      </c>
      <c r="G470" t="s">
        <v>8222</v>
      </c>
      <c r="H470" t="s">
        <v>8244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8268</v>
      </c>
      <c r="O470">
        <f t="shared" si="35"/>
        <v>0</v>
      </c>
      <c r="P470">
        <f t="shared" si="36"/>
        <v>46.25</v>
      </c>
      <c r="Q470" s="10" t="s">
        <v>8310</v>
      </c>
      <c r="R470" t="s">
        <v>8334</v>
      </c>
      <c r="S470" s="13">
        <f t="shared" si="37"/>
        <v>41948.727256944447</v>
      </c>
      <c r="T470" s="13">
        <f t="shared" si="38"/>
        <v>41978.727256944447</v>
      </c>
      <c r="U470">
        <f t="shared" si="39"/>
        <v>2014</v>
      </c>
    </row>
    <row r="471" spans="1:21" ht="48" x14ac:dyDescent="0.2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8217</v>
      </c>
      <c r="G471" t="s">
        <v>8222</v>
      </c>
      <c r="H471" t="s">
        <v>8244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8302</v>
      </c>
      <c r="O471">
        <f t="shared" si="35"/>
        <v>102</v>
      </c>
      <c r="P471">
        <f t="shared" si="36"/>
        <v>231.66</v>
      </c>
      <c r="Q471" s="10" t="s">
        <v>8310</v>
      </c>
      <c r="R471" t="s">
        <v>8318</v>
      </c>
      <c r="S471" s="13">
        <f t="shared" si="37"/>
        <v>41863.584120370368</v>
      </c>
      <c r="T471" s="13">
        <f t="shared" si="38"/>
        <v>41893.584120370368</v>
      </c>
      <c r="U471">
        <f t="shared" si="39"/>
        <v>2014</v>
      </c>
    </row>
    <row r="472" spans="1:21" ht="32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8217</v>
      </c>
      <c r="G472" t="s">
        <v>8222</v>
      </c>
      <c r="H472" t="s">
        <v>8244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8285</v>
      </c>
      <c r="O472">
        <f t="shared" si="35"/>
        <v>108</v>
      </c>
      <c r="P472">
        <f t="shared" si="36"/>
        <v>149.46</v>
      </c>
      <c r="Q472" s="10" t="s">
        <v>8312</v>
      </c>
      <c r="R472" t="s">
        <v>8344</v>
      </c>
      <c r="S472" s="13">
        <f t="shared" si="37"/>
        <v>41290.598483796297</v>
      </c>
      <c r="T472" s="13">
        <f t="shared" si="38"/>
        <v>41320.598483796297</v>
      </c>
      <c r="U472">
        <f t="shared" si="39"/>
        <v>2013</v>
      </c>
    </row>
    <row r="473" spans="1:21" ht="64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8217</v>
      </c>
      <c r="G473" t="s">
        <v>8222</v>
      </c>
      <c r="H473" t="s">
        <v>8244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8262</v>
      </c>
      <c r="O473">
        <f t="shared" si="35"/>
        <v>123</v>
      </c>
      <c r="P473">
        <f t="shared" si="36"/>
        <v>190.55</v>
      </c>
      <c r="Q473" s="10" t="s">
        <v>8308</v>
      </c>
      <c r="R473" t="s">
        <v>8347</v>
      </c>
      <c r="S473" s="13">
        <f t="shared" si="37"/>
        <v>42327.834247685183</v>
      </c>
      <c r="T473" s="13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8217</v>
      </c>
      <c r="G474" t="s">
        <v>8222</v>
      </c>
      <c r="H474" t="s">
        <v>8244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8282</v>
      </c>
      <c r="O474">
        <f t="shared" si="35"/>
        <v>139</v>
      </c>
      <c r="P474">
        <f t="shared" si="36"/>
        <v>133.74</v>
      </c>
      <c r="Q474" s="10" t="s">
        <v>8328</v>
      </c>
      <c r="R474" t="s">
        <v>8329</v>
      </c>
      <c r="S474" s="13">
        <f t="shared" si="37"/>
        <v>41899.830312500002</v>
      </c>
      <c r="T474" s="13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8219</v>
      </c>
      <c r="G475" t="s">
        <v>8222</v>
      </c>
      <c r="H475" t="s">
        <v>8244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8296</v>
      </c>
      <c r="O475">
        <f t="shared" si="35"/>
        <v>0</v>
      </c>
      <c r="P475">
        <f t="shared" si="36"/>
        <v>0</v>
      </c>
      <c r="Q475" s="10" t="s">
        <v>8332</v>
      </c>
      <c r="R475" t="s">
        <v>8336</v>
      </c>
      <c r="S475" s="13">
        <f t="shared" si="37"/>
        <v>42105.072962962964</v>
      </c>
      <c r="T475" s="13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8219</v>
      </c>
      <c r="G476" t="s">
        <v>8226</v>
      </c>
      <c r="H476" t="s">
        <v>8248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8291</v>
      </c>
      <c r="O476">
        <f t="shared" si="35"/>
        <v>0</v>
      </c>
      <c r="P476">
        <f t="shared" si="36"/>
        <v>10</v>
      </c>
      <c r="Q476" s="10" t="s">
        <v>8315</v>
      </c>
      <c r="R476" t="s">
        <v>8327</v>
      </c>
      <c r="S476" s="13">
        <f t="shared" si="37"/>
        <v>41830.033958333333</v>
      </c>
      <c r="T476" s="13">
        <f t="shared" si="38"/>
        <v>41860.033958333333</v>
      </c>
      <c r="U476">
        <f t="shared" si="39"/>
        <v>2014</v>
      </c>
    </row>
    <row r="477" spans="1:21" ht="48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8217</v>
      </c>
      <c r="G477" t="s">
        <v>8230</v>
      </c>
      <c r="H477" t="s">
        <v>8251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8273</v>
      </c>
      <c r="O477">
        <f t="shared" si="35"/>
        <v>119</v>
      </c>
      <c r="P477">
        <f t="shared" si="36"/>
        <v>346.04</v>
      </c>
      <c r="Q477" s="10" t="s">
        <v>8324</v>
      </c>
      <c r="R477" t="s">
        <v>8348</v>
      </c>
      <c r="S477" s="13">
        <f t="shared" si="37"/>
        <v>41951.695671296293</v>
      </c>
      <c r="T477" s="13">
        <f t="shared" si="38"/>
        <v>42011.6956712963</v>
      </c>
      <c r="U477">
        <f t="shared" si="39"/>
        <v>2015</v>
      </c>
    </row>
    <row r="478" spans="1:21" ht="48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8217</v>
      </c>
      <c r="G478" t="s">
        <v>8222</v>
      </c>
      <c r="H478" t="s">
        <v>8244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8292</v>
      </c>
      <c r="O478">
        <f t="shared" si="35"/>
        <v>399</v>
      </c>
      <c r="P478">
        <f t="shared" si="36"/>
        <v>577.28</v>
      </c>
      <c r="Q478" s="10" t="s">
        <v>8315</v>
      </c>
      <c r="R478" t="s">
        <v>8326</v>
      </c>
      <c r="S478" s="13">
        <f t="shared" si="37"/>
        <v>41020.271770833337</v>
      </c>
      <c r="T478" s="13">
        <f t="shared" si="38"/>
        <v>41052.791666666664</v>
      </c>
      <c r="U478">
        <f t="shared" si="39"/>
        <v>2012</v>
      </c>
    </row>
    <row r="479" spans="1:21" ht="32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8219</v>
      </c>
      <c r="G479" t="s">
        <v>8222</v>
      </c>
      <c r="H479" t="s">
        <v>8244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8279</v>
      </c>
      <c r="O479">
        <f t="shared" si="35"/>
        <v>0</v>
      </c>
      <c r="P479">
        <f t="shared" si="36"/>
        <v>21.25</v>
      </c>
      <c r="Q479" s="10" t="s">
        <v>8321</v>
      </c>
      <c r="R479" t="s">
        <v>8322</v>
      </c>
      <c r="S479" s="13">
        <f t="shared" si="37"/>
        <v>41832.086377314816</v>
      </c>
      <c r="T479" s="13">
        <f t="shared" si="38"/>
        <v>41867.086377314816</v>
      </c>
      <c r="U479">
        <f t="shared" si="39"/>
        <v>2014</v>
      </c>
    </row>
    <row r="480" spans="1:21" ht="16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8219</v>
      </c>
      <c r="G480" t="s">
        <v>8232</v>
      </c>
      <c r="H480" t="s">
        <v>8252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8265</v>
      </c>
      <c r="O480">
        <f t="shared" si="35"/>
        <v>6</v>
      </c>
      <c r="P480">
        <f t="shared" si="36"/>
        <v>220</v>
      </c>
      <c r="Q480" s="10" t="s">
        <v>8308</v>
      </c>
      <c r="R480" t="s">
        <v>8317</v>
      </c>
      <c r="S480" s="13">
        <f t="shared" si="37"/>
        <v>42570.91133101852</v>
      </c>
      <c r="T480" s="13">
        <f t="shared" si="38"/>
        <v>42600.91133101852</v>
      </c>
      <c r="U480">
        <f t="shared" si="39"/>
        <v>2016</v>
      </c>
    </row>
    <row r="481" spans="1:21" ht="48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8217</v>
      </c>
      <c r="G481" t="s">
        <v>8222</v>
      </c>
      <c r="H481" t="s">
        <v>8244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8266</v>
      </c>
      <c r="O481">
        <f t="shared" si="35"/>
        <v>105</v>
      </c>
      <c r="P481">
        <f t="shared" si="36"/>
        <v>55.07</v>
      </c>
      <c r="Q481" s="10" t="s">
        <v>8308</v>
      </c>
      <c r="R481" t="s">
        <v>8337</v>
      </c>
      <c r="S481" s="13">
        <f t="shared" si="37"/>
        <v>40904.738194444442</v>
      </c>
      <c r="T481" s="13">
        <f t="shared" si="38"/>
        <v>40929.738194444442</v>
      </c>
      <c r="U481">
        <f t="shared" si="39"/>
        <v>2012</v>
      </c>
    </row>
    <row r="482" spans="1:21" ht="48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8217</v>
      </c>
      <c r="G482" t="s">
        <v>8222</v>
      </c>
      <c r="H482" t="s">
        <v>8244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8266</v>
      </c>
      <c r="O482">
        <f t="shared" si="35"/>
        <v>107</v>
      </c>
      <c r="P482">
        <f t="shared" si="36"/>
        <v>97.36</v>
      </c>
      <c r="Q482" s="10" t="s">
        <v>8308</v>
      </c>
      <c r="R482" t="s">
        <v>8337</v>
      </c>
      <c r="S482" s="13">
        <f t="shared" si="37"/>
        <v>42507.581412037034</v>
      </c>
      <c r="T482" s="13">
        <f t="shared" si="38"/>
        <v>42538.581412037034</v>
      </c>
      <c r="U482">
        <f t="shared" si="39"/>
        <v>2016</v>
      </c>
    </row>
    <row r="483" spans="1:21" ht="48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8217</v>
      </c>
      <c r="G483" t="s">
        <v>8222</v>
      </c>
      <c r="H483" t="s">
        <v>8244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8266</v>
      </c>
      <c r="O483">
        <f t="shared" si="35"/>
        <v>125</v>
      </c>
      <c r="P483">
        <f t="shared" si="36"/>
        <v>188.31</v>
      </c>
      <c r="Q483" s="10" t="s">
        <v>8308</v>
      </c>
      <c r="R483" t="s">
        <v>8337</v>
      </c>
      <c r="S483" s="13">
        <f t="shared" si="37"/>
        <v>42437.636469907404</v>
      </c>
      <c r="T483" s="13">
        <f t="shared" si="38"/>
        <v>42467.59480324074</v>
      </c>
      <c r="U483">
        <f t="shared" si="39"/>
        <v>2016</v>
      </c>
    </row>
    <row r="484" spans="1:21" ht="48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8217</v>
      </c>
      <c r="G484" t="s">
        <v>8222</v>
      </c>
      <c r="H484" t="s">
        <v>8244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8266</v>
      </c>
      <c r="O484">
        <f t="shared" si="35"/>
        <v>112</v>
      </c>
      <c r="P484">
        <f t="shared" si="36"/>
        <v>117.77</v>
      </c>
      <c r="Q484" s="10" t="s">
        <v>8308</v>
      </c>
      <c r="R484" t="s">
        <v>8337</v>
      </c>
      <c r="S484" s="13">
        <f t="shared" si="37"/>
        <v>42292.495474537034</v>
      </c>
      <c r="T484" s="13">
        <f t="shared" si="38"/>
        <v>42322.537141203706</v>
      </c>
      <c r="U484">
        <f t="shared" si="39"/>
        <v>2015</v>
      </c>
    </row>
    <row r="485" spans="1:21" ht="48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8219</v>
      </c>
      <c r="G485" t="s">
        <v>8222</v>
      </c>
      <c r="H485" t="s">
        <v>8244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8267</v>
      </c>
      <c r="O485">
        <f t="shared" si="35"/>
        <v>1</v>
      </c>
      <c r="P485">
        <f t="shared" si="36"/>
        <v>35.83</v>
      </c>
      <c r="Q485" s="10" t="s">
        <v>8308</v>
      </c>
      <c r="R485" t="s">
        <v>8314</v>
      </c>
      <c r="S485" s="13">
        <f t="shared" si="37"/>
        <v>41863.260381944441</v>
      </c>
      <c r="T485" s="13">
        <f t="shared" si="38"/>
        <v>41893.260381944441</v>
      </c>
      <c r="U485">
        <f t="shared" si="39"/>
        <v>2014</v>
      </c>
    </row>
    <row r="486" spans="1:21" ht="48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8219</v>
      </c>
      <c r="G486" t="s">
        <v>8222</v>
      </c>
      <c r="H486" t="s">
        <v>8244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8267</v>
      </c>
      <c r="O486">
        <f t="shared" si="35"/>
        <v>19</v>
      </c>
      <c r="P486">
        <f t="shared" si="36"/>
        <v>55.46</v>
      </c>
      <c r="Q486" s="10" t="s">
        <v>8308</v>
      </c>
      <c r="R486" t="s">
        <v>8314</v>
      </c>
      <c r="S486" s="13">
        <f t="shared" si="37"/>
        <v>41465.500173611108</v>
      </c>
      <c r="T486" s="13">
        <f t="shared" si="38"/>
        <v>41495.500173611108</v>
      </c>
      <c r="U486">
        <f t="shared" si="39"/>
        <v>2013</v>
      </c>
    </row>
    <row r="487" spans="1:21" ht="48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8217</v>
      </c>
      <c r="G487" t="s">
        <v>8222</v>
      </c>
      <c r="H487" t="s">
        <v>8244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8270</v>
      </c>
      <c r="O487">
        <f t="shared" si="35"/>
        <v>119</v>
      </c>
      <c r="P487">
        <f t="shared" si="36"/>
        <v>151.32</v>
      </c>
      <c r="Q487" s="10" t="s">
        <v>8315</v>
      </c>
      <c r="R487" t="s">
        <v>8323</v>
      </c>
      <c r="S487" s="13">
        <f t="shared" si="37"/>
        <v>42199.57</v>
      </c>
      <c r="T487" s="13">
        <f t="shared" si="38"/>
        <v>42229.57</v>
      </c>
      <c r="U487">
        <f t="shared" si="39"/>
        <v>2015</v>
      </c>
    </row>
    <row r="488" spans="1:21" ht="48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8219</v>
      </c>
      <c r="G488" t="s">
        <v>8223</v>
      </c>
      <c r="H488" t="s">
        <v>8245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8270</v>
      </c>
      <c r="O488">
        <f t="shared" si="35"/>
        <v>22</v>
      </c>
      <c r="P488">
        <f t="shared" si="36"/>
        <v>23.95</v>
      </c>
      <c r="Q488" s="10" t="s">
        <v>8315</v>
      </c>
      <c r="R488" t="s">
        <v>8323</v>
      </c>
      <c r="S488" s="13">
        <f t="shared" si="37"/>
        <v>41835.581018518518</v>
      </c>
      <c r="T488" s="13">
        <f t="shared" si="38"/>
        <v>41895.581018518518</v>
      </c>
      <c r="U488">
        <f t="shared" si="39"/>
        <v>2014</v>
      </c>
    </row>
    <row r="489" spans="1:21" ht="48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8218</v>
      </c>
      <c r="G489" t="s">
        <v>8222</v>
      </c>
      <c r="H489" t="s">
        <v>8244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8278</v>
      </c>
      <c r="O489">
        <f t="shared" si="35"/>
        <v>0</v>
      </c>
      <c r="P489">
        <f t="shared" si="36"/>
        <v>0</v>
      </c>
      <c r="Q489" s="10" t="s">
        <v>8339</v>
      </c>
      <c r="R489" t="s">
        <v>8340</v>
      </c>
      <c r="S489" s="13">
        <f t="shared" si="37"/>
        <v>42047.900960648149</v>
      </c>
      <c r="T489" s="13">
        <f t="shared" si="38"/>
        <v>42089</v>
      </c>
      <c r="U489">
        <f t="shared" si="39"/>
        <v>2015</v>
      </c>
    </row>
    <row r="490" spans="1:21" ht="48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8219</v>
      </c>
      <c r="G490" t="s">
        <v>8222</v>
      </c>
      <c r="H490" t="s">
        <v>8244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8279</v>
      </c>
      <c r="O490">
        <f t="shared" si="35"/>
        <v>0</v>
      </c>
      <c r="P490">
        <f t="shared" si="36"/>
        <v>13.25</v>
      </c>
      <c r="Q490" s="10" t="s">
        <v>8321</v>
      </c>
      <c r="R490" t="s">
        <v>8322</v>
      </c>
      <c r="S490" s="13">
        <f t="shared" si="37"/>
        <v>42429.695543981477</v>
      </c>
      <c r="T490" s="13">
        <f t="shared" si="38"/>
        <v>42459.653877314813</v>
      </c>
      <c r="U490">
        <f t="shared" si="39"/>
        <v>2016</v>
      </c>
    </row>
    <row r="491" spans="1:21" ht="48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8219</v>
      </c>
      <c r="G491" t="s">
        <v>8224</v>
      </c>
      <c r="H491" t="s">
        <v>8246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8280</v>
      </c>
      <c r="O491">
        <f t="shared" si="35"/>
        <v>0</v>
      </c>
      <c r="P491">
        <f t="shared" si="36"/>
        <v>0</v>
      </c>
      <c r="Q491" s="10" t="s">
        <v>8321</v>
      </c>
      <c r="R491" t="s">
        <v>8331</v>
      </c>
      <c r="S491" s="13">
        <f t="shared" si="37"/>
        <v>42332.908194444448</v>
      </c>
      <c r="T491" s="13">
        <f t="shared" si="38"/>
        <v>42362.908194444448</v>
      </c>
      <c r="U491">
        <f t="shared" si="39"/>
        <v>2015</v>
      </c>
    </row>
    <row r="492" spans="1:21" ht="48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8218</v>
      </c>
      <c r="G492" t="s">
        <v>8223</v>
      </c>
      <c r="H492" t="s">
        <v>8245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8270</v>
      </c>
      <c r="O492">
        <f t="shared" si="35"/>
        <v>40</v>
      </c>
      <c r="P492">
        <f t="shared" si="36"/>
        <v>152.41</v>
      </c>
      <c r="Q492" s="10" t="s">
        <v>8315</v>
      </c>
      <c r="R492" t="s">
        <v>8323</v>
      </c>
      <c r="S492" s="13">
        <f t="shared" si="37"/>
        <v>42747.194502314815</v>
      </c>
      <c r="T492" s="13">
        <f t="shared" si="38"/>
        <v>42807.152835648143</v>
      </c>
      <c r="U492">
        <f t="shared" si="39"/>
        <v>2017</v>
      </c>
    </row>
    <row r="493" spans="1:21" ht="48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8218</v>
      </c>
      <c r="G493" t="s">
        <v>8222</v>
      </c>
      <c r="H493" t="s">
        <v>8244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8270</v>
      </c>
      <c r="O493">
        <f t="shared" si="35"/>
        <v>31</v>
      </c>
      <c r="P493">
        <f t="shared" si="36"/>
        <v>102.02</v>
      </c>
      <c r="Q493" s="10" t="s">
        <v>8315</v>
      </c>
      <c r="R493" t="s">
        <v>8323</v>
      </c>
      <c r="S493" s="13">
        <f t="shared" si="37"/>
        <v>42402.709652777776</v>
      </c>
      <c r="T493" s="13">
        <f t="shared" si="38"/>
        <v>42432.709652777776</v>
      </c>
      <c r="U493">
        <f t="shared" si="39"/>
        <v>2016</v>
      </c>
    </row>
    <row r="494" spans="1:21" ht="48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8218</v>
      </c>
      <c r="G494" t="s">
        <v>8222</v>
      </c>
      <c r="H494" t="s">
        <v>8244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8270</v>
      </c>
      <c r="O494">
        <f t="shared" si="35"/>
        <v>15</v>
      </c>
      <c r="P494">
        <f t="shared" si="36"/>
        <v>45.41</v>
      </c>
      <c r="Q494" s="10" t="s">
        <v>8315</v>
      </c>
      <c r="R494" t="s">
        <v>8323</v>
      </c>
      <c r="S494" s="13">
        <f t="shared" si="37"/>
        <v>41985.043657407412</v>
      </c>
      <c r="T494" s="13">
        <f t="shared" si="38"/>
        <v>42015.043657407412</v>
      </c>
      <c r="U494">
        <f t="shared" si="39"/>
        <v>2015</v>
      </c>
    </row>
    <row r="495" spans="1:21" ht="48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8219</v>
      </c>
      <c r="G495" t="s">
        <v>8222</v>
      </c>
      <c r="H495" t="s">
        <v>8244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8284</v>
      </c>
      <c r="O495">
        <f t="shared" si="35"/>
        <v>0</v>
      </c>
      <c r="P495">
        <f t="shared" si="36"/>
        <v>0</v>
      </c>
      <c r="Q495" s="10" t="s">
        <v>8312</v>
      </c>
      <c r="R495" t="s">
        <v>8313</v>
      </c>
      <c r="S495" s="13">
        <f t="shared" si="37"/>
        <v>42175.780416666668</v>
      </c>
      <c r="T495" s="13">
        <f t="shared" si="38"/>
        <v>42205.780416666668</v>
      </c>
      <c r="U495">
        <f t="shared" si="39"/>
        <v>2015</v>
      </c>
    </row>
    <row r="496" spans="1:21" ht="32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8217</v>
      </c>
      <c r="G496" t="s">
        <v>8222</v>
      </c>
      <c r="H496" t="s">
        <v>8244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8285</v>
      </c>
      <c r="O496">
        <f t="shared" si="35"/>
        <v>115</v>
      </c>
      <c r="P496">
        <f t="shared" si="36"/>
        <v>76.72</v>
      </c>
      <c r="Q496" s="10" t="s">
        <v>8312</v>
      </c>
      <c r="R496" t="s">
        <v>8344</v>
      </c>
      <c r="S496" s="13">
        <f t="shared" si="37"/>
        <v>40933.80190972222</v>
      </c>
      <c r="T496" s="13">
        <f t="shared" si="38"/>
        <v>40993.760243055556</v>
      </c>
      <c r="U496">
        <f t="shared" si="39"/>
        <v>2012</v>
      </c>
    </row>
    <row r="497" spans="1:21" ht="48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8219</v>
      </c>
      <c r="G497" t="s">
        <v>8222</v>
      </c>
      <c r="H497" t="s">
        <v>8244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8282</v>
      </c>
      <c r="O497">
        <f t="shared" si="35"/>
        <v>3</v>
      </c>
      <c r="P497">
        <f t="shared" si="36"/>
        <v>49.14</v>
      </c>
      <c r="Q497" s="10" t="s">
        <v>8328</v>
      </c>
      <c r="R497" t="s">
        <v>8329</v>
      </c>
      <c r="S497" s="13">
        <f t="shared" si="37"/>
        <v>41987.818969907406</v>
      </c>
      <c r="T497" s="13">
        <f t="shared" si="38"/>
        <v>42017.818969907406</v>
      </c>
      <c r="U497">
        <f t="shared" si="39"/>
        <v>2015</v>
      </c>
    </row>
    <row r="498" spans="1:21" ht="48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8219</v>
      </c>
      <c r="G498" t="s">
        <v>8222</v>
      </c>
      <c r="H498" t="s">
        <v>8244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8282</v>
      </c>
      <c r="O498">
        <f t="shared" si="35"/>
        <v>24</v>
      </c>
      <c r="P498">
        <f t="shared" si="36"/>
        <v>51.23</v>
      </c>
      <c r="Q498" s="10" t="s">
        <v>8328</v>
      </c>
      <c r="R498" t="s">
        <v>8329</v>
      </c>
      <c r="S498" s="13">
        <f t="shared" si="37"/>
        <v>42115.949976851851</v>
      </c>
      <c r="T498" s="13">
        <f t="shared" si="38"/>
        <v>42145.949976851851</v>
      </c>
      <c r="U498">
        <f t="shared" si="39"/>
        <v>2015</v>
      </c>
    </row>
    <row r="499" spans="1:21" ht="48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8217</v>
      </c>
      <c r="G499" t="s">
        <v>8222</v>
      </c>
      <c r="H499" t="s">
        <v>8244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8292</v>
      </c>
      <c r="O499">
        <f t="shared" si="35"/>
        <v>788</v>
      </c>
      <c r="P499">
        <f t="shared" si="36"/>
        <v>176.2</v>
      </c>
      <c r="Q499" s="10" t="s">
        <v>8315</v>
      </c>
      <c r="R499" t="s">
        <v>8326</v>
      </c>
      <c r="S499" s="13">
        <f t="shared" si="37"/>
        <v>41730.584374999999</v>
      </c>
      <c r="T499" s="13">
        <f t="shared" si="38"/>
        <v>41760.584374999999</v>
      </c>
      <c r="U499">
        <f t="shared" si="39"/>
        <v>2014</v>
      </c>
    </row>
    <row r="500" spans="1:21" ht="48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8217</v>
      </c>
      <c r="G500" t="s">
        <v>8222</v>
      </c>
      <c r="H500" t="s">
        <v>8244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8292</v>
      </c>
      <c r="O500">
        <f t="shared" si="35"/>
        <v>485</v>
      </c>
      <c r="P500">
        <f t="shared" si="36"/>
        <v>108.97</v>
      </c>
      <c r="Q500" s="10" t="s">
        <v>8315</v>
      </c>
      <c r="R500" t="s">
        <v>8326</v>
      </c>
      <c r="S500" s="13">
        <f t="shared" si="37"/>
        <v>42605.70857638889</v>
      </c>
      <c r="T500" s="13">
        <f t="shared" si="38"/>
        <v>42635.70857638889</v>
      </c>
      <c r="U500">
        <f t="shared" si="39"/>
        <v>2016</v>
      </c>
    </row>
    <row r="501" spans="1:21" ht="48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8217</v>
      </c>
      <c r="G501" t="s">
        <v>8223</v>
      </c>
      <c r="H501" t="s">
        <v>8245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8292</v>
      </c>
      <c r="O501">
        <f t="shared" si="35"/>
        <v>199</v>
      </c>
      <c r="P501">
        <f t="shared" si="36"/>
        <v>51.21</v>
      </c>
      <c r="Q501" s="10" t="s">
        <v>8315</v>
      </c>
      <c r="R501" t="s">
        <v>8326</v>
      </c>
      <c r="S501" s="13">
        <f t="shared" si="37"/>
        <v>41603.333668981482</v>
      </c>
      <c r="T501" s="13">
        <f t="shared" si="38"/>
        <v>41633.333668981482</v>
      </c>
      <c r="U501">
        <f t="shared" si="39"/>
        <v>2013</v>
      </c>
    </row>
    <row r="502" spans="1:21" ht="48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8217</v>
      </c>
      <c r="G502" t="s">
        <v>8222</v>
      </c>
      <c r="H502" t="s">
        <v>8244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8294</v>
      </c>
      <c r="O502">
        <f t="shared" si="35"/>
        <v>133</v>
      </c>
      <c r="P502">
        <f t="shared" si="36"/>
        <v>81.650000000000006</v>
      </c>
      <c r="Q502" s="10" t="s">
        <v>8321</v>
      </c>
      <c r="R502" t="s">
        <v>8349</v>
      </c>
      <c r="S502" s="13">
        <f t="shared" si="37"/>
        <v>42292.513888888891</v>
      </c>
      <c r="T502" s="13">
        <f t="shared" si="38"/>
        <v>42322.555555555555</v>
      </c>
      <c r="U502">
        <f t="shared" si="39"/>
        <v>2015</v>
      </c>
    </row>
    <row r="503" spans="1:21" ht="48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8217</v>
      </c>
      <c r="G503" t="s">
        <v>8222</v>
      </c>
      <c r="H503" t="s">
        <v>8244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8295</v>
      </c>
      <c r="O503">
        <f t="shared" si="35"/>
        <v>106</v>
      </c>
      <c r="P503">
        <f t="shared" si="36"/>
        <v>104.99</v>
      </c>
      <c r="Q503" s="10" t="s">
        <v>8332</v>
      </c>
      <c r="R503" t="s">
        <v>8350</v>
      </c>
      <c r="S503" s="13">
        <f t="shared" si="37"/>
        <v>42643.642800925925</v>
      </c>
      <c r="T503" s="13">
        <f t="shared" si="38"/>
        <v>42673.642800925925</v>
      </c>
      <c r="U503">
        <f t="shared" si="39"/>
        <v>2016</v>
      </c>
    </row>
    <row r="504" spans="1:21" ht="48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8218</v>
      </c>
      <c r="G504" t="s">
        <v>8222</v>
      </c>
      <c r="H504" t="s">
        <v>8244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8269</v>
      </c>
      <c r="O504">
        <f t="shared" si="35"/>
        <v>0</v>
      </c>
      <c r="P504">
        <f t="shared" si="36"/>
        <v>50</v>
      </c>
      <c r="Q504" s="10" t="s">
        <v>8315</v>
      </c>
      <c r="R504" t="s">
        <v>8319</v>
      </c>
      <c r="S504" s="13">
        <f t="shared" si="37"/>
        <v>42063.721817129626</v>
      </c>
      <c r="T504" s="13">
        <f t="shared" si="38"/>
        <v>42108.680150462969</v>
      </c>
      <c r="U504">
        <f t="shared" si="39"/>
        <v>2015</v>
      </c>
    </row>
    <row r="505" spans="1:21" ht="48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8218</v>
      </c>
      <c r="G505" t="s">
        <v>8227</v>
      </c>
      <c r="H505" t="s">
        <v>8249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8281</v>
      </c>
      <c r="O505">
        <f t="shared" si="35"/>
        <v>0</v>
      </c>
      <c r="P505">
        <f t="shared" si="36"/>
        <v>0</v>
      </c>
      <c r="Q505" s="10" t="s">
        <v>8332</v>
      </c>
      <c r="R505" t="s">
        <v>8333</v>
      </c>
      <c r="S505" s="13">
        <f t="shared" si="37"/>
        <v>41822.040497685186</v>
      </c>
      <c r="T505" s="13">
        <f t="shared" si="38"/>
        <v>41852.040497685186</v>
      </c>
      <c r="U505">
        <f t="shared" si="39"/>
        <v>2014</v>
      </c>
    </row>
    <row r="506" spans="1:21" ht="48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8219</v>
      </c>
      <c r="G506" t="s">
        <v>8222</v>
      </c>
      <c r="H506" t="s">
        <v>8244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8299</v>
      </c>
      <c r="O506">
        <f t="shared" si="35"/>
        <v>28</v>
      </c>
      <c r="P506">
        <f t="shared" si="36"/>
        <v>167.15</v>
      </c>
      <c r="Q506" s="10" t="s">
        <v>8315</v>
      </c>
      <c r="R506" t="s">
        <v>8316</v>
      </c>
      <c r="S506" s="13">
        <f t="shared" si="37"/>
        <v>41912.541655092595</v>
      </c>
      <c r="T506" s="13">
        <f t="shared" si="38"/>
        <v>41941.947916666664</v>
      </c>
      <c r="U506">
        <f t="shared" si="39"/>
        <v>2014</v>
      </c>
    </row>
    <row r="507" spans="1:21" ht="48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8219</v>
      </c>
      <c r="G507" t="s">
        <v>8222</v>
      </c>
      <c r="H507" t="s">
        <v>8244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8299</v>
      </c>
      <c r="O507">
        <f t="shared" si="35"/>
        <v>0</v>
      </c>
      <c r="P507">
        <f t="shared" si="36"/>
        <v>44</v>
      </c>
      <c r="Q507" s="10" t="s">
        <v>8315</v>
      </c>
      <c r="R507" t="s">
        <v>8316</v>
      </c>
      <c r="S507" s="13">
        <f t="shared" si="37"/>
        <v>42033.001087962963</v>
      </c>
      <c r="T507" s="13">
        <f t="shared" si="38"/>
        <v>42063.001087962963</v>
      </c>
      <c r="U507">
        <f t="shared" si="39"/>
        <v>2015</v>
      </c>
    </row>
    <row r="508" spans="1:21" ht="32" x14ac:dyDescent="0.2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8220</v>
      </c>
      <c r="G508" t="s">
        <v>8236</v>
      </c>
      <c r="H508" t="s">
        <v>8254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8300</v>
      </c>
      <c r="O508">
        <f t="shared" si="35"/>
        <v>104</v>
      </c>
      <c r="P508">
        <f t="shared" si="36"/>
        <v>922.22</v>
      </c>
      <c r="Q508" s="10" t="s">
        <v>8310</v>
      </c>
      <c r="R508" t="s">
        <v>8311</v>
      </c>
      <c r="S508" s="13">
        <f t="shared" si="37"/>
        <v>42756.690162037034</v>
      </c>
      <c r="T508" s="13">
        <f t="shared" si="38"/>
        <v>42816.648495370369</v>
      </c>
      <c r="U508">
        <f t="shared" si="39"/>
        <v>2017</v>
      </c>
    </row>
    <row r="509" spans="1:21" ht="32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8217</v>
      </c>
      <c r="G509" t="s">
        <v>8227</v>
      </c>
      <c r="H509" t="s">
        <v>8249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8292</v>
      </c>
      <c r="O509">
        <f t="shared" si="35"/>
        <v>145</v>
      </c>
      <c r="P509">
        <f t="shared" si="36"/>
        <v>511.65</v>
      </c>
      <c r="Q509" s="10" t="s">
        <v>8315</v>
      </c>
      <c r="R509" t="s">
        <v>8326</v>
      </c>
      <c r="S509" s="13">
        <f t="shared" si="37"/>
        <v>42745.744618055556</v>
      </c>
      <c r="T509" s="13">
        <f t="shared" si="38"/>
        <v>42795.744618055556</v>
      </c>
      <c r="U509">
        <f t="shared" si="39"/>
        <v>2017</v>
      </c>
    </row>
    <row r="510" spans="1:21" ht="48" x14ac:dyDescent="0.2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8217</v>
      </c>
      <c r="G510" t="s">
        <v>8222</v>
      </c>
      <c r="H510" t="s">
        <v>8244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8300</v>
      </c>
      <c r="O510">
        <f t="shared" si="35"/>
        <v>113</v>
      </c>
      <c r="P510">
        <f t="shared" si="36"/>
        <v>162.91</v>
      </c>
      <c r="Q510" s="10" t="s">
        <v>8310</v>
      </c>
      <c r="R510" t="s">
        <v>8311</v>
      </c>
      <c r="S510" s="13">
        <f t="shared" si="37"/>
        <v>41928.881064814814</v>
      </c>
      <c r="T510" s="13">
        <f t="shared" si="38"/>
        <v>41958.922731481478</v>
      </c>
      <c r="U510">
        <f t="shared" si="39"/>
        <v>2014</v>
      </c>
    </row>
    <row r="511" spans="1:21" ht="32" x14ac:dyDescent="0.2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8217</v>
      </c>
      <c r="G511" t="s">
        <v>8222</v>
      </c>
      <c r="H511" t="s">
        <v>8244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8300</v>
      </c>
      <c r="O511">
        <f t="shared" si="35"/>
        <v>131</v>
      </c>
      <c r="P511">
        <f t="shared" si="36"/>
        <v>164.3</v>
      </c>
      <c r="Q511" s="10" t="s">
        <v>8310</v>
      </c>
      <c r="R511" t="s">
        <v>8311</v>
      </c>
      <c r="S511" s="13">
        <f t="shared" si="37"/>
        <v>42053.704293981486</v>
      </c>
      <c r="T511" s="13">
        <f t="shared" si="38"/>
        <v>42083.662627314814</v>
      </c>
      <c r="U511">
        <f t="shared" si="39"/>
        <v>2015</v>
      </c>
    </row>
    <row r="512" spans="1:21" ht="48" x14ac:dyDescent="0.2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8219</v>
      </c>
      <c r="G512" t="s">
        <v>8222</v>
      </c>
      <c r="H512" t="s">
        <v>8244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8300</v>
      </c>
      <c r="O512">
        <f t="shared" si="35"/>
        <v>20</v>
      </c>
      <c r="P512">
        <f t="shared" si="36"/>
        <v>272.58999999999997</v>
      </c>
      <c r="Q512" s="10" t="s">
        <v>8310</v>
      </c>
      <c r="R512" t="s">
        <v>8311</v>
      </c>
      <c r="S512" s="13">
        <f t="shared" si="37"/>
        <v>42128.814247685179</v>
      </c>
      <c r="T512" s="13">
        <f t="shared" si="38"/>
        <v>42135.814247685179</v>
      </c>
      <c r="U512">
        <f t="shared" si="39"/>
        <v>2015</v>
      </c>
    </row>
    <row r="513" spans="1:21" ht="32" x14ac:dyDescent="0.2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8217</v>
      </c>
      <c r="G513" t="s">
        <v>8222</v>
      </c>
      <c r="H513" t="s">
        <v>8244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8268</v>
      </c>
      <c r="O513">
        <f t="shared" si="35"/>
        <v>100</v>
      </c>
      <c r="P513">
        <f t="shared" si="36"/>
        <v>550.04</v>
      </c>
      <c r="Q513" s="10" t="s">
        <v>8310</v>
      </c>
      <c r="R513" t="s">
        <v>8334</v>
      </c>
      <c r="S513" s="13">
        <f t="shared" si="37"/>
        <v>41887.292187500003</v>
      </c>
      <c r="T513" s="13">
        <f t="shared" si="38"/>
        <v>41917.292187500003</v>
      </c>
      <c r="U513">
        <f t="shared" si="39"/>
        <v>2014</v>
      </c>
    </row>
    <row r="514" spans="1:21" ht="32" x14ac:dyDescent="0.2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8217</v>
      </c>
      <c r="G514" t="s">
        <v>8222</v>
      </c>
      <c r="H514" t="s">
        <v>8244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8268</v>
      </c>
      <c r="O514">
        <f t="shared" si="35"/>
        <v>128</v>
      </c>
      <c r="P514">
        <f t="shared" si="36"/>
        <v>186.8</v>
      </c>
      <c r="Q514" s="10" t="s">
        <v>8310</v>
      </c>
      <c r="R514" t="s">
        <v>8334</v>
      </c>
      <c r="S514" s="13">
        <f t="shared" si="37"/>
        <v>42020.700567129628</v>
      </c>
      <c r="T514" s="13">
        <f t="shared" si="38"/>
        <v>42065.207638888889</v>
      </c>
      <c r="U514">
        <f t="shared" si="39"/>
        <v>2015</v>
      </c>
    </row>
    <row r="515" spans="1:21" ht="64" x14ac:dyDescent="0.2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8219</v>
      </c>
      <c r="G515" t="s">
        <v>8222</v>
      </c>
      <c r="H515" t="s">
        <v>8244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8268</v>
      </c>
      <c r="O515">
        <f t="shared" ref="O515:O578" si="40">ROUND(E515/D515*100,0)</f>
        <v>2</v>
      </c>
      <c r="P515">
        <f t="shared" ref="P515:P578" si="41">IFERROR(ROUND(E515/L515,2),0)</f>
        <v>70.17</v>
      </c>
      <c r="Q515" s="10" t="s">
        <v>8310</v>
      </c>
      <c r="R515" t="s">
        <v>8334</v>
      </c>
      <c r="S515" s="13">
        <f t="shared" ref="S515:S578" si="42">(((J515/60)/60)/24)+DATE(1970,1,1)</f>
        <v>42248.627013888887</v>
      </c>
      <c r="T515" s="13">
        <f t="shared" ref="T515:T578" si="43">(((I515/60)/60)/24)+DATE(1970,1,1)</f>
        <v>42278.627013888887</v>
      </c>
      <c r="U515">
        <f t="shared" ref="U515:U578" si="44">YEAR(T515)</f>
        <v>2015</v>
      </c>
    </row>
    <row r="516" spans="1:21" ht="32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8219</v>
      </c>
      <c r="G516" t="s">
        <v>8222</v>
      </c>
      <c r="H516" t="s">
        <v>8244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8301</v>
      </c>
      <c r="O516">
        <f t="shared" si="40"/>
        <v>0</v>
      </c>
      <c r="P516">
        <f t="shared" si="41"/>
        <v>30</v>
      </c>
      <c r="Q516" s="10" t="s">
        <v>8312</v>
      </c>
      <c r="R516" t="s">
        <v>8342</v>
      </c>
      <c r="S516" s="13">
        <f t="shared" si="42"/>
        <v>41373.579675925925</v>
      </c>
      <c r="T516" s="13">
        <f t="shared" si="43"/>
        <v>41418.579675925925</v>
      </c>
      <c r="U516">
        <f t="shared" si="44"/>
        <v>2013</v>
      </c>
    </row>
    <row r="517" spans="1:21" ht="48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8219</v>
      </c>
      <c r="G517" t="s">
        <v>8222</v>
      </c>
      <c r="H517" t="s">
        <v>8244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8267</v>
      </c>
      <c r="O517">
        <f t="shared" si="40"/>
        <v>0</v>
      </c>
      <c r="P517">
        <f t="shared" si="41"/>
        <v>25</v>
      </c>
      <c r="Q517" s="10" t="s">
        <v>8308</v>
      </c>
      <c r="R517" t="s">
        <v>8314</v>
      </c>
      <c r="S517" s="13">
        <f t="shared" si="42"/>
        <v>40800.6403587963</v>
      </c>
      <c r="T517" s="13">
        <f t="shared" si="43"/>
        <v>40860.682025462964</v>
      </c>
      <c r="U517">
        <f t="shared" si="44"/>
        <v>2011</v>
      </c>
    </row>
    <row r="518" spans="1:21" ht="32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8219</v>
      </c>
      <c r="G518" t="s">
        <v>8222</v>
      </c>
      <c r="H518" t="s">
        <v>8244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8270</v>
      </c>
      <c r="O518">
        <f t="shared" si="40"/>
        <v>0</v>
      </c>
      <c r="P518">
        <f t="shared" si="41"/>
        <v>39</v>
      </c>
      <c r="Q518" s="10" t="s">
        <v>8315</v>
      </c>
      <c r="R518" t="s">
        <v>8323</v>
      </c>
      <c r="S518" s="13">
        <f t="shared" si="42"/>
        <v>41990.438043981485</v>
      </c>
      <c r="T518" s="13">
        <f t="shared" si="43"/>
        <v>42020.438043981485</v>
      </c>
      <c r="U518">
        <f t="shared" si="44"/>
        <v>2015</v>
      </c>
    </row>
    <row r="519" spans="1:21" ht="48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8219</v>
      </c>
      <c r="G519" t="s">
        <v>8224</v>
      </c>
      <c r="H519" t="s">
        <v>8246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8299</v>
      </c>
      <c r="O519">
        <f t="shared" si="40"/>
        <v>6</v>
      </c>
      <c r="P519">
        <f t="shared" si="41"/>
        <v>41.58</v>
      </c>
      <c r="Q519" s="10" t="s">
        <v>8315</v>
      </c>
      <c r="R519" t="s">
        <v>8316</v>
      </c>
      <c r="S519" s="13">
        <f t="shared" si="42"/>
        <v>41821.020601851851</v>
      </c>
      <c r="T519" s="13">
        <f t="shared" si="43"/>
        <v>41849.020601851851</v>
      </c>
      <c r="U519">
        <f t="shared" si="44"/>
        <v>2014</v>
      </c>
    </row>
    <row r="520" spans="1:21" ht="48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8217</v>
      </c>
      <c r="G520" t="s">
        <v>8222</v>
      </c>
      <c r="H520" t="s">
        <v>8244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8266</v>
      </c>
      <c r="O520">
        <f t="shared" si="40"/>
        <v>101</v>
      </c>
      <c r="P520">
        <f t="shared" si="41"/>
        <v>287.31</v>
      </c>
      <c r="Q520" s="10" t="s">
        <v>8308</v>
      </c>
      <c r="R520" t="s">
        <v>8337</v>
      </c>
      <c r="S520" s="13">
        <f t="shared" si="42"/>
        <v>41019.793032407404</v>
      </c>
      <c r="T520" s="13">
        <f t="shared" si="43"/>
        <v>41049.793032407404</v>
      </c>
      <c r="U520">
        <f t="shared" si="44"/>
        <v>2012</v>
      </c>
    </row>
    <row r="521" spans="1:21" ht="48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8217</v>
      </c>
      <c r="G521" t="s">
        <v>8222</v>
      </c>
      <c r="H521" t="s">
        <v>8244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8266</v>
      </c>
      <c r="O521">
        <f t="shared" si="40"/>
        <v>214</v>
      </c>
      <c r="P521">
        <f t="shared" si="41"/>
        <v>144.69</v>
      </c>
      <c r="Q521" s="10" t="s">
        <v>8308</v>
      </c>
      <c r="R521" t="s">
        <v>8337</v>
      </c>
      <c r="S521" s="13">
        <f t="shared" si="42"/>
        <v>42200.67659722222</v>
      </c>
      <c r="T521" s="13">
        <f t="shared" si="43"/>
        <v>42231.25</v>
      </c>
      <c r="U521">
        <f t="shared" si="44"/>
        <v>2015</v>
      </c>
    </row>
    <row r="522" spans="1:21" ht="48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8219</v>
      </c>
      <c r="G522" t="s">
        <v>8222</v>
      </c>
      <c r="H522" t="s">
        <v>8244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8272</v>
      </c>
      <c r="O522">
        <f t="shared" si="40"/>
        <v>0</v>
      </c>
      <c r="P522">
        <f t="shared" si="41"/>
        <v>10</v>
      </c>
      <c r="Q522" s="10" t="s">
        <v>8312</v>
      </c>
      <c r="R522" t="s">
        <v>8351</v>
      </c>
      <c r="S522" s="13">
        <f t="shared" si="42"/>
        <v>42349.824097222227</v>
      </c>
      <c r="T522" s="13">
        <f t="shared" si="43"/>
        <v>42399.824097222227</v>
      </c>
      <c r="U522">
        <f t="shared" si="44"/>
        <v>2016</v>
      </c>
    </row>
    <row r="523" spans="1:21" ht="64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8219</v>
      </c>
      <c r="G523" t="s">
        <v>8236</v>
      </c>
      <c r="H523" t="s">
        <v>8254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8268</v>
      </c>
      <c r="O523">
        <f t="shared" si="40"/>
        <v>20</v>
      </c>
      <c r="P523">
        <f t="shared" si="41"/>
        <v>500</v>
      </c>
      <c r="Q523" s="10" t="s">
        <v>8310</v>
      </c>
      <c r="R523" t="s">
        <v>8334</v>
      </c>
      <c r="S523" s="13">
        <f t="shared" si="42"/>
        <v>42726.920081018514</v>
      </c>
      <c r="T523" s="13">
        <f t="shared" si="43"/>
        <v>42786.75</v>
      </c>
      <c r="U523">
        <f t="shared" si="44"/>
        <v>2017</v>
      </c>
    </row>
    <row r="524" spans="1:21" ht="32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8219</v>
      </c>
      <c r="G524" t="s">
        <v>8223</v>
      </c>
      <c r="H524" t="s">
        <v>8245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8267</v>
      </c>
      <c r="O524">
        <f t="shared" si="40"/>
        <v>22</v>
      </c>
      <c r="P524">
        <f t="shared" si="41"/>
        <v>66.52</v>
      </c>
      <c r="Q524" s="10" t="s">
        <v>8308</v>
      </c>
      <c r="R524" t="s">
        <v>8314</v>
      </c>
      <c r="S524" s="13">
        <f t="shared" si="42"/>
        <v>41381.50577546296</v>
      </c>
      <c r="T524" s="13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8217</v>
      </c>
      <c r="G525" t="s">
        <v>8222</v>
      </c>
      <c r="H525" t="s">
        <v>8244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8282</v>
      </c>
      <c r="O525">
        <f t="shared" si="40"/>
        <v>107</v>
      </c>
      <c r="P525">
        <f t="shared" si="41"/>
        <v>170.45</v>
      </c>
      <c r="Q525" s="10" t="s">
        <v>8328</v>
      </c>
      <c r="R525" t="s">
        <v>8329</v>
      </c>
      <c r="S525" s="13">
        <f t="shared" si="42"/>
        <v>42493.167719907404</v>
      </c>
      <c r="T525" s="13">
        <f t="shared" si="43"/>
        <v>42528.167719907404</v>
      </c>
      <c r="U525">
        <f t="shared" si="44"/>
        <v>2016</v>
      </c>
    </row>
    <row r="526" spans="1:21" ht="48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8218</v>
      </c>
      <c r="G526" t="s">
        <v>8230</v>
      </c>
      <c r="H526" t="s">
        <v>8251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8284</v>
      </c>
      <c r="O526">
        <f t="shared" si="40"/>
        <v>0</v>
      </c>
      <c r="P526">
        <f t="shared" si="41"/>
        <v>0</v>
      </c>
      <c r="Q526" s="10" t="s">
        <v>8312</v>
      </c>
      <c r="R526" t="s">
        <v>8313</v>
      </c>
      <c r="S526" s="13">
        <f t="shared" si="42"/>
        <v>42312.204814814817</v>
      </c>
      <c r="T526" s="13">
        <f t="shared" si="43"/>
        <v>42340.725694444445</v>
      </c>
      <c r="U526">
        <f t="shared" si="44"/>
        <v>2015</v>
      </c>
    </row>
    <row r="527" spans="1:21" ht="48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8218</v>
      </c>
      <c r="G527" t="s">
        <v>8222</v>
      </c>
      <c r="H527" t="s">
        <v>8244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8269</v>
      </c>
      <c r="O527">
        <f t="shared" si="40"/>
        <v>1</v>
      </c>
      <c r="P527">
        <f t="shared" si="41"/>
        <v>57.88</v>
      </c>
      <c r="Q527" s="10" t="s">
        <v>8315</v>
      </c>
      <c r="R527" t="s">
        <v>8319</v>
      </c>
      <c r="S527" s="13">
        <f t="shared" si="42"/>
        <v>41989.853692129633</v>
      </c>
      <c r="T527" s="13">
        <f t="shared" si="43"/>
        <v>42019.811805555553</v>
      </c>
      <c r="U527">
        <f t="shared" si="44"/>
        <v>2015</v>
      </c>
    </row>
    <row r="528" spans="1:21" ht="48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8217</v>
      </c>
      <c r="G528" t="s">
        <v>8222</v>
      </c>
      <c r="H528" t="s">
        <v>8244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8266</v>
      </c>
      <c r="O528">
        <f t="shared" si="40"/>
        <v>113</v>
      </c>
      <c r="P528">
        <f t="shared" si="41"/>
        <v>109.04</v>
      </c>
      <c r="Q528" s="10" t="s">
        <v>8308</v>
      </c>
      <c r="R528" t="s">
        <v>8337</v>
      </c>
      <c r="S528" s="13">
        <f t="shared" si="42"/>
        <v>41949.697962962964</v>
      </c>
      <c r="T528" s="13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8219</v>
      </c>
      <c r="G529" t="s">
        <v>8222</v>
      </c>
      <c r="H529" t="s">
        <v>8244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8279</v>
      </c>
      <c r="O529">
        <f t="shared" si="40"/>
        <v>2</v>
      </c>
      <c r="P529">
        <f t="shared" si="41"/>
        <v>25.29</v>
      </c>
      <c r="Q529" s="10" t="s">
        <v>8321</v>
      </c>
      <c r="R529" t="s">
        <v>8322</v>
      </c>
      <c r="S529" s="13">
        <f t="shared" si="42"/>
        <v>41499.546759259261</v>
      </c>
      <c r="T529" s="13">
        <f t="shared" si="43"/>
        <v>41531.546759259261</v>
      </c>
      <c r="U529">
        <f t="shared" si="44"/>
        <v>2013</v>
      </c>
    </row>
    <row r="530" spans="1:21" ht="32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8217</v>
      </c>
      <c r="G530" t="s">
        <v>8222</v>
      </c>
      <c r="H530" t="s">
        <v>8244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8262</v>
      </c>
      <c r="O530">
        <f t="shared" si="40"/>
        <v>109</v>
      </c>
      <c r="P530">
        <f t="shared" si="41"/>
        <v>66.349999999999994</v>
      </c>
      <c r="Q530" s="10" t="s">
        <v>8308</v>
      </c>
      <c r="R530" t="s">
        <v>8347</v>
      </c>
      <c r="S530" s="13">
        <f t="shared" si="42"/>
        <v>42229.820173611108</v>
      </c>
      <c r="T530" s="13">
        <f t="shared" si="43"/>
        <v>42262.818750000006</v>
      </c>
      <c r="U530">
        <f t="shared" si="44"/>
        <v>2015</v>
      </c>
    </row>
    <row r="531" spans="1:21" ht="48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8218</v>
      </c>
      <c r="G531" t="s">
        <v>8227</v>
      </c>
      <c r="H531" t="s">
        <v>8249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8264</v>
      </c>
      <c r="O531">
        <f t="shared" si="40"/>
        <v>5</v>
      </c>
      <c r="P531">
        <f t="shared" si="41"/>
        <v>119</v>
      </c>
      <c r="Q531" s="10" t="s">
        <v>8308</v>
      </c>
      <c r="R531" t="s">
        <v>8309</v>
      </c>
      <c r="S531" s="13">
        <f t="shared" si="42"/>
        <v>41794.124953703707</v>
      </c>
      <c r="T531" s="13">
        <f t="shared" si="43"/>
        <v>41854.124953703707</v>
      </c>
      <c r="U531">
        <f t="shared" si="44"/>
        <v>2014</v>
      </c>
    </row>
    <row r="532" spans="1:21" ht="48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8217</v>
      </c>
      <c r="G532" t="s">
        <v>8222</v>
      </c>
      <c r="H532" t="s">
        <v>8244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8266</v>
      </c>
      <c r="O532">
        <f t="shared" si="40"/>
        <v>107</v>
      </c>
      <c r="P532">
        <f t="shared" si="41"/>
        <v>66.7</v>
      </c>
      <c r="Q532" s="10" t="s">
        <v>8308</v>
      </c>
      <c r="R532" t="s">
        <v>8337</v>
      </c>
      <c r="S532" s="13">
        <f t="shared" si="42"/>
        <v>42479.626875000002</v>
      </c>
      <c r="T532" s="13">
        <f t="shared" si="43"/>
        <v>42509.626875000002</v>
      </c>
      <c r="U532">
        <f t="shared" si="44"/>
        <v>2016</v>
      </c>
    </row>
    <row r="533" spans="1:21" ht="48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8217</v>
      </c>
      <c r="G533" t="s">
        <v>8234</v>
      </c>
      <c r="H533" t="s">
        <v>8247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8266</v>
      </c>
      <c r="O533">
        <f t="shared" si="40"/>
        <v>103</v>
      </c>
      <c r="P533">
        <f t="shared" si="41"/>
        <v>106.62</v>
      </c>
      <c r="Q533" s="10" t="s">
        <v>8308</v>
      </c>
      <c r="R533" t="s">
        <v>8337</v>
      </c>
      <c r="S533" s="13">
        <f t="shared" si="42"/>
        <v>42647.446597222224</v>
      </c>
      <c r="T533" s="13">
        <f t="shared" si="43"/>
        <v>42682.488263888896</v>
      </c>
      <c r="U533">
        <f t="shared" si="44"/>
        <v>2016</v>
      </c>
    </row>
    <row r="534" spans="1:21" ht="48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8217</v>
      </c>
      <c r="G534" t="s">
        <v>8222</v>
      </c>
      <c r="H534" t="s">
        <v>8244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8266</v>
      </c>
      <c r="O534">
        <f t="shared" si="40"/>
        <v>102</v>
      </c>
      <c r="P534">
        <f t="shared" si="41"/>
        <v>104.82</v>
      </c>
      <c r="Q534" s="10" t="s">
        <v>8308</v>
      </c>
      <c r="R534" t="s">
        <v>8337</v>
      </c>
      <c r="S534" s="13">
        <f t="shared" si="42"/>
        <v>41379.515775462962</v>
      </c>
      <c r="T534" s="13">
        <f t="shared" si="43"/>
        <v>41411.165972222225</v>
      </c>
      <c r="U534">
        <f t="shared" si="44"/>
        <v>2013</v>
      </c>
    </row>
    <row r="535" spans="1:21" ht="48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8217</v>
      </c>
      <c r="G535" t="s">
        <v>8222</v>
      </c>
      <c r="H535" t="s">
        <v>8244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8266</v>
      </c>
      <c r="O535">
        <f t="shared" si="40"/>
        <v>125</v>
      </c>
      <c r="P535">
        <f t="shared" si="41"/>
        <v>146.35</v>
      </c>
      <c r="Q535" s="10" t="s">
        <v>8308</v>
      </c>
      <c r="R535" t="s">
        <v>8337</v>
      </c>
      <c r="S535" s="13">
        <f t="shared" si="42"/>
        <v>42772.669062500005</v>
      </c>
      <c r="T535" s="13">
        <f t="shared" si="43"/>
        <v>42802.875</v>
      </c>
      <c r="U535">
        <f t="shared" si="44"/>
        <v>2017</v>
      </c>
    </row>
    <row r="536" spans="1:21" ht="32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8217</v>
      </c>
      <c r="G536" t="s">
        <v>8222</v>
      </c>
      <c r="H536" t="s">
        <v>8244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8266</v>
      </c>
      <c r="O536">
        <f t="shared" si="40"/>
        <v>116</v>
      </c>
      <c r="P536">
        <f t="shared" si="41"/>
        <v>246.61</v>
      </c>
      <c r="Q536" s="10" t="s">
        <v>8308</v>
      </c>
      <c r="R536" t="s">
        <v>8337</v>
      </c>
      <c r="S536" s="13">
        <f t="shared" si="42"/>
        <v>41943.293912037036</v>
      </c>
      <c r="T536" s="13">
        <f t="shared" si="43"/>
        <v>41974.3355787037</v>
      </c>
      <c r="U536">
        <f t="shared" si="44"/>
        <v>2014</v>
      </c>
    </row>
    <row r="537" spans="1:21" ht="48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8217</v>
      </c>
      <c r="G537" t="s">
        <v>8222</v>
      </c>
      <c r="H537" t="s">
        <v>8244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8266</v>
      </c>
      <c r="O537">
        <f t="shared" si="40"/>
        <v>111</v>
      </c>
      <c r="P537">
        <f t="shared" si="41"/>
        <v>109.82</v>
      </c>
      <c r="Q537" s="10" t="s">
        <v>8308</v>
      </c>
      <c r="R537" t="s">
        <v>8337</v>
      </c>
      <c r="S537" s="13">
        <f t="shared" si="42"/>
        <v>41936.001226851848</v>
      </c>
      <c r="T537" s="13">
        <f t="shared" si="43"/>
        <v>41966.042893518519</v>
      </c>
      <c r="U537">
        <f t="shared" si="44"/>
        <v>2014</v>
      </c>
    </row>
    <row r="538" spans="1:21" ht="48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8217</v>
      </c>
      <c r="G538" t="s">
        <v>8222</v>
      </c>
      <c r="H538" t="s">
        <v>8244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8266</v>
      </c>
      <c r="O538">
        <f t="shared" si="40"/>
        <v>103</v>
      </c>
      <c r="P538">
        <f t="shared" si="41"/>
        <v>133.13999999999999</v>
      </c>
      <c r="Q538" s="10" t="s">
        <v>8308</v>
      </c>
      <c r="R538" t="s">
        <v>8337</v>
      </c>
      <c r="S538" s="13">
        <f t="shared" si="42"/>
        <v>41646.628032407411</v>
      </c>
      <c r="T538" s="13">
        <f t="shared" si="43"/>
        <v>41675.961111111108</v>
      </c>
      <c r="U538">
        <f t="shared" si="44"/>
        <v>2014</v>
      </c>
    </row>
    <row r="539" spans="1:21" ht="32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8217</v>
      </c>
      <c r="G539" t="s">
        <v>8222</v>
      </c>
      <c r="H539" t="s">
        <v>8244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8270</v>
      </c>
      <c r="O539">
        <f t="shared" si="40"/>
        <v>127</v>
      </c>
      <c r="P539">
        <f t="shared" si="41"/>
        <v>1644</v>
      </c>
      <c r="Q539" s="10" t="s">
        <v>8315</v>
      </c>
      <c r="R539" t="s">
        <v>8323</v>
      </c>
      <c r="S539" s="13">
        <f t="shared" si="42"/>
        <v>41891.693379629629</v>
      </c>
      <c r="T539" s="13">
        <f t="shared" si="43"/>
        <v>41926.693379629629</v>
      </c>
      <c r="U539">
        <f t="shared" si="44"/>
        <v>2014</v>
      </c>
    </row>
    <row r="540" spans="1:21" ht="48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8219</v>
      </c>
      <c r="G540" t="s">
        <v>8222</v>
      </c>
      <c r="H540" t="s">
        <v>8244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8270</v>
      </c>
      <c r="O540">
        <f t="shared" si="40"/>
        <v>1</v>
      </c>
      <c r="P540">
        <f t="shared" si="41"/>
        <v>99.33</v>
      </c>
      <c r="Q540" s="10" t="s">
        <v>8315</v>
      </c>
      <c r="R540" t="s">
        <v>8323</v>
      </c>
      <c r="S540" s="13">
        <f t="shared" si="42"/>
        <v>42634.900046296301</v>
      </c>
      <c r="T540" s="13">
        <f t="shared" si="43"/>
        <v>42674.900046296301</v>
      </c>
      <c r="U540">
        <f t="shared" si="44"/>
        <v>2016</v>
      </c>
    </row>
    <row r="541" spans="1:21" ht="32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8219</v>
      </c>
      <c r="G541" t="s">
        <v>8222</v>
      </c>
      <c r="H541" t="s">
        <v>8244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8270</v>
      </c>
      <c r="O541">
        <f t="shared" si="40"/>
        <v>1</v>
      </c>
      <c r="P541">
        <f t="shared" si="41"/>
        <v>41.89</v>
      </c>
      <c r="Q541" s="10" t="s">
        <v>8315</v>
      </c>
      <c r="R541" t="s">
        <v>8323</v>
      </c>
      <c r="S541" s="13">
        <f t="shared" si="42"/>
        <v>42625.635636574079</v>
      </c>
      <c r="T541" s="13">
        <f t="shared" si="43"/>
        <v>42660.635636574079</v>
      </c>
      <c r="U541">
        <f t="shared" si="44"/>
        <v>2016</v>
      </c>
    </row>
    <row r="542" spans="1:21" ht="48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8219</v>
      </c>
      <c r="G542" t="s">
        <v>8222</v>
      </c>
      <c r="H542" t="s">
        <v>8244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8270</v>
      </c>
      <c r="O542">
        <f t="shared" si="40"/>
        <v>83</v>
      </c>
      <c r="P542">
        <f t="shared" si="41"/>
        <v>301.94</v>
      </c>
      <c r="Q542" s="10" t="s">
        <v>8315</v>
      </c>
      <c r="R542" t="s">
        <v>8323</v>
      </c>
      <c r="S542" s="13">
        <f t="shared" si="42"/>
        <v>42506.416990740734</v>
      </c>
      <c r="T542" s="13">
        <f t="shared" si="43"/>
        <v>42541.790972222225</v>
      </c>
      <c r="U542">
        <f t="shared" si="44"/>
        <v>2016</v>
      </c>
    </row>
    <row r="543" spans="1:21" ht="64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8219</v>
      </c>
      <c r="G543" t="s">
        <v>8222</v>
      </c>
      <c r="H543" t="s">
        <v>8244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8280</v>
      </c>
      <c r="O543">
        <f t="shared" si="40"/>
        <v>2</v>
      </c>
      <c r="P543">
        <f t="shared" si="41"/>
        <v>25.43</v>
      </c>
      <c r="Q543" s="10" t="s">
        <v>8321</v>
      </c>
      <c r="R543" t="s">
        <v>8331</v>
      </c>
      <c r="S543" s="13">
        <f t="shared" si="42"/>
        <v>41926.854166666664</v>
      </c>
      <c r="T543" s="13">
        <f t="shared" si="43"/>
        <v>41957.895833333328</v>
      </c>
      <c r="U543">
        <f t="shared" si="44"/>
        <v>2014</v>
      </c>
    </row>
    <row r="544" spans="1:21" ht="48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8219</v>
      </c>
      <c r="G544" t="s">
        <v>8222</v>
      </c>
      <c r="H544" t="s">
        <v>8244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8280</v>
      </c>
      <c r="O544">
        <f t="shared" si="40"/>
        <v>0</v>
      </c>
      <c r="P544">
        <f t="shared" si="41"/>
        <v>31.25</v>
      </c>
      <c r="Q544" s="10" t="s">
        <v>8321</v>
      </c>
      <c r="R544" t="s">
        <v>8331</v>
      </c>
      <c r="S544" s="13">
        <f t="shared" si="42"/>
        <v>42736.9066087963</v>
      </c>
      <c r="T544" s="13">
        <f t="shared" si="43"/>
        <v>42756.9066087963</v>
      </c>
      <c r="U544">
        <f t="shared" si="44"/>
        <v>2017</v>
      </c>
    </row>
    <row r="545" spans="1:21" ht="48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8218</v>
      </c>
      <c r="G545" t="s">
        <v>8223</v>
      </c>
      <c r="H545" t="s">
        <v>8245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8270</v>
      </c>
      <c r="O545">
        <f t="shared" si="40"/>
        <v>0</v>
      </c>
      <c r="P545">
        <f t="shared" si="41"/>
        <v>26.5</v>
      </c>
      <c r="Q545" s="10" t="s">
        <v>8315</v>
      </c>
      <c r="R545" t="s">
        <v>8323</v>
      </c>
      <c r="S545" s="13">
        <f t="shared" si="42"/>
        <v>42115.656539351854</v>
      </c>
      <c r="T545" s="13">
        <f t="shared" si="43"/>
        <v>42145.656539351854</v>
      </c>
      <c r="U545">
        <f t="shared" si="44"/>
        <v>2015</v>
      </c>
    </row>
    <row r="546" spans="1:21" ht="48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8218</v>
      </c>
      <c r="G546" t="s">
        <v>8222</v>
      </c>
      <c r="H546" t="s">
        <v>8244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8270</v>
      </c>
      <c r="O546">
        <f t="shared" si="40"/>
        <v>22</v>
      </c>
      <c r="P546">
        <f t="shared" si="41"/>
        <v>157.46</v>
      </c>
      <c r="Q546" s="10" t="s">
        <v>8315</v>
      </c>
      <c r="R546" t="s">
        <v>8323</v>
      </c>
      <c r="S546" s="13">
        <f t="shared" si="42"/>
        <v>42522.276724537034</v>
      </c>
      <c r="T546" s="13">
        <f t="shared" si="43"/>
        <v>42553.166666666672</v>
      </c>
      <c r="U546">
        <f t="shared" si="44"/>
        <v>2016</v>
      </c>
    </row>
    <row r="547" spans="1:21" ht="48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8217</v>
      </c>
      <c r="G547" t="s">
        <v>8222</v>
      </c>
      <c r="H547" t="s">
        <v>8244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8282</v>
      </c>
      <c r="O547">
        <f t="shared" si="40"/>
        <v>135</v>
      </c>
      <c r="P547">
        <f t="shared" si="41"/>
        <v>53.99</v>
      </c>
      <c r="Q547" s="10" t="s">
        <v>8328</v>
      </c>
      <c r="R547" t="s">
        <v>8329</v>
      </c>
      <c r="S547" s="13">
        <f t="shared" si="42"/>
        <v>42275.767303240747</v>
      </c>
      <c r="T547" s="13">
        <f t="shared" si="43"/>
        <v>42300.767303240747</v>
      </c>
      <c r="U547">
        <f t="shared" si="44"/>
        <v>2015</v>
      </c>
    </row>
    <row r="548" spans="1:21" ht="16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8219</v>
      </c>
      <c r="G548" t="s">
        <v>8222</v>
      </c>
      <c r="H548" t="s">
        <v>8244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8290</v>
      </c>
      <c r="O548">
        <f t="shared" si="40"/>
        <v>0</v>
      </c>
      <c r="P548">
        <f t="shared" si="41"/>
        <v>37.5</v>
      </c>
      <c r="Q548" s="10" t="s">
        <v>8324</v>
      </c>
      <c r="R548" t="s">
        <v>8330</v>
      </c>
      <c r="S548" s="13">
        <f t="shared" si="42"/>
        <v>42460.610520833332</v>
      </c>
      <c r="T548" s="13">
        <f t="shared" si="43"/>
        <v>42504.207638888889</v>
      </c>
      <c r="U548">
        <f t="shared" si="44"/>
        <v>2016</v>
      </c>
    </row>
    <row r="549" spans="1:21" ht="48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8219</v>
      </c>
      <c r="G549" t="s">
        <v>8222</v>
      </c>
      <c r="H549" t="s">
        <v>8244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8282</v>
      </c>
      <c r="O549">
        <f t="shared" si="40"/>
        <v>15</v>
      </c>
      <c r="P549">
        <f t="shared" si="41"/>
        <v>71.34</v>
      </c>
      <c r="Q549" s="10" t="s">
        <v>8328</v>
      </c>
      <c r="R549" t="s">
        <v>8329</v>
      </c>
      <c r="S549" s="13">
        <f t="shared" si="42"/>
        <v>42388.575104166666</v>
      </c>
      <c r="T549" s="13">
        <f t="shared" si="43"/>
        <v>42421.575104166666</v>
      </c>
      <c r="U549">
        <f t="shared" si="44"/>
        <v>2016</v>
      </c>
    </row>
    <row r="550" spans="1:21" ht="48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8219</v>
      </c>
      <c r="G550" t="s">
        <v>8222</v>
      </c>
      <c r="H550" t="s">
        <v>8244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8291</v>
      </c>
      <c r="O550">
        <f t="shared" si="40"/>
        <v>14</v>
      </c>
      <c r="P550">
        <f t="shared" si="41"/>
        <v>129.97</v>
      </c>
      <c r="Q550" s="10" t="s">
        <v>8315</v>
      </c>
      <c r="R550" t="s">
        <v>8327</v>
      </c>
      <c r="S550" s="13">
        <f t="shared" si="42"/>
        <v>41905.429155092592</v>
      </c>
      <c r="T550" s="13">
        <f t="shared" si="43"/>
        <v>41935.429155092592</v>
      </c>
      <c r="U550">
        <f t="shared" si="44"/>
        <v>2014</v>
      </c>
    </row>
    <row r="551" spans="1:21" ht="48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8217</v>
      </c>
      <c r="G551" t="s">
        <v>8227</v>
      </c>
      <c r="H551" t="s">
        <v>8249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8292</v>
      </c>
      <c r="O551">
        <f t="shared" si="40"/>
        <v>198</v>
      </c>
      <c r="P551">
        <f t="shared" si="41"/>
        <v>101.86</v>
      </c>
      <c r="Q551" s="10" t="s">
        <v>8315</v>
      </c>
      <c r="R551" t="s">
        <v>8326</v>
      </c>
      <c r="S551" s="13">
        <f t="shared" si="42"/>
        <v>41526.60665509259</v>
      </c>
      <c r="T551" s="13">
        <f t="shared" si="43"/>
        <v>41563.60665509259</v>
      </c>
      <c r="U551">
        <f t="shared" si="44"/>
        <v>2013</v>
      </c>
    </row>
    <row r="552" spans="1:21" ht="48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8217</v>
      </c>
      <c r="G552" t="s">
        <v>8223</v>
      </c>
      <c r="H552" t="s">
        <v>8245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8292</v>
      </c>
      <c r="O552">
        <f t="shared" si="40"/>
        <v>114</v>
      </c>
      <c r="P552">
        <f t="shared" si="41"/>
        <v>64.02</v>
      </c>
      <c r="Q552" s="10" t="s">
        <v>8315</v>
      </c>
      <c r="R552" t="s">
        <v>8326</v>
      </c>
      <c r="S552" s="13">
        <f t="shared" si="42"/>
        <v>41731.520949074074</v>
      </c>
      <c r="T552" s="13">
        <f t="shared" si="43"/>
        <v>41761.520949074074</v>
      </c>
      <c r="U552">
        <f t="shared" si="44"/>
        <v>2014</v>
      </c>
    </row>
    <row r="553" spans="1:21" ht="32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8217</v>
      </c>
      <c r="G553" t="s">
        <v>8222</v>
      </c>
      <c r="H553" t="s">
        <v>8244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8295</v>
      </c>
      <c r="O553">
        <f t="shared" si="40"/>
        <v>526</v>
      </c>
      <c r="P553">
        <f t="shared" si="41"/>
        <v>54.88</v>
      </c>
      <c r="Q553" s="10" t="s">
        <v>8332</v>
      </c>
      <c r="R553" t="s">
        <v>8350</v>
      </c>
      <c r="S553" s="13">
        <f t="shared" si="42"/>
        <v>41842.917129629634</v>
      </c>
      <c r="T553" s="13">
        <f t="shared" si="43"/>
        <v>41877.917129629634</v>
      </c>
      <c r="U553">
        <f t="shared" si="44"/>
        <v>2014</v>
      </c>
    </row>
    <row r="554" spans="1:21" ht="48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8217</v>
      </c>
      <c r="G554" t="s">
        <v>8222</v>
      </c>
      <c r="H554" t="s">
        <v>8244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8295</v>
      </c>
      <c r="O554">
        <f t="shared" si="40"/>
        <v>102</v>
      </c>
      <c r="P554">
        <f t="shared" si="41"/>
        <v>219.93</v>
      </c>
      <c r="Q554" s="10" t="s">
        <v>8332</v>
      </c>
      <c r="R554" t="s">
        <v>8350</v>
      </c>
      <c r="S554" s="13">
        <f t="shared" si="42"/>
        <v>42332.89980324074</v>
      </c>
      <c r="T554" s="13">
        <f t="shared" si="43"/>
        <v>42363</v>
      </c>
      <c r="U554">
        <f t="shared" si="44"/>
        <v>2015</v>
      </c>
    </row>
    <row r="555" spans="1:21" ht="48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8218</v>
      </c>
      <c r="G555" t="s">
        <v>8222</v>
      </c>
      <c r="H555" t="s">
        <v>8244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8269</v>
      </c>
      <c r="O555">
        <f t="shared" si="40"/>
        <v>0</v>
      </c>
      <c r="P555">
        <f t="shared" si="41"/>
        <v>25</v>
      </c>
      <c r="Q555" s="10" t="s">
        <v>8315</v>
      </c>
      <c r="R555" t="s">
        <v>8319</v>
      </c>
      <c r="S555" s="13">
        <f t="shared" si="42"/>
        <v>41954.722916666666</v>
      </c>
      <c r="T555" s="13">
        <f t="shared" si="43"/>
        <v>42014.722916666666</v>
      </c>
      <c r="U555">
        <f t="shared" si="44"/>
        <v>2015</v>
      </c>
    </row>
    <row r="556" spans="1:21" ht="32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8219</v>
      </c>
      <c r="G556" t="s">
        <v>8222</v>
      </c>
      <c r="H556" t="s">
        <v>8244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8281</v>
      </c>
      <c r="O556">
        <f t="shared" si="40"/>
        <v>0</v>
      </c>
      <c r="P556">
        <f t="shared" si="41"/>
        <v>1</v>
      </c>
      <c r="Q556" s="10" t="s">
        <v>8332</v>
      </c>
      <c r="R556" t="s">
        <v>8333</v>
      </c>
      <c r="S556" s="13">
        <f t="shared" si="42"/>
        <v>42045.784155092595</v>
      </c>
      <c r="T556" s="13">
        <f t="shared" si="43"/>
        <v>42075.742488425924</v>
      </c>
      <c r="U556">
        <f t="shared" si="44"/>
        <v>2015</v>
      </c>
    </row>
    <row r="557" spans="1:21" ht="48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8217</v>
      </c>
      <c r="G557" t="s">
        <v>8222</v>
      </c>
      <c r="H557" t="s">
        <v>8244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8295</v>
      </c>
      <c r="O557">
        <f t="shared" si="40"/>
        <v>101</v>
      </c>
      <c r="P557">
        <f t="shared" si="41"/>
        <v>271.51</v>
      </c>
      <c r="Q557" s="10" t="s">
        <v>8332</v>
      </c>
      <c r="R557" t="s">
        <v>8350</v>
      </c>
      <c r="S557" s="13">
        <f t="shared" si="42"/>
        <v>42770.201481481476</v>
      </c>
      <c r="T557" s="13">
        <f t="shared" si="43"/>
        <v>42805.201481481476</v>
      </c>
      <c r="U557">
        <f t="shared" si="44"/>
        <v>2017</v>
      </c>
    </row>
    <row r="558" spans="1:21" ht="32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8219</v>
      </c>
      <c r="G558" t="s">
        <v>8222</v>
      </c>
      <c r="H558" t="s">
        <v>8244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8296</v>
      </c>
      <c r="O558">
        <f t="shared" si="40"/>
        <v>0</v>
      </c>
      <c r="P558">
        <f t="shared" si="41"/>
        <v>0</v>
      </c>
      <c r="Q558" s="10" t="s">
        <v>8332</v>
      </c>
      <c r="R558" t="s">
        <v>8336</v>
      </c>
      <c r="S558" s="13">
        <f t="shared" si="42"/>
        <v>41928.015439814815</v>
      </c>
      <c r="T558" s="13">
        <f t="shared" si="43"/>
        <v>41958.057106481487</v>
      </c>
      <c r="U558">
        <f t="shared" si="44"/>
        <v>2014</v>
      </c>
    </row>
    <row r="559" spans="1:21" ht="48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8218</v>
      </c>
      <c r="G559" t="s">
        <v>8222</v>
      </c>
      <c r="H559" t="s">
        <v>8244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8281</v>
      </c>
      <c r="O559">
        <f t="shared" si="40"/>
        <v>0</v>
      </c>
      <c r="P559">
        <f t="shared" si="41"/>
        <v>0</v>
      </c>
      <c r="Q559" s="10" t="s">
        <v>8332</v>
      </c>
      <c r="R559" t="s">
        <v>8333</v>
      </c>
      <c r="S559" s="13">
        <f t="shared" si="42"/>
        <v>41842.980879629627</v>
      </c>
      <c r="T559" s="13">
        <f t="shared" si="43"/>
        <v>41872.980879629627</v>
      </c>
      <c r="U559">
        <f t="shared" si="44"/>
        <v>2014</v>
      </c>
    </row>
    <row r="560" spans="1:21" ht="48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8219</v>
      </c>
      <c r="G560" t="s">
        <v>8227</v>
      </c>
      <c r="H560" t="s">
        <v>8249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8281</v>
      </c>
      <c r="O560">
        <f t="shared" si="40"/>
        <v>24</v>
      </c>
      <c r="P560">
        <f t="shared" si="41"/>
        <v>305.77999999999997</v>
      </c>
      <c r="Q560" s="10" t="s">
        <v>8332</v>
      </c>
      <c r="R560" t="s">
        <v>8333</v>
      </c>
      <c r="S560" s="13">
        <f t="shared" si="42"/>
        <v>41828.664456018516</v>
      </c>
      <c r="T560" s="13">
        <f t="shared" si="43"/>
        <v>41858.664456018516</v>
      </c>
      <c r="U560">
        <f t="shared" si="44"/>
        <v>2014</v>
      </c>
    </row>
    <row r="561" spans="1:21" ht="48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8217</v>
      </c>
      <c r="G561" t="s">
        <v>8222</v>
      </c>
      <c r="H561" t="s">
        <v>8244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8298</v>
      </c>
      <c r="O561">
        <f t="shared" si="40"/>
        <v>304</v>
      </c>
      <c r="P561">
        <f t="shared" si="41"/>
        <v>157.29</v>
      </c>
      <c r="Q561" s="10" t="s">
        <v>8315</v>
      </c>
      <c r="R561" t="s">
        <v>8320</v>
      </c>
      <c r="S561" s="13">
        <f t="shared" si="42"/>
        <v>41075.237858796296</v>
      </c>
      <c r="T561" s="13">
        <f t="shared" si="43"/>
        <v>41105.237858796296</v>
      </c>
      <c r="U561">
        <f t="shared" si="44"/>
        <v>2012</v>
      </c>
    </row>
    <row r="562" spans="1:21" ht="64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8219</v>
      </c>
      <c r="G562" t="s">
        <v>8222</v>
      </c>
      <c r="H562" t="s">
        <v>8244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8299</v>
      </c>
      <c r="O562">
        <f t="shared" si="40"/>
        <v>63</v>
      </c>
      <c r="P562">
        <f t="shared" si="41"/>
        <v>128.62</v>
      </c>
      <c r="Q562" s="10" t="s">
        <v>8315</v>
      </c>
      <c r="R562" t="s">
        <v>8316</v>
      </c>
      <c r="S562" s="13">
        <f t="shared" si="42"/>
        <v>42529.632754629631</v>
      </c>
      <c r="T562" s="13">
        <f t="shared" si="43"/>
        <v>42556.207638888889</v>
      </c>
      <c r="U562">
        <f t="shared" si="44"/>
        <v>2016</v>
      </c>
    </row>
    <row r="563" spans="1:21" ht="48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8219</v>
      </c>
      <c r="G563" t="s">
        <v>8222</v>
      </c>
      <c r="H563" t="s">
        <v>8244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8281</v>
      </c>
      <c r="O563">
        <f t="shared" si="40"/>
        <v>0</v>
      </c>
      <c r="P563">
        <f t="shared" si="41"/>
        <v>1</v>
      </c>
      <c r="Q563" s="10" t="s">
        <v>8332</v>
      </c>
      <c r="R563" t="s">
        <v>8333</v>
      </c>
      <c r="S563" s="13">
        <f t="shared" si="42"/>
        <v>42551.961689814809</v>
      </c>
      <c r="T563" s="13">
        <f t="shared" si="43"/>
        <v>42581.961689814809</v>
      </c>
      <c r="U563">
        <f t="shared" si="44"/>
        <v>2016</v>
      </c>
    </row>
    <row r="564" spans="1:21" ht="48" x14ac:dyDescent="0.2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8217</v>
      </c>
      <c r="G564" t="s">
        <v>8222</v>
      </c>
      <c r="H564" t="s">
        <v>8244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8300</v>
      </c>
      <c r="O564">
        <f t="shared" si="40"/>
        <v>112</v>
      </c>
      <c r="P564">
        <f t="shared" si="41"/>
        <v>149.44</v>
      </c>
      <c r="Q564" s="10" t="s">
        <v>8310</v>
      </c>
      <c r="R564" t="s">
        <v>8311</v>
      </c>
      <c r="S564" s="13">
        <f t="shared" si="42"/>
        <v>41899.294942129629</v>
      </c>
      <c r="T564" s="13">
        <f t="shared" si="43"/>
        <v>41928.290972222225</v>
      </c>
      <c r="U564">
        <f t="shared" si="44"/>
        <v>2014</v>
      </c>
    </row>
    <row r="565" spans="1:21" ht="48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8219</v>
      </c>
      <c r="G565" t="s">
        <v>8222</v>
      </c>
      <c r="H565" t="s">
        <v>8244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8268</v>
      </c>
      <c r="O565">
        <f t="shared" si="40"/>
        <v>0</v>
      </c>
      <c r="P565">
        <f t="shared" si="41"/>
        <v>23.33</v>
      </c>
      <c r="Q565" s="10" t="s">
        <v>8310</v>
      </c>
      <c r="R565" t="s">
        <v>8334</v>
      </c>
      <c r="S565" s="13">
        <f t="shared" si="42"/>
        <v>42123.648831018523</v>
      </c>
      <c r="T565" s="13">
        <f t="shared" si="43"/>
        <v>42153.648831018523</v>
      </c>
      <c r="U565">
        <f t="shared" si="44"/>
        <v>2015</v>
      </c>
    </row>
    <row r="566" spans="1:21" ht="32" x14ac:dyDescent="0.2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8217</v>
      </c>
      <c r="G566" t="s">
        <v>8222</v>
      </c>
      <c r="H566" t="s">
        <v>8244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8300</v>
      </c>
      <c r="O566">
        <f t="shared" si="40"/>
        <v>172</v>
      </c>
      <c r="P566">
        <f t="shared" si="41"/>
        <v>153.52000000000001</v>
      </c>
      <c r="Q566" s="10" t="s">
        <v>8310</v>
      </c>
      <c r="R566" t="s">
        <v>8311</v>
      </c>
      <c r="S566" s="13">
        <f t="shared" si="42"/>
        <v>42090.912500000006</v>
      </c>
      <c r="T566" s="13">
        <f t="shared" si="43"/>
        <v>42150.912500000006</v>
      </c>
      <c r="U566">
        <f t="shared" si="44"/>
        <v>2015</v>
      </c>
    </row>
    <row r="567" spans="1:21" ht="48" x14ac:dyDescent="0.2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8217</v>
      </c>
      <c r="G567" t="s">
        <v>8222</v>
      </c>
      <c r="H567" t="s">
        <v>8244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8268</v>
      </c>
      <c r="O567">
        <f t="shared" si="40"/>
        <v>160</v>
      </c>
      <c r="P567">
        <f t="shared" si="41"/>
        <v>60.3</v>
      </c>
      <c r="Q567" s="10" t="s">
        <v>8310</v>
      </c>
      <c r="R567" t="s">
        <v>8334</v>
      </c>
      <c r="S567" s="13">
        <f t="shared" si="42"/>
        <v>41940.69158564815</v>
      </c>
      <c r="T567" s="13">
        <f t="shared" si="43"/>
        <v>41969.332638888889</v>
      </c>
      <c r="U567">
        <f t="shared" si="44"/>
        <v>2014</v>
      </c>
    </row>
    <row r="568" spans="1:21" ht="64" x14ac:dyDescent="0.2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8217</v>
      </c>
      <c r="G568" t="s">
        <v>8222</v>
      </c>
      <c r="H568" t="s">
        <v>8244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8268</v>
      </c>
      <c r="O568">
        <f t="shared" si="40"/>
        <v>100</v>
      </c>
      <c r="P568">
        <f t="shared" si="41"/>
        <v>262.11</v>
      </c>
      <c r="Q568" s="10" t="s">
        <v>8310</v>
      </c>
      <c r="R568" t="s">
        <v>8334</v>
      </c>
      <c r="S568" s="13">
        <f t="shared" si="42"/>
        <v>42219.665173611109</v>
      </c>
      <c r="T568" s="13">
        <f t="shared" si="43"/>
        <v>42257.165972222225</v>
      </c>
      <c r="U568">
        <f t="shared" si="44"/>
        <v>2015</v>
      </c>
    </row>
    <row r="569" spans="1:21" ht="32" x14ac:dyDescent="0.2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8217</v>
      </c>
      <c r="G569" t="s">
        <v>8222</v>
      </c>
      <c r="H569" t="s">
        <v>8244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8268</v>
      </c>
      <c r="O569">
        <f t="shared" si="40"/>
        <v>101</v>
      </c>
      <c r="P569">
        <f t="shared" si="41"/>
        <v>131.13999999999999</v>
      </c>
      <c r="Q569" s="10" t="s">
        <v>8310</v>
      </c>
      <c r="R569" t="s">
        <v>8334</v>
      </c>
      <c r="S569" s="13">
        <f t="shared" si="42"/>
        <v>42252.474351851852</v>
      </c>
      <c r="T569" s="13">
        <f t="shared" si="43"/>
        <v>42276.165972222225</v>
      </c>
      <c r="U569">
        <f t="shared" si="44"/>
        <v>2015</v>
      </c>
    </row>
    <row r="570" spans="1:21" ht="48" x14ac:dyDescent="0.2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8217</v>
      </c>
      <c r="G570" t="s">
        <v>8222</v>
      </c>
      <c r="H570" t="s">
        <v>8244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8268</v>
      </c>
      <c r="O570">
        <f t="shared" si="40"/>
        <v>114</v>
      </c>
      <c r="P570">
        <f t="shared" si="41"/>
        <v>119.18</v>
      </c>
      <c r="Q570" s="10" t="s">
        <v>8310</v>
      </c>
      <c r="R570" t="s">
        <v>8334</v>
      </c>
      <c r="S570" s="13">
        <f t="shared" si="42"/>
        <v>42480.078715277778</v>
      </c>
      <c r="T570" s="13">
        <f t="shared" si="43"/>
        <v>42504.165972222225</v>
      </c>
      <c r="U570">
        <f t="shared" si="44"/>
        <v>2016</v>
      </c>
    </row>
    <row r="571" spans="1:21" ht="48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8217</v>
      </c>
      <c r="G571" t="s">
        <v>8225</v>
      </c>
      <c r="H571" t="s">
        <v>8247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8266</v>
      </c>
      <c r="O571">
        <f t="shared" si="40"/>
        <v>127</v>
      </c>
      <c r="P571">
        <f t="shared" si="41"/>
        <v>44.91</v>
      </c>
      <c r="Q571" s="10" t="s">
        <v>8308</v>
      </c>
      <c r="R571" t="s">
        <v>8337</v>
      </c>
      <c r="S571" s="13">
        <f t="shared" si="42"/>
        <v>42427.964745370366</v>
      </c>
      <c r="T571" s="13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8217</v>
      </c>
      <c r="G572" t="s">
        <v>8222</v>
      </c>
      <c r="H572" t="s">
        <v>8244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8266</v>
      </c>
      <c r="O572">
        <f t="shared" si="40"/>
        <v>102</v>
      </c>
      <c r="P572">
        <f t="shared" si="41"/>
        <v>119.99</v>
      </c>
      <c r="Q572" s="10" t="s">
        <v>8308</v>
      </c>
      <c r="R572" t="s">
        <v>8337</v>
      </c>
      <c r="S572" s="13">
        <f t="shared" si="42"/>
        <v>42111.970995370371</v>
      </c>
      <c r="T572" s="13">
        <f t="shared" si="43"/>
        <v>42156.097222222219</v>
      </c>
      <c r="U572">
        <f t="shared" si="44"/>
        <v>2015</v>
      </c>
    </row>
    <row r="573" spans="1:21" ht="48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8219</v>
      </c>
      <c r="G573" t="s">
        <v>8222</v>
      </c>
      <c r="H573" t="s">
        <v>8244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8282</v>
      </c>
      <c r="O573">
        <f t="shared" si="40"/>
        <v>5</v>
      </c>
      <c r="P573">
        <f t="shared" si="41"/>
        <v>109.07</v>
      </c>
      <c r="Q573" s="10" t="s">
        <v>8328</v>
      </c>
      <c r="R573" t="s">
        <v>8329</v>
      </c>
      <c r="S573" s="13">
        <f t="shared" si="42"/>
        <v>42010.674513888895</v>
      </c>
      <c r="T573" s="13">
        <f t="shared" si="43"/>
        <v>42040.674513888895</v>
      </c>
      <c r="U573">
        <f t="shared" si="44"/>
        <v>2015</v>
      </c>
    </row>
    <row r="574" spans="1:21" ht="48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8219</v>
      </c>
      <c r="G574" t="s">
        <v>8222</v>
      </c>
      <c r="H574" t="s">
        <v>8244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8293</v>
      </c>
      <c r="O574">
        <f t="shared" si="40"/>
        <v>4</v>
      </c>
      <c r="P574">
        <f t="shared" si="41"/>
        <v>88.69</v>
      </c>
      <c r="Q574" s="10" t="s">
        <v>8328</v>
      </c>
      <c r="R574" t="s">
        <v>8335</v>
      </c>
      <c r="S574" s="13">
        <f t="shared" si="42"/>
        <v>42593.011782407411</v>
      </c>
      <c r="T574" s="13">
        <f t="shared" si="43"/>
        <v>42615.291666666672</v>
      </c>
      <c r="U574">
        <f t="shared" si="44"/>
        <v>2016</v>
      </c>
    </row>
    <row r="575" spans="1:21" ht="48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8218</v>
      </c>
      <c r="G575" t="s">
        <v>8222</v>
      </c>
      <c r="H575" t="s">
        <v>8244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8269</v>
      </c>
      <c r="O575">
        <f t="shared" si="40"/>
        <v>0</v>
      </c>
      <c r="P575">
        <f t="shared" si="41"/>
        <v>0</v>
      </c>
      <c r="Q575" s="10" t="s">
        <v>8315</v>
      </c>
      <c r="R575" t="s">
        <v>8319</v>
      </c>
      <c r="S575" s="13">
        <f t="shared" si="42"/>
        <v>42717.121377314819</v>
      </c>
      <c r="T575" s="13">
        <f t="shared" si="43"/>
        <v>42745.372916666667</v>
      </c>
      <c r="U575">
        <f t="shared" si="44"/>
        <v>2017</v>
      </c>
    </row>
    <row r="576" spans="1:21" ht="48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8219</v>
      </c>
      <c r="G576" t="s">
        <v>8236</v>
      </c>
      <c r="H576" t="s">
        <v>8254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8268</v>
      </c>
      <c r="O576">
        <f t="shared" si="40"/>
        <v>7</v>
      </c>
      <c r="P576">
        <f t="shared" si="41"/>
        <v>383.33</v>
      </c>
      <c r="Q576" s="10" t="s">
        <v>8310</v>
      </c>
      <c r="R576" t="s">
        <v>8334</v>
      </c>
      <c r="S576" s="13">
        <f t="shared" si="42"/>
        <v>42697.010520833333</v>
      </c>
      <c r="T576" s="13">
        <f t="shared" si="43"/>
        <v>42730.010520833333</v>
      </c>
      <c r="U576">
        <f t="shared" si="44"/>
        <v>2016</v>
      </c>
    </row>
    <row r="577" spans="1:21" ht="48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8217</v>
      </c>
      <c r="G577" t="s">
        <v>8223</v>
      </c>
      <c r="H577" t="s">
        <v>8245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8292</v>
      </c>
      <c r="O577">
        <f t="shared" si="40"/>
        <v>226</v>
      </c>
      <c r="P577">
        <f t="shared" si="41"/>
        <v>118.61</v>
      </c>
      <c r="Q577" s="10" t="s">
        <v>8315</v>
      </c>
      <c r="R577" t="s">
        <v>8326</v>
      </c>
      <c r="S577" s="13">
        <f t="shared" si="42"/>
        <v>41212.996481481481</v>
      </c>
      <c r="T577" s="13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8219</v>
      </c>
      <c r="G578" t="s">
        <v>8222</v>
      </c>
      <c r="H578" t="s">
        <v>8244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8282</v>
      </c>
      <c r="O578">
        <f t="shared" si="40"/>
        <v>65</v>
      </c>
      <c r="P578">
        <f t="shared" si="41"/>
        <v>170.63</v>
      </c>
      <c r="Q578" s="10" t="s">
        <v>8328</v>
      </c>
      <c r="R578" t="s">
        <v>8329</v>
      </c>
      <c r="S578" s="13">
        <f t="shared" si="42"/>
        <v>41891.976388888892</v>
      </c>
      <c r="T578" s="13">
        <f t="shared" si="43"/>
        <v>41936.976388888892</v>
      </c>
      <c r="U578">
        <f t="shared" si="44"/>
        <v>2014</v>
      </c>
    </row>
    <row r="579" spans="1:21" ht="48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8217</v>
      </c>
      <c r="G579" t="s">
        <v>8222</v>
      </c>
      <c r="H579" t="s">
        <v>8244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8273</v>
      </c>
      <c r="O579">
        <f t="shared" ref="O579:O642" si="45">ROUND(E579/D579*100,0)</f>
        <v>105</v>
      </c>
      <c r="P579">
        <f t="shared" ref="P579:P642" si="46">IFERROR(ROUND(E579/L579,2),0)</f>
        <v>83.97</v>
      </c>
      <c r="Q579" s="10" t="s">
        <v>8324</v>
      </c>
      <c r="R579" t="s">
        <v>8348</v>
      </c>
      <c r="S579" s="13">
        <f t="shared" ref="S579:S642" si="47">(((J579/60)/60)/24)+DATE(1970,1,1)</f>
        <v>41710.594282407408</v>
      </c>
      <c r="T579" s="13">
        <f t="shared" ref="T579:T642" si="48">(((I579/60)/60)/24)+DATE(1970,1,1)</f>
        <v>41740.594282407408</v>
      </c>
      <c r="U579">
        <f t="shared" ref="U579:U642" si="49">YEAR(T579)</f>
        <v>2014</v>
      </c>
    </row>
    <row r="580" spans="1:21" ht="48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8217</v>
      </c>
      <c r="G580" t="s">
        <v>8222</v>
      </c>
      <c r="H580" t="s">
        <v>8244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8285</v>
      </c>
      <c r="O580">
        <f t="shared" si="45"/>
        <v>104</v>
      </c>
      <c r="P580">
        <f t="shared" si="46"/>
        <v>96.88</v>
      </c>
      <c r="Q580" s="10" t="s">
        <v>8312</v>
      </c>
      <c r="R580" t="s">
        <v>8344</v>
      </c>
      <c r="S580" s="13">
        <f t="shared" si="47"/>
        <v>42073.957569444443</v>
      </c>
      <c r="T580" s="13">
        <f t="shared" si="48"/>
        <v>42103.957569444443</v>
      </c>
      <c r="U580">
        <f t="shared" si="49"/>
        <v>2015</v>
      </c>
    </row>
    <row r="581" spans="1:21" ht="16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8219</v>
      </c>
      <c r="G581" t="s">
        <v>8225</v>
      </c>
      <c r="H581" t="s">
        <v>8247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8299</v>
      </c>
      <c r="O581">
        <f t="shared" si="45"/>
        <v>1</v>
      </c>
      <c r="P581">
        <f t="shared" si="46"/>
        <v>69</v>
      </c>
      <c r="Q581" s="10" t="s">
        <v>8315</v>
      </c>
      <c r="R581" t="s">
        <v>8316</v>
      </c>
      <c r="S581" s="13">
        <f t="shared" si="47"/>
        <v>42436.211701388893</v>
      </c>
      <c r="T581" s="13">
        <f t="shared" si="48"/>
        <v>42466.170034722221</v>
      </c>
      <c r="U581">
        <f t="shared" si="49"/>
        <v>2016</v>
      </c>
    </row>
    <row r="582" spans="1:21" ht="48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8219</v>
      </c>
      <c r="G582" t="s">
        <v>8223</v>
      </c>
      <c r="H582" t="s">
        <v>8245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8293</v>
      </c>
      <c r="O582">
        <f t="shared" si="45"/>
        <v>1</v>
      </c>
      <c r="P582">
        <f t="shared" si="46"/>
        <v>33.71</v>
      </c>
      <c r="Q582" s="10" t="s">
        <v>8328</v>
      </c>
      <c r="R582" t="s">
        <v>8335</v>
      </c>
      <c r="S582" s="13">
        <f t="shared" si="47"/>
        <v>41926.482731481483</v>
      </c>
      <c r="T582" s="13">
        <f t="shared" si="48"/>
        <v>41956.524398148147</v>
      </c>
      <c r="U582">
        <f t="shared" si="49"/>
        <v>2014</v>
      </c>
    </row>
    <row r="583" spans="1:21" ht="48" x14ac:dyDescent="0.2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8217</v>
      </c>
      <c r="G583" t="s">
        <v>8222</v>
      </c>
      <c r="H583" t="s">
        <v>8244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8268</v>
      </c>
      <c r="O583">
        <f t="shared" si="45"/>
        <v>103</v>
      </c>
      <c r="P583">
        <f t="shared" si="46"/>
        <v>134.26</v>
      </c>
      <c r="Q583" s="10" t="s">
        <v>8310</v>
      </c>
      <c r="R583" t="s">
        <v>8334</v>
      </c>
      <c r="S583" s="13">
        <f t="shared" si="47"/>
        <v>42445.19430555556</v>
      </c>
      <c r="T583" s="13">
        <f t="shared" si="48"/>
        <v>42489.19430555556</v>
      </c>
      <c r="U583">
        <f t="shared" si="49"/>
        <v>2016</v>
      </c>
    </row>
    <row r="584" spans="1:21" ht="48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8217</v>
      </c>
      <c r="G584" t="s">
        <v>8222</v>
      </c>
      <c r="H584" t="s">
        <v>8244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8262</v>
      </c>
      <c r="O584">
        <f t="shared" si="45"/>
        <v>165</v>
      </c>
      <c r="P584">
        <f t="shared" si="46"/>
        <v>59.96</v>
      </c>
      <c r="Q584" s="10" t="s">
        <v>8308</v>
      </c>
      <c r="R584" t="s">
        <v>8347</v>
      </c>
      <c r="S584" s="13">
        <f t="shared" si="47"/>
        <v>41791.713252314818</v>
      </c>
      <c r="T584" s="13">
        <f t="shared" si="48"/>
        <v>41836.125</v>
      </c>
      <c r="U584">
        <f t="shared" si="49"/>
        <v>2014</v>
      </c>
    </row>
    <row r="585" spans="1:21" ht="48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8217</v>
      </c>
      <c r="G585" t="s">
        <v>8222</v>
      </c>
      <c r="H585" t="s">
        <v>8244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8262</v>
      </c>
      <c r="O585">
        <f t="shared" si="45"/>
        <v>106</v>
      </c>
      <c r="P585">
        <f t="shared" si="46"/>
        <v>93.26</v>
      </c>
      <c r="Q585" s="10" t="s">
        <v>8308</v>
      </c>
      <c r="R585" t="s">
        <v>8347</v>
      </c>
      <c r="S585" s="13">
        <f t="shared" si="47"/>
        <v>41869.542314814818</v>
      </c>
      <c r="T585" s="13">
        <f t="shared" si="48"/>
        <v>41899.542314814818</v>
      </c>
      <c r="U585">
        <f t="shared" si="49"/>
        <v>2014</v>
      </c>
    </row>
    <row r="586" spans="1:21" ht="48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8217</v>
      </c>
      <c r="G586" t="s">
        <v>8222</v>
      </c>
      <c r="H586" t="s">
        <v>8244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8266</v>
      </c>
      <c r="O586">
        <f t="shared" si="45"/>
        <v>106</v>
      </c>
      <c r="P586">
        <f t="shared" si="46"/>
        <v>72.48</v>
      </c>
      <c r="Q586" s="10" t="s">
        <v>8308</v>
      </c>
      <c r="R586" t="s">
        <v>8337</v>
      </c>
      <c r="S586" s="13">
        <f t="shared" si="47"/>
        <v>41401.565868055557</v>
      </c>
      <c r="T586" s="13">
        <f t="shared" si="48"/>
        <v>41431.565868055557</v>
      </c>
      <c r="U586">
        <f t="shared" si="49"/>
        <v>2013</v>
      </c>
    </row>
    <row r="587" spans="1:21" ht="48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8217</v>
      </c>
      <c r="G587" t="s">
        <v>8222</v>
      </c>
      <c r="H587" t="s">
        <v>8244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8266</v>
      </c>
      <c r="O587">
        <f t="shared" si="45"/>
        <v>191</v>
      </c>
      <c r="P587">
        <f t="shared" si="46"/>
        <v>83.35</v>
      </c>
      <c r="Q587" s="10" t="s">
        <v>8308</v>
      </c>
      <c r="R587" t="s">
        <v>8337</v>
      </c>
      <c r="S587" s="13">
        <f t="shared" si="47"/>
        <v>40682.051689814813</v>
      </c>
      <c r="T587" s="13">
        <f t="shared" si="48"/>
        <v>40712.051689814813</v>
      </c>
      <c r="U587">
        <f t="shared" si="49"/>
        <v>2011</v>
      </c>
    </row>
    <row r="588" spans="1:21" ht="48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8217</v>
      </c>
      <c r="G588" t="s">
        <v>8222</v>
      </c>
      <c r="H588" t="s">
        <v>8244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8266</v>
      </c>
      <c r="O588">
        <f t="shared" si="45"/>
        <v>105</v>
      </c>
      <c r="P588">
        <f t="shared" si="46"/>
        <v>109.42</v>
      </c>
      <c r="Q588" s="10" t="s">
        <v>8308</v>
      </c>
      <c r="R588" t="s">
        <v>8337</v>
      </c>
      <c r="S588" s="13">
        <f t="shared" si="47"/>
        <v>41612.10024305556</v>
      </c>
      <c r="T588" s="13">
        <f t="shared" si="48"/>
        <v>41641.333333333336</v>
      </c>
      <c r="U588">
        <f t="shared" si="49"/>
        <v>2014</v>
      </c>
    </row>
    <row r="589" spans="1:21" ht="32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8217</v>
      </c>
      <c r="G589" t="s">
        <v>8222</v>
      </c>
      <c r="H589" t="s">
        <v>8244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8266</v>
      </c>
      <c r="O589">
        <f t="shared" si="45"/>
        <v>101</v>
      </c>
      <c r="P589">
        <f t="shared" si="46"/>
        <v>95.7</v>
      </c>
      <c r="Q589" s="10" t="s">
        <v>8308</v>
      </c>
      <c r="R589" t="s">
        <v>8337</v>
      </c>
      <c r="S589" s="13">
        <f t="shared" si="47"/>
        <v>41589.676886574074</v>
      </c>
      <c r="T589" s="13">
        <f t="shared" si="48"/>
        <v>41619.676886574074</v>
      </c>
      <c r="U589">
        <f t="shared" si="49"/>
        <v>2013</v>
      </c>
    </row>
    <row r="590" spans="1:21" ht="48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8217</v>
      </c>
      <c r="G590" t="s">
        <v>8222</v>
      </c>
      <c r="H590" t="s">
        <v>8244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8266</v>
      </c>
      <c r="O590">
        <f t="shared" si="45"/>
        <v>102</v>
      </c>
      <c r="P590">
        <f t="shared" si="46"/>
        <v>58.41</v>
      </c>
      <c r="Q590" s="10" t="s">
        <v>8308</v>
      </c>
      <c r="R590" t="s">
        <v>8337</v>
      </c>
      <c r="S590" s="13">
        <f t="shared" si="47"/>
        <v>41926.73778935185</v>
      </c>
      <c r="T590" s="13">
        <f t="shared" si="48"/>
        <v>41957.125</v>
      </c>
      <c r="U590">
        <f t="shared" si="49"/>
        <v>2014</v>
      </c>
    </row>
    <row r="591" spans="1:21" ht="48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8217</v>
      </c>
      <c r="G591" t="s">
        <v>8222</v>
      </c>
      <c r="H591" t="s">
        <v>8244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8266</v>
      </c>
      <c r="O591">
        <f t="shared" si="45"/>
        <v>101</v>
      </c>
      <c r="P591">
        <f t="shared" si="46"/>
        <v>125.79</v>
      </c>
      <c r="Q591" s="10" t="s">
        <v>8308</v>
      </c>
      <c r="R591" t="s">
        <v>8337</v>
      </c>
      <c r="S591" s="13">
        <f t="shared" si="47"/>
        <v>41598.17597222222</v>
      </c>
      <c r="T591" s="13">
        <f t="shared" si="48"/>
        <v>41630.208333333336</v>
      </c>
      <c r="U591">
        <f t="shared" si="49"/>
        <v>2013</v>
      </c>
    </row>
    <row r="592" spans="1:21" ht="48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8219</v>
      </c>
      <c r="G592" t="s">
        <v>8223</v>
      </c>
      <c r="H592" t="s">
        <v>8245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8267</v>
      </c>
      <c r="O592">
        <f t="shared" si="45"/>
        <v>0</v>
      </c>
      <c r="P592">
        <f t="shared" si="46"/>
        <v>5</v>
      </c>
      <c r="Q592" s="10" t="s">
        <v>8308</v>
      </c>
      <c r="R592" t="s">
        <v>8314</v>
      </c>
      <c r="S592" s="13">
        <f t="shared" si="47"/>
        <v>41331.555127314816</v>
      </c>
      <c r="T592" s="13">
        <f t="shared" si="48"/>
        <v>41356.513460648144</v>
      </c>
      <c r="U592">
        <f t="shared" si="49"/>
        <v>2013</v>
      </c>
    </row>
    <row r="593" spans="1:21" ht="48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8219</v>
      </c>
      <c r="G593" t="s">
        <v>8222</v>
      </c>
      <c r="H593" t="s">
        <v>8244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8267</v>
      </c>
      <c r="O593">
        <f t="shared" si="45"/>
        <v>3</v>
      </c>
      <c r="P593">
        <f t="shared" si="46"/>
        <v>61.5</v>
      </c>
      <c r="Q593" s="10" t="s">
        <v>8308</v>
      </c>
      <c r="R593" t="s">
        <v>8314</v>
      </c>
      <c r="S593" s="13">
        <f t="shared" si="47"/>
        <v>41869.698136574072</v>
      </c>
      <c r="T593" s="13">
        <f t="shared" si="48"/>
        <v>41899.698136574072</v>
      </c>
      <c r="U593">
        <f t="shared" si="49"/>
        <v>2014</v>
      </c>
    </row>
    <row r="594" spans="1:21" ht="48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8219</v>
      </c>
      <c r="G594" t="s">
        <v>8222</v>
      </c>
      <c r="H594" t="s">
        <v>8244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8267</v>
      </c>
      <c r="O594">
        <f t="shared" si="45"/>
        <v>6</v>
      </c>
      <c r="P594">
        <f t="shared" si="46"/>
        <v>87.14</v>
      </c>
      <c r="Q594" s="10" t="s">
        <v>8308</v>
      </c>
      <c r="R594" t="s">
        <v>8314</v>
      </c>
      <c r="S594" s="13">
        <f t="shared" si="47"/>
        <v>41162.672326388885</v>
      </c>
      <c r="T594" s="13">
        <f t="shared" si="48"/>
        <v>41192.672326388885</v>
      </c>
      <c r="U594">
        <f t="shared" si="49"/>
        <v>2012</v>
      </c>
    </row>
    <row r="595" spans="1:21" ht="48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8219</v>
      </c>
      <c r="G595" t="s">
        <v>8223</v>
      </c>
      <c r="H595" t="s">
        <v>8245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8267</v>
      </c>
      <c r="O595">
        <f t="shared" si="45"/>
        <v>0</v>
      </c>
      <c r="P595">
        <f t="shared" si="46"/>
        <v>0</v>
      </c>
      <c r="Q595" s="10" t="s">
        <v>8308</v>
      </c>
      <c r="R595" t="s">
        <v>8314</v>
      </c>
      <c r="S595" s="13">
        <f t="shared" si="47"/>
        <v>42114.726134259254</v>
      </c>
      <c r="T595" s="13">
        <f t="shared" si="48"/>
        <v>42144.726134259254</v>
      </c>
      <c r="U595">
        <f t="shared" si="49"/>
        <v>2015</v>
      </c>
    </row>
    <row r="596" spans="1:21" ht="80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8219</v>
      </c>
      <c r="G596" t="s">
        <v>8227</v>
      </c>
      <c r="H596" t="s">
        <v>8249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8269</v>
      </c>
      <c r="O596">
        <f t="shared" si="45"/>
        <v>9</v>
      </c>
      <c r="P596">
        <f t="shared" si="46"/>
        <v>389.29</v>
      </c>
      <c r="Q596" s="10" t="s">
        <v>8315</v>
      </c>
      <c r="R596" t="s">
        <v>8319</v>
      </c>
      <c r="S596" s="13">
        <f t="shared" si="47"/>
        <v>42080.757326388892</v>
      </c>
      <c r="T596" s="13">
        <f t="shared" si="48"/>
        <v>42110.757326388892</v>
      </c>
      <c r="U596">
        <f t="shared" si="49"/>
        <v>2015</v>
      </c>
    </row>
    <row r="597" spans="1:21" ht="48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8218</v>
      </c>
      <c r="G597" t="s">
        <v>8227</v>
      </c>
      <c r="H597" t="s">
        <v>8249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8269</v>
      </c>
      <c r="O597">
        <f t="shared" si="45"/>
        <v>1</v>
      </c>
      <c r="P597">
        <f t="shared" si="46"/>
        <v>300</v>
      </c>
      <c r="Q597" s="10" t="s">
        <v>8315</v>
      </c>
      <c r="R597" t="s">
        <v>8319</v>
      </c>
      <c r="S597" s="13">
        <f t="shared" si="47"/>
        <v>41831.716874999998</v>
      </c>
      <c r="T597" s="13">
        <f t="shared" si="48"/>
        <v>41876.716874999998</v>
      </c>
      <c r="U597">
        <f t="shared" si="49"/>
        <v>2014</v>
      </c>
    </row>
    <row r="598" spans="1:21" ht="48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8219</v>
      </c>
      <c r="G598" t="s">
        <v>8222</v>
      </c>
      <c r="H598" t="s">
        <v>8244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8270</v>
      </c>
      <c r="O598">
        <f t="shared" si="45"/>
        <v>39</v>
      </c>
      <c r="P598">
        <f t="shared" si="46"/>
        <v>788.53</v>
      </c>
      <c r="Q598" s="10" t="s">
        <v>8315</v>
      </c>
      <c r="R598" t="s">
        <v>8323</v>
      </c>
      <c r="S598" s="13">
        <f t="shared" si="47"/>
        <v>41984.692731481482</v>
      </c>
      <c r="T598" s="13">
        <f t="shared" si="48"/>
        <v>42018.166666666672</v>
      </c>
      <c r="U598">
        <f t="shared" si="49"/>
        <v>2015</v>
      </c>
    </row>
    <row r="599" spans="1:21" ht="48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8219</v>
      </c>
      <c r="G599" t="s">
        <v>8222</v>
      </c>
      <c r="H599" t="s">
        <v>8244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8275</v>
      </c>
      <c r="O599">
        <f t="shared" si="45"/>
        <v>0</v>
      </c>
      <c r="P599">
        <f t="shared" si="46"/>
        <v>30</v>
      </c>
      <c r="Q599" s="10" t="s">
        <v>8324</v>
      </c>
      <c r="R599" t="s">
        <v>8338</v>
      </c>
      <c r="S599" s="13">
        <f t="shared" si="47"/>
        <v>41829.965532407405</v>
      </c>
      <c r="T599" s="13">
        <f t="shared" si="48"/>
        <v>41881.645833333336</v>
      </c>
      <c r="U599">
        <f t="shared" si="49"/>
        <v>2014</v>
      </c>
    </row>
    <row r="600" spans="1:21" ht="48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8219</v>
      </c>
      <c r="G600" t="s">
        <v>8222</v>
      </c>
      <c r="H600" t="s">
        <v>8244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8275</v>
      </c>
      <c r="O600">
        <f t="shared" si="45"/>
        <v>7</v>
      </c>
      <c r="P600">
        <f t="shared" si="46"/>
        <v>82.58</v>
      </c>
      <c r="Q600" s="10" t="s">
        <v>8324</v>
      </c>
      <c r="R600" t="s">
        <v>8338</v>
      </c>
      <c r="S600" s="13">
        <f t="shared" si="47"/>
        <v>41004.139108796298</v>
      </c>
      <c r="T600" s="13">
        <f t="shared" si="48"/>
        <v>41034.139108796298</v>
      </c>
      <c r="U600">
        <f t="shared" si="49"/>
        <v>2012</v>
      </c>
    </row>
    <row r="601" spans="1:21" ht="32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8219</v>
      </c>
      <c r="G601" t="s">
        <v>8236</v>
      </c>
      <c r="H601" t="s">
        <v>8254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8270</v>
      </c>
      <c r="O601">
        <f t="shared" si="45"/>
        <v>47</v>
      </c>
      <c r="P601">
        <f t="shared" si="46"/>
        <v>1272.73</v>
      </c>
      <c r="Q601" s="10" t="s">
        <v>8315</v>
      </c>
      <c r="R601" t="s">
        <v>8323</v>
      </c>
      <c r="S601" s="13">
        <f t="shared" si="47"/>
        <v>42742.30332175926</v>
      </c>
      <c r="T601" s="13">
        <f t="shared" si="48"/>
        <v>42775.30332175926</v>
      </c>
      <c r="U601">
        <f t="shared" si="49"/>
        <v>2017</v>
      </c>
    </row>
    <row r="602" spans="1:21" ht="48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8219</v>
      </c>
      <c r="G602" t="s">
        <v>8234</v>
      </c>
      <c r="H602" t="s">
        <v>8247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8270</v>
      </c>
      <c r="O602">
        <f t="shared" si="45"/>
        <v>6</v>
      </c>
      <c r="P602">
        <f t="shared" si="46"/>
        <v>82.09</v>
      </c>
      <c r="Q602" s="10" t="s">
        <v>8315</v>
      </c>
      <c r="R602" t="s">
        <v>8323</v>
      </c>
      <c r="S602" s="13">
        <f t="shared" si="47"/>
        <v>42339.967708333337</v>
      </c>
      <c r="T602" s="13">
        <f t="shared" si="48"/>
        <v>42369.958333333328</v>
      </c>
      <c r="U602">
        <f t="shared" si="49"/>
        <v>2015</v>
      </c>
    </row>
    <row r="603" spans="1:21" ht="48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8218</v>
      </c>
      <c r="G603" t="s">
        <v>8222</v>
      </c>
      <c r="H603" t="s">
        <v>8244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8270</v>
      </c>
      <c r="O603">
        <f t="shared" si="45"/>
        <v>44</v>
      </c>
      <c r="P603">
        <f t="shared" si="46"/>
        <v>174.95</v>
      </c>
      <c r="Q603" s="10" t="s">
        <v>8315</v>
      </c>
      <c r="R603" t="s">
        <v>8323</v>
      </c>
      <c r="S603" s="13">
        <f t="shared" si="47"/>
        <v>42676.583599537036</v>
      </c>
      <c r="T603" s="13">
        <f t="shared" si="48"/>
        <v>42718.6252662037</v>
      </c>
      <c r="U603">
        <f t="shared" si="49"/>
        <v>2016</v>
      </c>
    </row>
    <row r="604" spans="1:21" ht="48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8219</v>
      </c>
      <c r="G604" t="s">
        <v>8222</v>
      </c>
      <c r="H604" t="s">
        <v>8244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8279</v>
      </c>
      <c r="O604">
        <f t="shared" si="45"/>
        <v>0</v>
      </c>
      <c r="P604">
        <f t="shared" si="46"/>
        <v>11.25</v>
      </c>
      <c r="Q604" s="10" t="s">
        <v>8321</v>
      </c>
      <c r="R604" t="s">
        <v>8322</v>
      </c>
      <c r="S604" s="13">
        <f t="shared" si="47"/>
        <v>42440.371111111104</v>
      </c>
      <c r="T604" s="13">
        <f t="shared" si="48"/>
        <v>42470.329444444447</v>
      </c>
      <c r="U604">
        <f t="shared" si="49"/>
        <v>2016</v>
      </c>
    </row>
    <row r="605" spans="1:21" ht="32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8219</v>
      </c>
      <c r="G605" t="s">
        <v>8227</v>
      </c>
      <c r="H605" t="s">
        <v>8249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8279</v>
      </c>
      <c r="O605">
        <f t="shared" si="45"/>
        <v>3</v>
      </c>
      <c r="P605">
        <f t="shared" si="46"/>
        <v>114</v>
      </c>
      <c r="Q605" s="10" t="s">
        <v>8321</v>
      </c>
      <c r="R605" t="s">
        <v>8322</v>
      </c>
      <c r="S605" s="13">
        <f t="shared" si="47"/>
        <v>42413.671006944445</v>
      </c>
      <c r="T605" s="13">
        <f t="shared" si="48"/>
        <v>42443.629340277781</v>
      </c>
      <c r="U605">
        <f t="shared" si="49"/>
        <v>2016</v>
      </c>
    </row>
    <row r="606" spans="1:21" ht="48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8219</v>
      </c>
      <c r="G606" t="s">
        <v>8222</v>
      </c>
      <c r="H606" t="s">
        <v>8244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8281</v>
      </c>
      <c r="O606">
        <f t="shared" si="45"/>
        <v>4</v>
      </c>
      <c r="P606">
        <f t="shared" si="46"/>
        <v>60.79</v>
      </c>
      <c r="Q606" s="10" t="s">
        <v>8332</v>
      </c>
      <c r="R606" t="s">
        <v>8333</v>
      </c>
      <c r="S606" s="13">
        <f t="shared" si="47"/>
        <v>42061.154930555553</v>
      </c>
      <c r="T606" s="13">
        <f t="shared" si="48"/>
        <v>42091.113263888896</v>
      </c>
      <c r="U606">
        <f t="shared" si="49"/>
        <v>2015</v>
      </c>
    </row>
    <row r="607" spans="1:21" ht="48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8217</v>
      </c>
      <c r="G607" t="s">
        <v>8222</v>
      </c>
      <c r="H607" t="s">
        <v>8244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8273</v>
      </c>
      <c r="O607">
        <f t="shared" si="45"/>
        <v>200</v>
      </c>
      <c r="P607">
        <f t="shared" si="46"/>
        <v>118.2</v>
      </c>
      <c r="Q607" s="10" t="s">
        <v>8324</v>
      </c>
      <c r="R607" t="s">
        <v>8348</v>
      </c>
      <c r="S607" s="13">
        <f t="shared" si="47"/>
        <v>41843.64271990741</v>
      </c>
      <c r="T607" s="13">
        <f t="shared" si="48"/>
        <v>41888.64271990741</v>
      </c>
      <c r="U607">
        <f t="shared" si="49"/>
        <v>2014</v>
      </c>
    </row>
    <row r="608" spans="1:21" ht="48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8217</v>
      </c>
      <c r="G608" t="s">
        <v>8222</v>
      </c>
      <c r="H608" t="s">
        <v>8244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8273</v>
      </c>
      <c r="O608">
        <f t="shared" si="45"/>
        <v>118</v>
      </c>
      <c r="P608">
        <f t="shared" si="46"/>
        <v>98.03</v>
      </c>
      <c r="Q608" s="10" t="s">
        <v>8324</v>
      </c>
      <c r="R608" t="s">
        <v>8348</v>
      </c>
      <c r="S608" s="13">
        <f t="shared" si="47"/>
        <v>40921.919340277782</v>
      </c>
      <c r="T608" s="13">
        <f t="shared" si="48"/>
        <v>40951.919340277782</v>
      </c>
      <c r="U608">
        <f t="shared" si="49"/>
        <v>2012</v>
      </c>
    </row>
    <row r="609" spans="1:21" ht="48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8218</v>
      </c>
      <c r="G609" t="s">
        <v>8222</v>
      </c>
      <c r="H609" t="s">
        <v>8244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8270</v>
      </c>
      <c r="O609">
        <f t="shared" si="45"/>
        <v>26</v>
      </c>
      <c r="P609">
        <f t="shared" si="46"/>
        <v>90.62</v>
      </c>
      <c r="Q609" s="10" t="s">
        <v>8315</v>
      </c>
      <c r="R609" t="s">
        <v>8323</v>
      </c>
      <c r="S609" s="13">
        <f t="shared" si="47"/>
        <v>42543.665601851855</v>
      </c>
      <c r="T609" s="13">
        <f t="shared" si="48"/>
        <v>42572.729166666672</v>
      </c>
      <c r="U609">
        <f t="shared" si="49"/>
        <v>2016</v>
      </c>
    </row>
    <row r="610" spans="1:21" ht="48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8218</v>
      </c>
      <c r="G610" t="s">
        <v>8222</v>
      </c>
      <c r="H610" t="s">
        <v>8244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8270</v>
      </c>
      <c r="O610">
        <f t="shared" si="45"/>
        <v>3</v>
      </c>
      <c r="P610">
        <f t="shared" si="46"/>
        <v>66.069999999999993</v>
      </c>
      <c r="Q610" s="10" t="s">
        <v>8315</v>
      </c>
      <c r="R610" t="s">
        <v>8323</v>
      </c>
      <c r="S610" s="13">
        <f t="shared" si="47"/>
        <v>42188.803622685184</v>
      </c>
      <c r="T610" s="13">
        <f t="shared" si="48"/>
        <v>42218.803622685184</v>
      </c>
      <c r="U610">
        <f t="shared" si="49"/>
        <v>2015</v>
      </c>
    </row>
    <row r="611" spans="1:21" ht="48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8219</v>
      </c>
      <c r="G611" t="s">
        <v>8224</v>
      </c>
      <c r="H611" t="s">
        <v>8246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8284</v>
      </c>
      <c r="O611">
        <f t="shared" si="45"/>
        <v>0</v>
      </c>
      <c r="P611">
        <f t="shared" si="46"/>
        <v>100</v>
      </c>
      <c r="Q611" s="10" t="s">
        <v>8312</v>
      </c>
      <c r="R611" t="s">
        <v>8313</v>
      </c>
      <c r="S611" s="13">
        <f t="shared" si="47"/>
        <v>42340.360312500001</v>
      </c>
      <c r="T611" s="13">
        <f t="shared" si="48"/>
        <v>42370.360312500001</v>
      </c>
      <c r="U611">
        <f t="shared" si="49"/>
        <v>2016</v>
      </c>
    </row>
    <row r="612" spans="1:21" ht="48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8217</v>
      </c>
      <c r="G612" t="s">
        <v>8222</v>
      </c>
      <c r="H612" t="s">
        <v>8244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8285</v>
      </c>
      <c r="O612">
        <f t="shared" si="45"/>
        <v>456</v>
      </c>
      <c r="P612">
        <f t="shared" si="46"/>
        <v>52.62</v>
      </c>
      <c r="Q612" s="10" t="s">
        <v>8312</v>
      </c>
      <c r="R612" t="s">
        <v>8344</v>
      </c>
      <c r="S612" s="13">
        <f t="shared" si="47"/>
        <v>40959.734398148146</v>
      </c>
      <c r="T612" s="13">
        <f t="shared" si="48"/>
        <v>40990.125</v>
      </c>
      <c r="U612">
        <f t="shared" si="49"/>
        <v>2012</v>
      </c>
    </row>
    <row r="613" spans="1:21" ht="48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8217</v>
      </c>
      <c r="G613" t="s">
        <v>8222</v>
      </c>
      <c r="H613" t="s">
        <v>8244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8285</v>
      </c>
      <c r="O613">
        <f t="shared" si="45"/>
        <v>111</v>
      </c>
      <c r="P613">
        <f t="shared" si="46"/>
        <v>90.5</v>
      </c>
      <c r="Q613" s="10" t="s">
        <v>8312</v>
      </c>
      <c r="R613" t="s">
        <v>8344</v>
      </c>
      <c r="S613" s="13">
        <f t="shared" si="47"/>
        <v>40840.615787037037</v>
      </c>
      <c r="T613" s="13">
        <f t="shared" si="48"/>
        <v>40900.125</v>
      </c>
      <c r="U613">
        <f t="shared" si="49"/>
        <v>2011</v>
      </c>
    </row>
    <row r="614" spans="1:21" ht="48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8218</v>
      </c>
      <c r="G614" t="s">
        <v>8222</v>
      </c>
      <c r="H614" t="s">
        <v>8244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8287</v>
      </c>
      <c r="O614">
        <f t="shared" si="45"/>
        <v>21</v>
      </c>
      <c r="P614">
        <f t="shared" si="46"/>
        <v>108.05</v>
      </c>
      <c r="Q614" s="10" t="s">
        <v>8312</v>
      </c>
      <c r="R614" t="s">
        <v>8352</v>
      </c>
      <c r="S614" s="13">
        <f t="shared" si="47"/>
        <v>42549.916712962964</v>
      </c>
      <c r="T614" s="13">
        <f t="shared" si="48"/>
        <v>42578.916666666672</v>
      </c>
      <c r="U614">
        <f t="shared" si="49"/>
        <v>2016</v>
      </c>
    </row>
    <row r="615" spans="1:21" ht="16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8218</v>
      </c>
      <c r="G615" t="s">
        <v>8222</v>
      </c>
      <c r="H615" t="s">
        <v>8244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8287</v>
      </c>
      <c r="O615">
        <f t="shared" si="45"/>
        <v>0</v>
      </c>
      <c r="P615">
        <f t="shared" si="46"/>
        <v>0</v>
      </c>
      <c r="Q615" s="10" t="s">
        <v>8312</v>
      </c>
      <c r="R615" t="s">
        <v>8352</v>
      </c>
      <c r="S615" s="13">
        <f t="shared" si="47"/>
        <v>41389.679560185185</v>
      </c>
      <c r="T615" s="13">
        <f t="shared" si="48"/>
        <v>41419.679560185185</v>
      </c>
      <c r="U615">
        <f t="shared" si="49"/>
        <v>2013</v>
      </c>
    </row>
    <row r="616" spans="1:21" ht="48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8220</v>
      </c>
      <c r="G616" t="s">
        <v>8222</v>
      </c>
      <c r="H616" t="s">
        <v>8244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8290</v>
      </c>
      <c r="O616">
        <f t="shared" si="45"/>
        <v>33</v>
      </c>
      <c r="P616">
        <f t="shared" si="46"/>
        <v>264.26</v>
      </c>
      <c r="Q616" s="10" t="s">
        <v>8324</v>
      </c>
      <c r="R616" t="s">
        <v>8330</v>
      </c>
      <c r="S616" s="13">
        <f t="shared" si="47"/>
        <v>42795.701481481476</v>
      </c>
      <c r="T616" s="13">
        <f t="shared" si="48"/>
        <v>42828.041666666672</v>
      </c>
      <c r="U616">
        <f t="shared" si="49"/>
        <v>2017</v>
      </c>
    </row>
    <row r="617" spans="1:21" ht="48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8219</v>
      </c>
      <c r="G617" t="s">
        <v>8222</v>
      </c>
      <c r="H617" t="s">
        <v>8244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8282</v>
      </c>
      <c r="O617">
        <f t="shared" si="45"/>
        <v>6</v>
      </c>
      <c r="P617">
        <f t="shared" si="46"/>
        <v>98.79</v>
      </c>
      <c r="Q617" s="10" t="s">
        <v>8328</v>
      </c>
      <c r="R617" t="s">
        <v>8329</v>
      </c>
      <c r="S617" s="13">
        <f t="shared" si="47"/>
        <v>41978.760393518518</v>
      </c>
      <c r="T617" s="13">
        <f t="shared" si="48"/>
        <v>42023.760393518518</v>
      </c>
      <c r="U617">
        <f t="shared" si="49"/>
        <v>2015</v>
      </c>
    </row>
    <row r="618" spans="1:21" ht="48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8219</v>
      </c>
      <c r="G618" t="s">
        <v>8222</v>
      </c>
      <c r="H618" t="s">
        <v>8244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8282</v>
      </c>
      <c r="O618">
        <f t="shared" si="45"/>
        <v>40</v>
      </c>
      <c r="P618">
        <f t="shared" si="46"/>
        <v>78.44</v>
      </c>
      <c r="Q618" s="10" t="s">
        <v>8328</v>
      </c>
      <c r="R618" t="s">
        <v>8329</v>
      </c>
      <c r="S618" s="13">
        <f t="shared" si="47"/>
        <v>42493.600810185191</v>
      </c>
      <c r="T618" s="13">
        <f t="shared" si="48"/>
        <v>42553.600810185191</v>
      </c>
      <c r="U618">
        <f t="shared" si="49"/>
        <v>2016</v>
      </c>
    </row>
    <row r="619" spans="1:21" ht="48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8219</v>
      </c>
      <c r="G619" t="s">
        <v>8222</v>
      </c>
      <c r="H619" t="s">
        <v>8244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8291</v>
      </c>
      <c r="O619">
        <f t="shared" si="45"/>
        <v>0</v>
      </c>
      <c r="P619">
        <f t="shared" si="46"/>
        <v>21.25</v>
      </c>
      <c r="Q619" s="10" t="s">
        <v>8315</v>
      </c>
      <c r="R619" t="s">
        <v>8327</v>
      </c>
      <c r="S619" s="13">
        <f t="shared" si="47"/>
        <v>41767.587094907409</v>
      </c>
      <c r="T619" s="13">
        <f t="shared" si="48"/>
        <v>41782.587094907409</v>
      </c>
      <c r="U619">
        <f t="shared" si="49"/>
        <v>2014</v>
      </c>
    </row>
    <row r="620" spans="1:21" ht="32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8217</v>
      </c>
      <c r="G620" t="s">
        <v>8222</v>
      </c>
      <c r="H620" t="s">
        <v>8244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8292</v>
      </c>
      <c r="O620">
        <f t="shared" si="45"/>
        <v>168</v>
      </c>
      <c r="P620">
        <f t="shared" si="46"/>
        <v>76.14</v>
      </c>
      <c r="Q620" s="10" t="s">
        <v>8315</v>
      </c>
      <c r="R620" t="s">
        <v>8326</v>
      </c>
      <c r="S620" s="13">
        <f t="shared" si="47"/>
        <v>41179.098530092589</v>
      </c>
      <c r="T620" s="13">
        <f t="shared" si="48"/>
        <v>41209.098530092589</v>
      </c>
      <c r="U620">
        <f t="shared" si="49"/>
        <v>2012</v>
      </c>
    </row>
    <row r="621" spans="1:21" ht="48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8217</v>
      </c>
      <c r="G621" t="s">
        <v>8222</v>
      </c>
      <c r="H621" t="s">
        <v>8244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8292</v>
      </c>
      <c r="O621">
        <f t="shared" si="45"/>
        <v>124</v>
      </c>
      <c r="P621">
        <f t="shared" si="46"/>
        <v>194.26</v>
      </c>
      <c r="Q621" s="10" t="s">
        <v>8315</v>
      </c>
      <c r="R621" t="s">
        <v>8326</v>
      </c>
      <c r="S621" s="13">
        <f t="shared" si="47"/>
        <v>41535.812708333331</v>
      </c>
      <c r="T621" s="13">
        <f t="shared" si="48"/>
        <v>41563.165972222225</v>
      </c>
      <c r="U621">
        <f t="shared" si="49"/>
        <v>2013</v>
      </c>
    </row>
    <row r="622" spans="1:21" ht="32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8217</v>
      </c>
      <c r="G622" t="s">
        <v>8222</v>
      </c>
      <c r="H622" t="s">
        <v>8244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8292</v>
      </c>
      <c r="O622">
        <f t="shared" si="45"/>
        <v>320</v>
      </c>
      <c r="P622">
        <f t="shared" si="46"/>
        <v>55.28</v>
      </c>
      <c r="Q622" s="10" t="s">
        <v>8315</v>
      </c>
      <c r="R622" t="s">
        <v>8326</v>
      </c>
      <c r="S622" s="13">
        <f t="shared" si="47"/>
        <v>42570.996423611112</v>
      </c>
      <c r="T622" s="13">
        <f t="shared" si="48"/>
        <v>42600.996423611112</v>
      </c>
      <c r="U622">
        <f t="shared" si="49"/>
        <v>2016</v>
      </c>
    </row>
    <row r="623" spans="1:21" ht="48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8217</v>
      </c>
      <c r="G623" t="s">
        <v>8222</v>
      </c>
      <c r="H623" t="s">
        <v>8244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8292</v>
      </c>
      <c r="O623">
        <f t="shared" si="45"/>
        <v>7814</v>
      </c>
      <c r="P623">
        <f t="shared" si="46"/>
        <v>88.6</v>
      </c>
      <c r="Q623" s="10" t="s">
        <v>8315</v>
      </c>
      <c r="R623" t="s">
        <v>8326</v>
      </c>
      <c r="S623" s="13">
        <f t="shared" si="47"/>
        <v>41324.214571759258</v>
      </c>
      <c r="T623" s="13">
        <f t="shared" si="48"/>
        <v>41358.172905092593</v>
      </c>
      <c r="U623">
        <f t="shared" si="49"/>
        <v>2013</v>
      </c>
    </row>
    <row r="624" spans="1:21" ht="48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8217</v>
      </c>
      <c r="G624" t="s">
        <v>8222</v>
      </c>
      <c r="H624" t="s">
        <v>8244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8292</v>
      </c>
      <c r="O624">
        <f t="shared" si="45"/>
        <v>132</v>
      </c>
      <c r="P624">
        <f t="shared" si="46"/>
        <v>46.58</v>
      </c>
      <c r="Q624" s="10" t="s">
        <v>8315</v>
      </c>
      <c r="R624" t="s">
        <v>8326</v>
      </c>
      <c r="S624" s="13">
        <f t="shared" si="47"/>
        <v>41738.864803240744</v>
      </c>
      <c r="T624" s="13">
        <f t="shared" si="48"/>
        <v>41768.864803240744</v>
      </c>
      <c r="U624">
        <f t="shared" si="49"/>
        <v>2014</v>
      </c>
    </row>
    <row r="625" spans="1:21" ht="48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8217</v>
      </c>
      <c r="G625" t="s">
        <v>8222</v>
      </c>
      <c r="H625" t="s">
        <v>8244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8292</v>
      </c>
      <c r="O625">
        <f t="shared" si="45"/>
        <v>143</v>
      </c>
      <c r="P625">
        <f t="shared" si="46"/>
        <v>114.77</v>
      </c>
      <c r="Q625" s="10" t="s">
        <v>8315</v>
      </c>
      <c r="R625" t="s">
        <v>8326</v>
      </c>
      <c r="S625" s="13">
        <f t="shared" si="47"/>
        <v>42361.602476851855</v>
      </c>
      <c r="T625" s="13">
        <f t="shared" si="48"/>
        <v>42400.915972222225</v>
      </c>
      <c r="U625">
        <f t="shared" si="49"/>
        <v>2016</v>
      </c>
    </row>
    <row r="626" spans="1:21" ht="48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8219</v>
      </c>
      <c r="G626" t="s">
        <v>8222</v>
      </c>
      <c r="H626" t="s">
        <v>8244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8279</v>
      </c>
      <c r="O626">
        <f t="shared" si="45"/>
        <v>5</v>
      </c>
      <c r="P626">
        <f t="shared" si="46"/>
        <v>29.04</v>
      </c>
      <c r="Q626" s="10" t="s">
        <v>8321</v>
      </c>
      <c r="R626" t="s">
        <v>8322</v>
      </c>
      <c r="S626" s="13">
        <f t="shared" si="47"/>
        <v>42647.750092592592</v>
      </c>
      <c r="T626" s="13">
        <f t="shared" si="48"/>
        <v>42677.750092592592</v>
      </c>
      <c r="U626">
        <f t="shared" si="49"/>
        <v>2016</v>
      </c>
    </row>
    <row r="627" spans="1:21" ht="48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8219</v>
      </c>
      <c r="G627" t="s">
        <v>8222</v>
      </c>
      <c r="H627" t="s">
        <v>8244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8279</v>
      </c>
      <c r="O627">
        <f t="shared" si="45"/>
        <v>0</v>
      </c>
      <c r="P627">
        <f t="shared" si="46"/>
        <v>12.5</v>
      </c>
      <c r="Q627" s="10" t="s">
        <v>8321</v>
      </c>
      <c r="R627" t="s">
        <v>8322</v>
      </c>
      <c r="S627" s="13">
        <f t="shared" si="47"/>
        <v>41683.832280092596</v>
      </c>
      <c r="T627" s="13">
        <f t="shared" si="48"/>
        <v>41713.790613425925</v>
      </c>
      <c r="U627">
        <f t="shared" si="49"/>
        <v>2014</v>
      </c>
    </row>
    <row r="628" spans="1:21" ht="48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8217</v>
      </c>
      <c r="G628" t="s">
        <v>8222</v>
      </c>
      <c r="H628" t="s">
        <v>8244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8294</v>
      </c>
      <c r="O628">
        <f t="shared" si="45"/>
        <v>951</v>
      </c>
      <c r="P628">
        <f t="shared" si="46"/>
        <v>65.89</v>
      </c>
      <c r="Q628" s="10" t="s">
        <v>8321</v>
      </c>
      <c r="R628" t="s">
        <v>8349</v>
      </c>
      <c r="S628" s="13">
        <f t="shared" si="47"/>
        <v>42033.584016203706</v>
      </c>
      <c r="T628" s="13">
        <f t="shared" si="48"/>
        <v>42063.584016203706</v>
      </c>
      <c r="U628">
        <f t="shared" si="49"/>
        <v>2015</v>
      </c>
    </row>
    <row r="629" spans="1:21" ht="48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8217</v>
      </c>
      <c r="G629" t="s">
        <v>8222</v>
      </c>
      <c r="H629" t="s">
        <v>8244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8273</v>
      </c>
      <c r="O629">
        <f t="shared" si="45"/>
        <v>105</v>
      </c>
      <c r="P629">
        <f t="shared" si="46"/>
        <v>109.45</v>
      </c>
      <c r="Q629" s="10" t="s">
        <v>8324</v>
      </c>
      <c r="R629" t="s">
        <v>8348</v>
      </c>
      <c r="S629" s="13">
        <f t="shared" si="47"/>
        <v>41694.84065972222</v>
      </c>
      <c r="T629" s="13">
        <f t="shared" si="48"/>
        <v>41724.798993055556</v>
      </c>
      <c r="U629">
        <f t="shared" si="49"/>
        <v>2014</v>
      </c>
    </row>
    <row r="630" spans="1:21" ht="32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8218</v>
      </c>
      <c r="G630" t="s">
        <v>8222</v>
      </c>
      <c r="H630" t="s">
        <v>8244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0" t="s">
        <v>8315</v>
      </c>
      <c r="R630" t="s">
        <v>8319</v>
      </c>
      <c r="S630" s="13">
        <f t="shared" si="47"/>
        <v>42237.016388888893</v>
      </c>
      <c r="T630" s="13">
        <f t="shared" si="48"/>
        <v>42282.016388888893</v>
      </c>
      <c r="U630">
        <f t="shared" si="49"/>
        <v>2015</v>
      </c>
    </row>
    <row r="631" spans="1:21" ht="48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8218</v>
      </c>
      <c r="G631" t="s">
        <v>8227</v>
      </c>
      <c r="H631" t="s">
        <v>8249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8269</v>
      </c>
      <c r="O631">
        <f t="shared" si="45"/>
        <v>0</v>
      </c>
      <c r="P631">
        <f t="shared" si="46"/>
        <v>0</v>
      </c>
      <c r="Q631" s="10" t="s">
        <v>8315</v>
      </c>
      <c r="R631" t="s">
        <v>8319</v>
      </c>
      <c r="S631" s="13">
        <f t="shared" si="47"/>
        <v>41954.838240740741</v>
      </c>
      <c r="T631" s="13">
        <f t="shared" si="48"/>
        <v>42014.838240740741</v>
      </c>
      <c r="U631">
        <f t="shared" si="49"/>
        <v>2015</v>
      </c>
    </row>
    <row r="632" spans="1:21" ht="48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8217</v>
      </c>
      <c r="G632" t="s">
        <v>8222</v>
      </c>
      <c r="H632" t="s">
        <v>8244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8295</v>
      </c>
      <c r="O632">
        <f t="shared" si="45"/>
        <v>102</v>
      </c>
      <c r="P632">
        <f t="shared" si="46"/>
        <v>108.78</v>
      </c>
      <c r="Q632" s="10" t="s">
        <v>8332</v>
      </c>
      <c r="R632" t="s">
        <v>8350</v>
      </c>
      <c r="S632" s="13">
        <f t="shared" si="47"/>
        <v>42407.637557870374</v>
      </c>
      <c r="T632" s="13">
        <f t="shared" si="48"/>
        <v>42452.595891203702</v>
      </c>
      <c r="U632">
        <f t="shared" si="49"/>
        <v>2016</v>
      </c>
    </row>
    <row r="633" spans="1:21" ht="48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8218</v>
      </c>
      <c r="G633" t="s">
        <v>8222</v>
      </c>
      <c r="H633" t="s">
        <v>8244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8281</v>
      </c>
      <c r="O633">
        <f t="shared" si="45"/>
        <v>0</v>
      </c>
      <c r="P633">
        <f t="shared" si="46"/>
        <v>0</v>
      </c>
      <c r="Q633" s="10" t="s">
        <v>8332</v>
      </c>
      <c r="R633" t="s">
        <v>8333</v>
      </c>
      <c r="S633" s="13">
        <f t="shared" si="47"/>
        <v>42077.119409722218</v>
      </c>
      <c r="T633" s="13">
        <f t="shared" si="48"/>
        <v>42107.119409722218</v>
      </c>
      <c r="U633">
        <f t="shared" si="49"/>
        <v>2015</v>
      </c>
    </row>
    <row r="634" spans="1:21" ht="48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8219</v>
      </c>
      <c r="G634" t="s">
        <v>8222</v>
      </c>
      <c r="H634" t="s">
        <v>8244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8281</v>
      </c>
      <c r="O634">
        <f t="shared" si="45"/>
        <v>0</v>
      </c>
      <c r="P634">
        <f t="shared" si="46"/>
        <v>50</v>
      </c>
      <c r="Q634" s="10" t="s">
        <v>8332</v>
      </c>
      <c r="R634" t="s">
        <v>8333</v>
      </c>
      <c r="S634" s="13">
        <f t="shared" si="47"/>
        <v>41795.963333333333</v>
      </c>
      <c r="T634" s="13">
        <f t="shared" si="48"/>
        <v>41825.963333333333</v>
      </c>
      <c r="U634">
        <f t="shared" si="49"/>
        <v>2014</v>
      </c>
    </row>
    <row r="635" spans="1:21" ht="48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8219</v>
      </c>
      <c r="G635" t="s">
        <v>8222</v>
      </c>
      <c r="H635" t="s">
        <v>8244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8281</v>
      </c>
      <c r="O635">
        <f t="shared" si="45"/>
        <v>0</v>
      </c>
      <c r="P635">
        <f t="shared" si="46"/>
        <v>50</v>
      </c>
      <c r="Q635" s="10" t="s">
        <v>8332</v>
      </c>
      <c r="R635" t="s">
        <v>8333</v>
      </c>
      <c r="S635" s="13">
        <f t="shared" si="47"/>
        <v>41887.801168981481</v>
      </c>
      <c r="T635" s="13">
        <f t="shared" si="48"/>
        <v>41917.801168981481</v>
      </c>
      <c r="U635">
        <f t="shared" si="49"/>
        <v>2014</v>
      </c>
    </row>
    <row r="636" spans="1:21" ht="48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8218</v>
      </c>
      <c r="G636" t="s">
        <v>8222</v>
      </c>
      <c r="H636" t="s">
        <v>8244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8298</v>
      </c>
      <c r="O636">
        <f t="shared" si="45"/>
        <v>19</v>
      </c>
      <c r="P636">
        <f t="shared" si="46"/>
        <v>95.28</v>
      </c>
      <c r="Q636" s="10" t="s">
        <v>8315</v>
      </c>
      <c r="R636" t="s">
        <v>8320</v>
      </c>
      <c r="S636" s="13">
        <f t="shared" si="47"/>
        <v>42551.928854166668</v>
      </c>
      <c r="T636" s="13">
        <f t="shared" si="48"/>
        <v>42585.0625</v>
      </c>
      <c r="U636">
        <f t="shared" si="49"/>
        <v>2016</v>
      </c>
    </row>
    <row r="637" spans="1:21" ht="48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8219</v>
      </c>
      <c r="G637" t="s">
        <v>8222</v>
      </c>
      <c r="H637" t="s">
        <v>8244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8281</v>
      </c>
      <c r="O637">
        <f t="shared" si="45"/>
        <v>0</v>
      </c>
      <c r="P637">
        <f t="shared" si="46"/>
        <v>0</v>
      </c>
      <c r="Q637" s="10" t="s">
        <v>8332</v>
      </c>
      <c r="R637" t="s">
        <v>8333</v>
      </c>
      <c r="S637" s="13">
        <f t="shared" si="47"/>
        <v>41892.974803240737</v>
      </c>
      <c r="T637" s="13">
        <f t="shared" si="48"/>
        <v>41912.974803240737</v>
      </c>
      <c r="U637">
        <f t="shared" si="49"/>
        <v>2014</v>
      </c>
    </row>
    <row r="638" spans="1:21" ht="48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8219</v>
      </c>
      <c r="G638" t="s">
        <v>8222</v>
      </c>
      <c r="H638" t="s">
        <v>8244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8281</v>
      </c>
      <c r="O638">
        <f t="shared" si="45"/>
        <v>0</v>
      </c>
      <c r="P638">
        <f t="shared" si="46"/>
        <v>1</v>
      </c>
      <c r="Q638" s="10" t="s">
        <v>8332</v>
      </c>
      <c r="R638" t="s">
        <v>8333</v>
      </c>
      <c r="S638" s="13">
        <f t="shared" si="47"/>
        <v>41878.140497685185</v>
      </c>
      <c r="T638" s="13">
        <f t="shared" si="48"/>
        <v>41908.140497685185</v>
      </c>
      <c r="U638">
        <f t="shared" si="49"/>
        <v>2014</v>
      </c>
    </row>
    <row r="639" spans="1:21" ht="48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8217</v>
      </c>
      <c r="G639" t="s">
        <v>8222</v>
      </c>
      <c r="H639" t="s">
        <v>8244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8292</v>
      </c>
      <c r="O639">
        <f t="shared" si="45"/>
        <v>104</v>
      </c>
      <c r="P639">
        <f t="shared" si="46"/>
        <v>845.7</v>
      </c>
      <c r="Q639" s="10" t="s">
        <v>8315</v>
      </c>
      <c r="R639" t="s">
        <v>8326</v>
      </c>
      <c r="S639" s="13">
        <f t="shared" si="47"/>
        <v>41872.525717592594</v>
      </c>
      <c r="T639" s="13">
        <f t="shared" si="48"/>
        <v>41930.166666666664</v>
      </c>
      <c r="U639">
        <f t="shared" si="49"/>
        <v>2014</v>
      </c>
    </row>
    <row r="640" spans="1:21" ht="48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8217</v>
      </c>
      <c r="G640" t="s">
        <v>8222</v>
      </c>
      <c r="H640" t="s">
        <v>8244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8292</v>
      </c>
      <c r="O640">
        <f t="shared" si="45"/>
        <v>246</v>
      </c>
      <c r="P640">
        <f t="shared" si="46"/>
        <v>161.88</v>
      </c>
      <c r="Q640" s="10" t="s">
        <v>8315</v>
      </c>
      <c r="R640" t="s">
        <v>8326</v>
      </c>
      <c r="S640" s="13">
        <f t="shared" si="47"/>
        <v>41611.917673611111</v>
      </c>
      <c r="T640" s="13">
        <f t="shared" si="48"/>
        <v>41654.791666666664</v>
      </c>
      <c r="U640">
        <f t="shared" si="49"/>
        <v>2014</v>
      </c>
    </row>
    <row r="641" spans="1:21" ht="48" x14ac:dyDescent="0.2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8219</v>
      </c>
      <c r="G641" t="s">
        <v>8222</v>
      </c>
      <c r="H641" t="s">
        <v>8244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8268</v>
      </c>
      <c r="O641">
        <f t="shared" si="45"/>
        <v>0</v>
      </c>
      <c r="P641">
        <f t="shared" si="46"/>
        <v>0</v>
      </c>
      <c r="Q641" s="10" t="s">
        <v>8310</v>
      </c>
      <c r="R641" t="s">
        <v>8334</v>
      </c>
      <c r="S641" s="13">
        <f t="shared" si="47"/>
        <v>41922.535185185188</v>
      </c>
      <c r="T641" s="13">
        <f t="shared" si="48"/>
        <v>41930.207638888889</v>
      </c>
      <c r="U641">
        <f t="shared" si="49"/>
        <v>2014</v>
      </c>
    </row>
    <row r="642" spans="1:21" ht="48" x14ac:dyDescent="0.2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8219</v>
      </c>
      <c r="G642" t="s">
        <v>8223</v>
      </c>
      <c r="H642" t="s">
        <v>8245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8268</v>
      </c>
      <c r="O642">
        <f t="shared" si="45"/>
        <v>0</v>
      </c>
      <c r="P642">
        <f t="shared" si="46"/>
        <v>1</v>
      </c>
      <c r="Q642" s="10" t="s">
        <v>8310</v>
      </c>
      <c r="R642" t="s">
        <v>8334</v>
      </c>
      <c r="S642" s="13">
        <f t="shared" si="47"/>
        <v>42107.841284722221</v>
      </c>
      <c r="T642" s="13">
        <f t="shared" si="48"/>
        <v>42167.841284722221</v>
      </c>
      <c r="U642">
        <f t="shared" si="49"/>
        <v>2015</v>
      </c>
    </row>
    <row r="643" spans="1:21" ht="48" x14ac:dyDescent="0.2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8217</v>
      </c>
      <c r="G643" t="s">
        <v>8222</v>
      </c>
      <c r="H643" t="s">
        <v>8244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8300</v>
      </c>
      <c r="O643">
        <f t="shared" ref="O643:O706" si="50">ROUND(E643/D643*100,0)</f>
        <v>110</v>
      </c>
      <c r="P643">
        <f t="shared" ref="P643:P706" si="51">IFERROR(ROUND(E643/L643,2),0)</f>
        <v>94.55</v>
      </c>
      <c r="Q643" s="10" t="s">
        <v>8310</v>
      </c>
      <c r="R643" t="s">
        <v>8311</v>
      </c>
      <c r="S643" s="13">
        <f t="shared" ref="S643:S706" si="52">(((J643/60)/60)/24)+DATE(1970,1,1)</f>
        <v>41932.708877314813</v>
      </c>
      <c r="T643" s="13">
        <f t="shared" ref="T643:T706" si="53">(((I643/60)/60)/24)+DATE(1970,1,1)</f>
        <v>41961.190972222219</v>
      </c>
      <c r="U643">
        <f t="shared" ref="U643:U706" si="54">YEAR(T643)</f>
        <v>2014</v>
      </c>
    </row>
    <row r="644" spans="1:21" ht="32" x14ac:dyDescent="0.2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8220</v>
      </c>
      <c r="G644" t="s">
        <v>8222</v>
      </c>
      <c r="H644" t="s">
        <v>8244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8268</v>
      </c>
      <c r="O644">
        <f t="shared" si="50"/>
        <v>0</v>
      </c>
      <c r="P644">
        <f t="shared" si="51"/>
        <v>10</v>
      </c>
      <c r="Q644" s="10" t="s">
        <v>8310</v>
      </c>
      <c r="R644" t="s">
        <v>8334</v>
      </c>
      <c r="S644" s="13">
        <f t="shared" si="52"/>
        <v>42786.350231481483</v>
      </c>
      <c r="T644" s="13">
        <f t="shared" si="53"/>
        <v>42846.308564814812</v>
      </c>
      <c r="U644">
        <f t="shared" si="54"/>
        <v>2017</v>
      </c>
    </row>
    <row r="645" spans="1:21" ht="48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8219</v>
      </c>
      <c r="G645" t="s">
        <v>8230</v>
      </c>
      <c r="H645" t="s">
        <v>8251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8302</v>
      </c>
      <c r="O645">
        <f t="shared" si="50"/>
        <v>0</v>
      </c>
      <c r="P645">
        <f t="shared" si="51"/>
        <v>36.67</v>
      </c>
      <c r="Q645" s="10" t="s">
        <v>8310</v>
      </c>
      <c r="R645" t="s">
        <v>8318</v>
      </c>
      <c r="S645" s="13">
        <f t="shared" si="52"/>
        <v>42013.424502314811</v>
      </c>
      <c r="T645" s="13">
        <f t="shared" si="53"/>
        <v>42051.424502314811</v>
      </c>
      <c r="U645">
        <f t="shared" si="54"/>
        <v>2015</v>
      </c>
    </row>
    <row r="646" spans="1:21" ht="48" x14ac:dyDescent="0.2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8217</v>
      </c>
      <c r="G646" t="s">
        <v>8222</v>
      </c>
      <c r="H646" t="s">
        <v>8244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8268</v>
      </c>
      <c r="O646">
        <f t="shared" si="50"/>
        <v>102</v>
      </c>
      <c r="P646">
        <f t="shared" si="51"/>
        <v>141.71</v>
      </c>
      <c r="Q646" s="10" t="s">
        <v>8310</v>
      </c>
      <c r="R646" t="s">
        <v>8334</v>
      </c>
      <c r="S646" s="13">
        <f t="shared" si="52"/>
        <v>42697.850844907407</v>
      </c>
      <c r="T646" s="13">
        <f t="shared" si="53"/>
        <v>42745.208333333328</v>
      </c>
      <c r="U646">
        <f t="shared" si="54"/>
        <v>2017</v>
      </c>
    </row>
    <row r="647" spans="1:21" ht="48" x14ac:dyDescent="0.2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8217</v>
      </c>
      <c r="G647" t="s">
        <v>8222</v>
      </c>
      <c r="H647" t="s">
        <v>8244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8268</v>
      </c>
      <c r="O647">
        <f t="shared" si="50"/>
        <v>103</v>
      </c>
      <c r="P647">
        <f t="shared" si="51"/>
        <v>297.02999999999997</v>
      </c>
      <c r="Q647" s="10" t="s">
        <v>8310</v>
      </c>
      <c r="R647" t="s">
        <v>8334</v>
      </c>
      <c r="S647" s="13">
        <f t="shared" si="52"/>
        <v>41884.617314814815</v>
      </c>
      <c r="T647" s="13">
        <f t="shared" si="53"/>
        <v>41916.617314814815</v>
      </c>
      <c r="U647">
        <f t="shared" si="54"/>
        <v>2014</v>
      </c>
    </row>
    <row r="648" spans="1:21" ht="48" x14ac:dyDescent="0.2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8219</v>
      </c>
      <c r="G648" t="s">
        <v>8234</v>
      </c>
      <c r="H648" t="s">
        <v>8247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8268</v>
      </c>
      <c r="O648">
        <f t="shared" si="50"/>
        <v>7</v>
      </c>
      <c r="P648">
        <f t="shared" si="51"/>
        <v>75.459999999999994</v>
      </c>
      <c r="Q648" s="10" t="s">
        <v>8310</v>
      </c>
      <c r="R648" t="s">
        <v>8334</v>
      </c>
      <c r="S648" s="13">
        <f t="shared" si="52"/>
        <v>42136.767175925925</v>
      </c>
      <c r="T648" s="13">
        <f t="shared" si="53"/>
        <v>42166.767175925925</v>
      </c>
      <c r="U648">
        <f t="shared" si="54"/>
        <v>2015</v>
      </c>
    </row>
    <row r="649" spans="1:21" ht="48" x14ac:dyDescent="0.2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8218</v>
      </c>
      <c r="G649" t="s">
        <v>8230</v>
      </c>
      <c r="H649" t="s">
        <v>8251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8302</v>
      </c>
      <c r="O649">
        <f t="shared" si="50"/>
        <v>0</v>
      </c>
      <c r="P649">
        <f t="shared" si="51"/>
        <v>0</v>
      </c>
      <c r="Q649" s="10" t="s">
        <v>8310</v>
      </c>
      <c r="R649" t="s">
        <v>8318</v>
      </c>
      <c r="S649" s="13">
        <f t="shared" si="52"/>
        <v>42615.346817129626</v>
      </c>
      <c r="T649" s="13">
        <f t="shared" si="53"/>
        <v>42616.416666666672</v>
      </c>
      <c r="U649">
        <f t="shared" si="54"/>
        <v>2016</v>
      </c>
    </row>
    <row r="650" spans="1:21" ht="48" x14ac:dyDescent="0.2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8218</v>
      </c>
      <c r="G650" t="s">
        <v>8224</v>
      </c>
      <c r="H650" t="s">
        <v>8246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8302</v>
      </c>
      <c r="O650">
        <f t="shared" si="50"/>
        <v>0</v>
      </c>
      <c r="P650">
        <f t="shared" si="51"/>
        <v>0</v>
      </c>
      <c r="Q650" s="10" t="s">
        <v>8310</v>
      </c>
      <c r="R650" t="s">
        <v>8318</v>
      </c>
      <c r="S650" s="13">
        <f t="shared" si="52"/>
        <v>42373.983449074076</v>
      </c>
      <c r="T650" s="13">
        <f t="shared" si="53"/>
        <v>42400.960416666669</v>
      </c>
      <c r="U650">
        <f t="shared" si="54"/>
        <v>2016</v>
      </c>
    </row>
    <row r="651" spans="1:21" ht="48" x14ac:dyDescent="0.2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8219</v>
      </c>
      <c r="G651" t="s">
        <v>8224</v>
      </c>
      <c r="H651" t="s">
        <v>8246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8268</v>
      </c>
      <c r="O651">
        <f t="shared" si="50"/>
        <v>0</v>
      </c>
      <c r="P651">
        <f t="shared" si="51"/>
        <v>0</v>
      </c>
      <c r="Q651" s="10" t="s">
        <v>8310</v>
      </c>
      <c r="R651" t="s">
        <v>8334</v>
      </c>
      <c r="S651" s="13">
        <f t="shared" si="52"/>
        <v>41829.325497685182</v>
      </c>
      <c r="T651" s="13">
        <f t="shared" si="53"/>
        <v>41889.325497685182</v>
      </c>
      <c r="U651">
        <f t="shared" si="54"/>
        <v>2014</v>
      </c>
    </row>
    <row r="652" spans="1:21" ht="32" x14ac:dyDescent="0.2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8219</v>
      </c>
      <c r="G652" t="s">
        <v>8222</v>
      </c>
      <c r="H652" t="s">
        <v>8244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8268</v>
      </c>
      <c r="O652">
        <f t="shared" si="50"/>
        <v>4</v>
      </c>
      <c r="P652">
        <f t="shared" si="51"/>
        <v>175</v>
      </c>
      <c r="Q652" s="10" t="s">
        <v>8310</v>
      </c>
      <c r="R652" t="s">
        <v>8334</v>
      </c>
      <c r="S652" s="13">
        <f t="shared" si="52"/>
        <v>42508.179965277777</v>
      </c>
      <c r="T652" s="13">
        <f t="shared" si="53"/>
        <v>42568.179965277777</v>
      </c>
      <c r="U652">
        <f t="shared" si="54"/>
        <v>2016</v>
      </c>
    </row>
    <row r="653" spans="1:21" ht="48" x14ac:dyDescent="0.2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8219</v>
      </c>
      <c r="G653" t="s">
        <v>8222</v>
      </c>
      <c r="H653" t="s">
        <v>8244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8268</v>
      </c>
      <c r="O653">
        <f t="shared" si="50"/>
        <v>0</v>
      </c>
      <c r="P653">
        <f t="shared" si="51"/>
        <v>2</v>
      </c>
      <c r="Q653" s="10" t="s">
        <v>8310</v>
      </c>
      <c r="R653" t="s">
        <v>8334</v>
      </c>
      <c r="S653" s="13">
        <f t="shared" si="52"/>
        <v>42391.772997685184</v>
      </c>
      <c r="T653" s="13">
        <f t="shared" si="53"/>
        <v>42416.772997685184</v>
      </c>
      <c r="U653">
        <f t="shared" si="54"/>
        <v>2016</v>
      </c>
    </row>
    <row r="654" spans="1:21" ht="32" x14ac:dyDescent="0.2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8219</v>
      </c>
      <c r="G654" t="s">
        <v>8236</v>
      </c>
      <c r="H654" t="s">
        <v>8254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8268</v>
      </c>
      <c r="O654">
        <f t="shared" si="50"/>
        <v>3</v>
      </c>
      <c r="P654">
        <f t="shared" si="51"/>
        <v>800</v>
      </c>
      <c r="Q654" s="10" t="s">
        <v>8310</v>
      </c>
      <c r="R654" t="s">
        <v>8334</v>
      </c>
      <c r="S654" s="13">
        <f t="shared" si="52"/>
        <v>42693.031828703708</v>
      </c>
      <c r="T654" s="13">
        <f t="shared" si="53"/>
        <v>42723.031828703708</v>
      </c>
      <c r="U654">
        <f t="shared" si="54"/>
        <v>2016</v>
      </c>
    </row>
    <row r="655" spans="1:21" ht="32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8219</v>
      </c>
      <c r="G655" t="s">
        <v>8223</v>
      </c>
      <c r="H655" t="s">
        <v>8245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8265</v>
      </c>
      <c r="O655">
        <f t="shared" si="50"/>
        <v>1</v>
      </c>
      <c r="P655">
        <f t="shared" si="51"/>
        <v>125</v>
      </c>
      <c r="Q655" s="10" t="s">
        <v>8308</v>
      </c>
      <c r="R655" t="s">
        <v>8317</v>
      </c>
      <c r="S655" s="13">
        <f t="shared" si="52"/>
        <v>42106.666018518517</v>
      </c>
      <c r="T655" s="13">
        <f t="shared" si="53"/>
        <v>42155.395138888889</v>
      </c>
      <c r="U655">
        <f t="shared" si="54"/>
        <v>2015</v>
      </c>
    </row>
    <row r="656" spans="1:21" ht="48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8219</v>
      </c>
      <c r="G656" t="s">
        <v>8222</v>
      </c>
      <c r="H656" t="s">
        <v>8244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8270</v>
      </c>
      <c r="O656">
        <f t="shared" si="50"/>
        <v>4</v>
      </c>
      <c r="P656">
        <f t="shared" si="51"/>
        <v>65.180000000000007</v>
      </c>
      <c r="Q656" s="10" t="s">
        <v>8315</v>
      </c>
      <c r="R656" t="s">
        <v>8323</v>
      </c>
      <c r="S656" s="13">
        <f t="shared" si="52"/>
        <v>42481.376597222217</v>
      </c>
      <c r="T656" s="13">
        <f t="shared" si="53"/>
        <v>42511.376597222217</v>
      </c>
      <c r="U656">
        <f t="shared" si="54"/>
        <v>2016</v>
      </c>
    </row>
    <row r="657" spans="1:21" ht="48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8217</v>
      </c>
      <c r="G657" t="s">
        <v>8222</v>
      </c>
      <c r="H657" t="s">
        <v>8244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8270</v>
      </c>
      <c r="O657">
        <f t="shared" si="50"/>
        <v>104</v>
      </c>
      <c r="P657">
        <f t="shared" si="51"/>
        <v>109.34</v>
      </c>
      <c r="Q657" s="10" t="s">
        <v>8315</v>
      </c>
      <c r="R657" t="s">
        <v>8323</v>
      </c>
      <c r="S657" s="13">
        <f t="shared" si="52"/>
        <v>42179.160752314812</v>
      </c>
      <c r="T657" s="13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8217</v>
      </c>
      <c r="G658" t="s">
        <v>8222</v>
      </c>
      <c r="H658" t="s">
        <v>8244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8262</v>
      </c>
      <c r="O658">
        <f t="shared" si="50"/>
        <v>100</v>
      </c>
      <c r="P658">
        <f t="shared" si="51"/>
        <v>320.45</v>
      </c>
      <c r="Q658" s="10" t="s">
        <v>8308</v>
      </c>
      <c r="R658" t="s">
        <v>8347</v>
      </c>
      <c r="S658" s="13">
        <f t="shared" si="52"/>
        <v>42461.627511574072</v>
      </c>
      <c r="T658" s="13">
        <f t="shared" si="53"/>
        <v>42503.165972222225</v>
      </c>
      <c r="U658">
        <f t="shared" si="54"/>
        <v>2016</v>
      </c>
    </row>
    <row r="659" spans="1:21" ht="48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8219</v>
      </c>
      <c r="G659" t="s">
        <v>8222</v>
      </c>
      <c r="H659" t="s">
        <v>8244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8265</v>
      </c>
      <c r="O659">
        <f t="shared" si="50"/>
        <v>0</v>
      </c>
      <c r="P659">
        <f t="shared" si="51"/>
        <v>0</v>
      </c>
      <c r="Q659" s="10" t="s">
        <v>8308</v>
      </c>
      <c r="R659" t="s">
        <v>8317</v>
      </c>
      <c r="S659" s="13">
        <f t="shared" si="52"/>
        <v>42164.893993055557</v>
      </c>
      <c r="T659" s="13">
        <f t="shared" si="53"/>
        <v>42194.893993055557</v>
      </c>
      <c r="U659">
        <f t="shared" si="54"/>
        <v>2015</v>
      </c>
    </row>
    <row r="660" spans="1:21" ht="48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8219</v>
      </c>
      <c r="G660" t="s">
        <v>8234</v>
      </c>
      <c r="H660" t="s">
        <v>8247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8282</v>
      </c>
      <c r="O660">
        <f t="shared" si="50"/>
        <v>39</v>
      </c>
      <c r="P660">
        <f t="shared" si="51"/>
        <v>133.9</v>
      </c>
      <c r="Q660" s="10" t="s">
        <v>8328</v>
      </c>
      <c r="R660" t="s">
        <v>8329</v>
      </c>
      <c r="S660" s="13">
        <f t="shared" si="52"/>
        <v>42628.288668981477</v>
      </c>
      <c r="T660" s="13">
        <f t="shared" si="53"/>
        <v>42657.666666666672</v>
      </c>
      <c r="U660">
        <f t="shared" si="54"/>
        <v>2016</v>
      </c>
    </row>
    <row r="661" spans="1:21" ht="48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8219</v>
      </c>
      <c r="G661" t="s">
        <v>8222</v>
      </c>
      <c r="H661" t="s">
        <v>8244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8282</v>
      </c>
      <c r="O661">
        <f t="shared" si="50"/>
        <v>41</v>
      </c>
      <c r="P661">
        <f t="shared" si="51"/>
        <v>120.77</v>
      </c>
      <c r="Q661" s="10" t="s">
        <v>8328</v>
      </c>
      <c r="R661" t="s">
        <v>8329</v>
      </c>
      <c r="S661" s="13">
        <f t="shared" si="52"/>
        <v>42742.680902777778</v>
      </c>
      <c r="T661" s="13">
        <f t="shared" si="53"/>
        <v>42777.680902777778</v>
      </c>
      <c r="U661">
        <f t="shared" si="54"/>
        <v>2017</v>
      </c>
    </row>
    <row r="662" spans="1:21" ht="16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8219</v>
      </c>
      <c r="G662" t="s">
        <v>8223</v>
      </c>
      <c r="H662" t="s">
        <v>8245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8279</v>
      </c>
      <c r="O662">
        <f t="shared" si="50"/>
        <v>29</v>
      </c>
      <c r="P662">
        <f t="shared" si="51"/>
        <v>34.22</v>
      </c>
      <c r="Q662" s="10" t="s">
        <v>8321</v>
      </c>
      <c r="R662" t="s">
        <v>8322</v>
      </c>
      <c r="S662" s="13">
        <f t="shared" si="52"/>
        <v>42045.50535879629</v>
      </c>
      <c r="T662" s="13">
        <f t="shared" si="53"/>
        <v>42075.463692129633</v>
      </c>
      <c r="U662">
        <f t="shared" si="54"/>
        <v>2015</v>
      </c>
    </row>
    <row r="663" spans="1:21" ht="48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8217</v>
      </c>
      <c r="G663" t="s">
        <v>8222</v>
      </c>
      <c r="H663" t="s">
        <v>8244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8294</v>
      </c>
      <c r="O663">
        <f t="shared" si="50"/>
        <v>103</v>
      </c>
      <c r="P663">
        <f t="shared" si="51"/>
        <v>148.08000000000001</v>
      </c>
      <c r="Q663" s="10" t="s">
        <v>8321</v>
      </c>
      <c r="R663" t="s">
        <v>8349</v>
      </c>
      <c r="S663" s="13">
        <f t="shared" si="52"/>
        <v>42776.082349537035</v>
      </c>
      <c r="T663" s="13">
        <f t="shared" si="53"/>
        <v>42806.082349537035</v>
      </c>
      <c r="U663">
        <f t="shared" si="54"/>
        <v>2017</v>
      </c>
    </row>
    <row r="664" spans="1:21" ht="48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8219</v>
      </c>
      <c r="G664" t="s">
        <v>8222</v>
      </c>
      <c r="H664" t="s">
        <v>8244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8281</v>
      </c>
      <c r="O664">
        <f t="shared" si="50"/>
        <v>1</v>
      </c>
      <c r="P664">
        <f t="shared" si="51"/>
        <v>22.33</v>
      </c>
      <c r="Q664" s="10" t="s">
        <v>8332</v>
      </c>
      <c r="R664" t="s">
        <v>8333</v>
      </c>
      <c r="S664" s="13">
        <f t="shared" si="52"/>
        <v>42374.822870370372</v>
      </c>
      <c r="T664" s="13">
        <f t="shared" si="53"/>
        <v>42434.822870370372</v>
      </c>
      <c r="U664">
        <f t="shared" si="54"/>
        <v>2016</v>
      </c>
    </row>
    <row r="665" spans="1:21" ht="48" x14ac:dyDescent="0.2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8219</v>
      </c>
      <c r="G665" t="s">
        <v>8222</v>
      </c>
      <c r="H665" t="s">
        <v>8244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8268</v>
      </c>
      <c r="O665">
        <f t="shared" si="50"/>
        <v>0</v>
      </c>
      <c r="P665">
        <f t="shared" si="51"/>
        <v>7</v>
      </c>
      <c r="Q665" s="10" t="s">
        <v>8310</v>
      </c>
      <c r="R665" t="s">
        <v>8334</v>
      </c>
      <c r="S665" s="13">
        <f t="shared" si="52"/>
        <v>42513.976319444439</v>
      </c>
      <c r="T665" s="13">
        <f t="shared" si="53"/>
        <v>42559.976319444439</v>
      </c>
      <c r="U665">
        <f t="shared" si="54"/>
        <v>2016</v>
      </c>
    </row>
    <row r="666" spans="1:21" ht="48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8217</v>
      </c>
      <c r="G666" t="s">
        <v>8222</v>
      </c>
      <c r="H666" t="s">
        <v>8244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8274</v>
      </c>
      <c r="O666">
        <f t="shared" si="50"/>
        <v>118</v>
      </c>
      <c r="P666">
        <f t="shared" si="51"/>
        <v>65.86</v>
      </c>
      <c r="Q666" s="10" t="s">
        <v>8324</v>
      </c>
      <c r="R666" t="s">
        <v>8353</v>
      </c>
      <c r="S666" s="13">
        <f t="shared" si="52"/>
        <v>42702.212337962963</v>
      </c>
      <c r="T666" s="13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8219</v>
      </c>
      <c r="G667" t="s">
        <v>8222</v>
      </c>
      <c r="H667" t="s">
        <v>8244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5</v>
      </c>
      <c r="P667">
        <f t="shared" si="51"/>
        <v>115.75</v>
      </c>
      <c r="Q667" s="10" t="s">
        <v>8315</v>
      </c>
      <c r="R667" t="s">
        <v>8323</v>
      </c>
      <c r="S667" s="13">
        <f t="shared" si="52"/>
        <v>42273.090740740736</v>
      </c>
      <c r="T667" s="13">
        <f t="shared" si="53"/>
        <v>42313.132407407407</v>
      </c>
      <c r="U667">
        <f t="shared" si="54"/>
        <v>2015</v>
      </c>
    </row>
    <row r="668" spans="1:21" ht="32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8217</v>
      </c>
      <c r="G668" t="s">
        <v>8222</v>
      </c>
      <c r="H668" t="s">
        <v>8244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8266</v>
      </c>
      <c r="O668">
        <f t="shared" si="50"/>
        <v>150</v>
      </c>
      <c r="P668">
        <f t="shared" si="51"/>
        <v>97.82</v>
      </c>
      <c r="Q668" s="10" t="s">
        <v>8308</v>
      </c>
      <c r="R668" t="s">
        <v>8337</v>
      </c>
      <c r="S668" s="13">
        <f t="shared" si="52"/>
        <v>41164.040960648148</v>
      </c>
      <c r="T668" s="13">
        <f t="shared" si="53"/>
        <v>41194.040960648148</v>
      </c>
      <c r="U668">
        <f t="shared" si="54"/>
        <v>2012</v>
      </c>
    </row>
    <row r="669" spans="1:21" ht="48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8219</v>
      </c>
      <c r="G669" t="s">
        <v>8222</v>
      </c>
      <c r="H669" t="s">
        <v>8244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8275</v>
      </c>
      <c r="O669">
        <f t="shared" si="50"/>
        <v>21</v>
      </c>
      <c r="P669">
        <f t="shared" si="51"/>
        <v>189.33</v>
      </c>
      <c r="Q669" s="10" t="s">
        <v>8324</v>
      </c>
      <c r="R669" t="s">
        <v>8338</v>
      </c>
      <c r="S669" s="13">
        <f t="shared" si="52"/>
        <v>41878.530011574076</v>
      </c>
      <c r="T669" s="13">
        <f t="shared" si="53"/>
        <v>41913.530011574076</v>
      </c>
      <c r="U669">
        <f t="shared" si="54"/>
        <v>2014</v>
      </c>
    </row>
    <row r="670" spans="1:21" ht="32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8218</v>
      </c>
      <c r="G670" t="s">
        <v>8223</v>
      </c>
      <c r="H670" t="s">
        <v>8245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8269</v>
      </c>
      <c r="O670">
        <f t="shared" si="50"/>
        <v>0</v>
      </c>
      <c r="P670">
        <f t="shared" si="51"/>
        <v>0</v>
      </c>
      <c r="Q670" s="10" t="s">
        <v>8315</v>
      </c>
      <c r="R670" t="s">
        <v>8319</v>
      </c>
      <c r="S670" s="13">
        <f t="shared" si="52"/>
        <v>42264.620115740734</v>
      </c>
      <c r="T670" s="13">
        <f t="shared" si="53"/>
        <v>42294.620115740734</v>
      </c>
      <c r="U670">
        <f t="shared" si="54"/>
        <v>2015</v>
      </c>
    </row>
    <row r="671" spans="1:21" ht="32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8217</v>
      </c>
      <c r="G671" t="s">
        <v>8222</v>
      </c>
      <c r="H671" t="s">
        <v>8244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8292</v>
      </c>
      <c r="O671">
        <f t="shared" si="50"/>
        <v>170</v>
      </c>
      <c r="P671">
        <f t="shared" si="51"/>
        <v>67.42</v>
      </c>
      <c r="Q671" s="10" t="s">
        <v>8315</v>
      </c>
      <c r="R671" t="s">
        <v>8326</v>
      </c>
      <c r="S671" s="13">
        <f t="shared" si="52"/>
        <v>41351.541377314818</v>
      </c>
      <c r="T671" s="13">
        <f t="shared" si="53"/>
        <v>41386.541377314818</v>
      </c>
      <c r="U671">
        <f t="shared" si="54"/>
        <v>2013</v>
      </c>
    </row>
    <row r="672" spans="1:21" ht="48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8217</v>
      </c>
      <c r="G672" t="s">
        <v>8222</v>
      </c>
      <c r="H672" t="s">
        <v>8244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8282</v>
      </c>
      <c r="O672">
        <f t="shared" si="50"/>
        <v>103</v>
      </c>
      <c r="P672">
        <f t="shared" si="51"/>
        <v>148.57</v>
      </c>
      <c r="Q672" s="10" t="s">
        <v>8328</v>
      </c>
      <c r="R672" t="s">
        <v>8329</v>
      </c>
      <c r="S672" s="13">
        <f t="shared" si="52"/>
        <v>42535.809490740736</v>
      </c>
      <c r="T672" s="13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8219</v>
      </c>
      <c r="G673" t="s">
        <v>8222</v>
      </c>
      <c r="H673" t="s">
        <v>8244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8300</v>
      </c>
      <c r="O673">
        <f t="shared" si="50"/>
        <v>25</v>
      </c>
      <c r="P673">
        <f t="shared" si="51"/>
        <v>58.18</v>
      </c>
      <c r="Q673" s="10" t="s">
        <v>8310</v>
      </c>
      <c r="R673" t="s">
        <v>8311</v>
      </c>
      <c r="S673" s="13">
        <f t="shared" si="52"/>
        <v>41844.125115740739</v>
      </c>
      <c r="T673" s="13">
        <f t="shared" si="53"/>
        <v>41879.125115740739</v>
      </c>
      <c r="U673">
        <f t="shared" si="54"/>
        <v>2014</v>
      </c>
    </row>
    <row r="674" spans="1:21" ht="48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8219</v>
      </c>
      <c r="G674" t="s">
        <v>8222</v>
      </c>
      <c r="H674" t="s">
        <v>8244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8265</v>
      </c>
      <c r="O674">
        <f t="shared" si="50"/>
        <v>0</v>
      </c>
      <c r="P674">
        <f t="shared" si="51"/>
        <v>0</v>
      </c>
      <c r="Q674" s="10" t="s">
        <v>8308</v>
      </c>
      <c r="R674" t="s">
        <v>8317</v>
      </c>
      <c r="S674" s="13">
        <f t="shared" si="52"/>
        <v>42713.962499999994</v>
      </c>
      <c r="T674" s="13">
        <f t="shared" si="53"/>
        <v>42734.375</v>
      </c>
      <c r="U674">
        <f t="shared" si="54"/>
        <v>2016</v>
      </c>
    </row>
    <row r="675" spans="1:21" ht="48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8217</v>
      </c>
      <c r="G675" t="s">
        <v>8222</v>
      </c>
      <c r="H675" t="s">
        <v>8244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8266</v>
      </c>
      <c r="O675">
        <f t="shared" si="50"/>
        <v>101</v>
      </c>
      <c r="P675">
        <f t="shared" si="51"/>
        <v>201.22</v>
      </c>
      <c r="Q675" s="10" t="s">
        <v>8308</v>
      </c>
      <c r="R675" t="s">
        <v>8337</v>
      </c>
      <c r="S675" s="13">
        <f t="shared" si="52"/>
        <v>41719.667986111112</v>
      </c>
      <c r="T675" s="13">
        <f t="shared" si="53"/>
        <v>41749.667986111112</v>
      </c>
      <c r="U675">
        <f t="shared" si="54"/>
        <v>2014</v>
      </c>
    </row>
    <row r="676" spans="1:21" ht="48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8219</v>
      </c>
      <c r="G676" t="s">
        <v>8234</v>
      </c>
      <c r="H676" t="s">
        <v>8247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8279</v>
      </c>
      <c r="O676">
        <f t="shared" si="50"/>
        <v>3</v>
      </c>
      <c r="P676">
        <f t="shared" si="51"/>
        <v>37.67</v>
      </c>
      <c r="Q676" s="10" t="s">
        <v>8321</v>
      </c>
      <c r="R676" t="s">
        <v>8322</v>
      </c>
      <c r="S676" s="13">
        <f t="shared" si="52"/>
        <v>42479.566388888896</v>
      </c>
      <c r="T676" s="13">
        <f t="shared" si="53"/>
        <v>42504.566388888896</v>
      </c>
      <c r="U676">
        <f t="shared" si="54"/>
        <v>2016</v>
      </c>
    </row>
    <row r="677" spans="1:21" ht="48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8219</v>
      </c>
      <c r="G677" t="s">
        <v>8222</v>
      </c>
      <c r="H677" t="s">
        <v>8244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8282</v>
      </c>
      <c r="O677">
        <f t="shared" si="50"/>
        <v>7</v>
      </c>
      <c r="P677">
        <f t="shared" si="51"/>
        <v>213.38</v>
      </c>
      <c r="Q677" s="10" t="s">
        <v>8328</v>
      </c>
      <c r="R677" t="s">
        <v>8329</v>
      </c>
      <c r="S677" s="13">
        <f t="shared" si="52"/>
        <v>42065.084375000006</v>
      </c>
      <c r="T677" s="13">
        <f t="shared" si="53"/>
        <v>42095.042708333334</v>
      </c>
      <c r="U677">
        <f t="shared" si="54"/>
        <v>2015</v>
      </c>
    </row>
    <row r="678" spans="1:21" ht="48" x14ac:dyDescent="0.2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8219</v>
      </c>
      <c r="G678" t="s">
        <v>8222</v>
      </c>
      <c r="H678" t="s">
        <v>8244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8268</v>
      </c>
      <c r="O678">
        <f t="shared" si="50"/>
        <v>0</v>
      </c>
      <c r="P678">
        <f t="shared" si="51"/>
        <v>25</v>
      </c>
      <c r="Q678" s="10" t="s">
        <v>8310</v>
      </c>
      <c r="R678" t="s">
        <v>8334</v>
      </c>
      <c r="S678" s="13">
        <f t="shared" si="52"/>
        <v>42243.790393518517</v>
      </c>
      <c r="T678" s="13">
        <f t="shared" si="53"/>
        <v>42303.790393518517</v>
      </c>
      <c r="U678">
        <f t="shared" si="54"/>
        <v>2015</v>
      </c>
    </row>
    <row r="679" spans="1:21" ht="48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8217</v>
      </c>
      <c r="G679" t="s">
        <v>8223</v>
      </c>
      <c r="H679" t="s">
        <v>8245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8262</v>
      </c>
      <c r="O679">
        <f t="shared" si="50"/>
        <v>131</v>
      </c>
      <c r="P679">
        <f t="shared" si="51"/>
        <v>150.9</v>
      </c>
      <c r="Q679" s="10" t="s">
        <v>8308</v>
      </c>
      <c r="R679" t="s">
        <v>8347</v>
      </c>
      <c r="S679" s="13">
        <f t="shared" si="52"/>
        <v>41754.047083333331</v>
      </c>
      <c r="T679" s="13">
        <f t="shared" si="53"/>
        <v>41784.957638888889</v>
      </c>
      <c r="U679">
        <f t="shared" si="54"/>
        <v>2014</v>
      </c>
    </row>
    <row r="680" spans="1:21" ht="48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8218</v>
      </c>
      <c r="G680" t="s">
        <v>8222</v>
      </c>
      <c r="H680" t="s">
        <v>8244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8264</v>
      </c>
      <c r="O680">
        <f t="shared" si="50"/>
        <v>6</v>
      </c>
      <c r="P680">
        <f t="shared" si="51"/>
        <v>106.69</v>
      </c>
      <c r="Q680" s="10" t="s">
        <v>8308</v>
      </c>
      <c r="R680" t="s">
        <v>8309</v>
      </c>
      <c r="S680" s="13">
        <f t="shared" si="52"/>
        <v>42135.589548611111</v>
      </c>
      <c r="T680" s="13">
        <f t="shared" si="53"/>
        <v>42166.083333333328</v>
      </c>
      <c r="U680">
        <f t="shared" si="54"/>
        <v>2015</v>
      </c>
    </row>
    <row r="681" spans="1:21" ht="48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8219</v>
      </c>
      <c r="G681" t="s">
        <v>8222</v>
      </c>
      <c r="H681" t="s">
        <v>8244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8265</v>
      </c>
      <c r="O681">
        <f t="shared" si="50"/>
        <v>1</v>
      </c>
      <c r="P681">
        <f t="shared" si="51"/>
        <v>46.5</v>
      </c>
      <c r="Q681" s="10" t="s">
        <v>8308</v>
      </c>
      <c r="R681" t="s">
        <v>8317</v>
      </c>
      <c r="S681" s="13">
        <f t="shared" si="52"/>
        <v>41887.383356481485</v>
      </c>
      <c r="T681" s="13">
        <f t="shared" si="53"/>
        <v>41917.383356481485</v>
      </c>
      <c r="U681">
        <f t="shared" si="54"/>
        <v>2014</v>
      </c>
    </row>
    <row r="682" spans="1:21" ht="48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8219</v>
      </c>
      <c r="G682" t="s">
        <v>8222</v>
      </c>
      <c r="H682" t="s">
        <v>8244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8265</v>
      </c>
      <c r="O682">
        <f t="shared" si="50"/>
        <v>0</v>
      </c>
      <c r="P682">
        <f t="shared" si="51"/>
        <v>0</v>
      </c>
      <c r="Q682" s="10" t="s">
        <v>8308</v>
      </c>
      <c r="R682" t="s">
        <v>8317</v>
      </c>
      <c r="S682" s="13">
        <f t="shared" si="52"/>
        <v>42165.922858796301</v>
      </c>
      <c r="T682" s="13">
        <f t="shared" si="53"/>
        <v>42195.922858796301</v>
      </c>
      <c r="U682">
        <f t="shared" si="54"/>
        <v>2015</v>
      </c>
    </row>
    <row r="683" spans="1:21" ht="48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8217</v>
      </c>
      <c r="G683" t="s">
        <v>8222</v>
      </c>
      <c r="H683" t="s">
        <v>8244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8266</v>
      </c>
      <c r="O683">
        <f t="shared" si="50"/>
        <v>103</v>
      </c>
      <c r="P683">
        <f t="shared" si="51"/>
        <v>78.2</v>
      </c>
      <c r="Q683" s="10" t="s">
        <v>8308</v>
      </c>
      <c r="R683" t="s">
        <v>8337</v>
      </c>
      <c r="S683" s="13">
        <f t="shared" si="52"/>
        <v>41662.047500000001</v>
      </c>
      <c r="T683" s="13">
        <f t="shared" si="53"/>
        <v>41692.047500000001</v>
      </c>
      <c r="U683">
        <f t="shared" si="54"/>
        <v>2014</v>
      </c>
    </row>
    <row r="684" spans="1:21" ht="64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8217</v>
      </c>
      <c r="G684" t="s">
        <v>8222</v>
      </c>
      <c r="H684" t="s">
        <v>8244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8266</v>
      </c>
      <c r="O684">
        <f t="shared" si="50"/>
        <v>118</v>
      </c>
      <c r="P684">
        <f t="shared" si="51"/>
        <v>30.65</v>
      </c>
      <c r="Q684" s="10" t="s">
        <v>8308</v>
      </c>
      <c r="R684" t="s">
        <v>8337</v>
      </c>
      <c r="S684" s="13">
        <f t="shared" si="52"/>
        <v>41149.954791666663</v>
      </c>
      <c r="T684" s="13">
        <f t="shared" si="53"/>
        <v>41179.954791666663</v>
      </c>
      <c r="U684">
        <f t="shared" si="54"/>
        <v>2012</v>
      </c>
    </row>
    <row r="685" spans="1:21" ht="48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8217</v>
      </c>
      <c r="G685" t="s">
        <v>8222</v>
      </c>
      <c r="H685" t="s">
        <v>8244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8266</v>
      </c>
      <c r="O685">
        <f t="shared" si="50"/>
        <v>119</v>
      </c>
      <c r="P685">
        <f t="shared" si="51"/>
        <v>230.09</v>
      </c>
      <c r="Q685" s="10" t="s">
        <v>8308</v>
      </c>
      <c r="R685" t="s">
        <v>8337</v>
      </c>
      <c r="S685" s="13">
        <f t="shared" si="52"/>
        <v>41134.475497685184</v>
      </c>
      <c r="T685" s="13">
        <f t="shared" si="53"/>
        <v>41159.475497685184</v>
      </c>
      <c r="U685">
        <f t="shared" si="54"/>
        <v>2012</v>
      </c>
    </row>
    <row r="686" spans="1:21" ht="48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8217</v>
      </c>
      <c r="G686" t="s">
        <v>8222</v>
      </c>
      <c r="H686" t="s">
        <v>8244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8266</v>
      </c>
      <c r="O686">
        <f t="shared" si="50"/>
        <v>102</v>
      </c>
      <c r="P686">
        <f t="shared" si="51"/>
        <v>85.34</v>
      </c>
      <c r="Q686" s="10" t="s">
        <v>8308</v>
      </c>
      <c r="R686" t="s">
        <v>8337</v>
      </c>
      <c r="S686" s="13">
        <f t="shared" si="52"/>
        <v>40626.959930555553</v>
      </c>
      <c r="T686" s="13">
        <f t="shared" si="53"/>
        <v>40657.959930555553</v>
      </c>
      <c r="U686">
        <f t="shared" si="54"/>
        <v>2011</v>
      </c>
    </row>
    <row r="687" spans="1:21" ht="48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8217</v>
      </c>
      <c r="G687" t="s">
        <v>8222</v>
      </c>
      <c r="H687" t="s">
        <v>8244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8266</v>
      </c>
      <c r="O687">
        <f t="shared" si="50"/>
        <v>101</v>
      </c>
      <c r="P687">
        <f t="shared" si="51"/>
        <v>200.89</v>
      </c>
      <c r="Q687" s="10" t="s">
        <v>8308</v>
      </c>
      <c r="R687" t="s">
        <v>8337</v>
      </c>
      <c r="S687" s="13">
        <f t="shared" si="52"/>
        <v>41113.77238425926</v>
      </c>
      <c r="T687" s="13">
        <f t="shared" si="53"/>
        <v>41143.77238425926</v>
      </c>
      <c r="U687">
        <f t="shared" si="54"/>
        <v>2012</v>
      </c>
    </row>
    <row r="688" spans="1:21" ht="48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8217</v>
      </c>
      <c r="G688" t="s">
        <v>8222</v>
      </c>
      <c r="H688" t="s">
        <v>8244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8266</v>
      </c>
      <c r="O688">
        <f t="shared" si="50"/>
        <v>108</v>
      </c>
      <c r="P688">
        <f t="shared" si="51"/>
        <v>145.04</v>
      </c>
      <c r="Q688" s="10" t="s">
        <v>8308</v>
      </c>
      <c r="R688" t="s">
        <v>8337</v>
      </c>
      <c r="S688" s="13">
        <f t="shared" si="52"/>
        <v>42473.57</v>
      </c>
      <c r="T688" s="13">
        <f t="shared" si="53"/>
        <v>42503.57</v>
      </c>
      <c r="U688">
        <f t="shared" si="54"/>
        <v>2016</v>
      </c>
    </row>
    <row r="689" spans="1:21" ht="48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8217</v>
      </c>
      <c r="G689" t="s">
        <v>8222</v>
      </c>
      <c r="H689" t="s">
        <v>8244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8266</v>
      </c>
      <c r="O689">
        <f t="shared" si="50"/>
        <v>117</v>
      </c>
      <c r="P689">
        <f t="shared" si="51"/>
        <v>59.25</v>
      </c>
      <c r="Q689" s="10" t="s">
        <v>8308</v>
      </c>
      <c r="R689" t="s">
        <v>8337</v>
      </c>
      <c r="S689" s="13">
        <f t="shared" si="52"/>
        <v>42291.596273148149</v>
      </c>
      <c r="T689" s="13">
        <f t="shared" si="53"/>
        <v>42321.637939814813</v>
      </c>
      <c r="U689">
        <f t="shared" si="54"/>
        <v>2015</v>
      </c>
    </row>
    <row r="690" spans="1:21" ht="48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8217</v>
      </c>
      <c r="G690" t="s">
        <v>8222</v>
      </c>
      <c r="H690" t="s">
        <v>8244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8266</v>
      </c>
      <c r="O690">
        <f t="shared" si="50"/>
        <v>115</v>
      </c>
      <c r="P690">
        <f t="shared" si="51"/>
        <v>129.82</v>
      </c>
      <c r="Q690" s="10" t="s">
        <v>8308</v>
      </c>
      <c r="R690" t="s">
        <v>8337</v>
      </c>
      <c r="S690" s="13">
        <f t="shared" si="52"/>
        <v>42586.066076388888</v>
      </c>
      <c r="T690" s="13">
        <f t="shared" si="53"/>
        <v>42624.165972222225</v>
      </c>
      <c r="U690">
        <f t="shared" si="54"/>
        <v>2016</v>
      </c>
    </row>
    <row r="691" spans="1:21" ht="48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8217</v>
      </c>
      <c r="G691" t="s">
        <v>8222</v>
      </c>
      <c r="H691" t="s">
        <v>8244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8266</v>
      </c>
      <c r="O691">
        <f t="shared" si="50"/>
        <v>122</v>
      </c>
      <c r="P691">
        <f t="shared" si="51"/>
        <v>709.42</v>
      </c>
      <c r="Q691" s="10" t="s">
        <v>8308</v>
      </c>
      <c r="R691" t="s">
        <v>8337</v>
      </c>
      <c r="S691" s="13">
        <f t="shared" si="52"/>
        <v>42711.795138888891</v>
      </c>
      <c r="T691" s="13">
        <f t="shared" si="53"/>
        <v>42741.795138888891</v>
      </c>
      <c r="U691">
        <f t="shared" si="54"/>
        <v>2017</v>
      </c>
    </row>
    <row r="692" spans="1:21" ht="48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8217</v>
      </c>
      <c r="G692" t="s">
        <v>8222</v>
      </c>
      <c r="H692" t="s">
        <v>8244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8266</v>
      </c>
      <c r="O692">
        <f t="shared" si="50"/>
        <v>105</v>
      </c>
      <c r="P692">
        <f t="shared" si="51"/>
        <v>104.31</v>
      </c>
      <c r="Q692" s="10" t="s">
        <v>8308</v>
      </c>
      <c r="R692" t="s">
        <v>8337</v>
      </c>
      <c r="S692" s="13">
        <f t="shared" si="52"/>
        <v>41085.698113425926</v>
      </c>
      <c r="T692" s="13">
        <f t="shared" si="53"/>
        <v>41120.208333333336</v>
      </c>
      <c r="U692">
        <f t="shared" si="54"/>
        <v>2012</v>
      </c>
    </row>
    <row r="693" spans="1:21" ht="48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8217</v>
      </c>
      <c r="G693" t="s">
        <v>8222</v>
      </c>
      <c r="H693" t="s">
        <v>8244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8266</v>
      </c>
      <c r="O693">
        <f t="shared" si="50"/>
        <v>106</v>
      </c>
      <c r="P693">
        <f t="shared" si="51"/>
        <v>111.8</v>
      </c>
      <c r="Q693" s="10" t="s">
        <v>8308</v>
      </c>
      <c r="R693" t="s">
        <v>8337</v>
      </c>
      <c r="S693" s="13">
        <f t="shared" si="52"/>
        <v>41934.584502314814</v>
      </c>
      <c r="T693" s="13">
        <f t="shared" si="53"/>
        <v>41964.626168981486</v>
      </c>
      <c r="U693">
        <f t="shared" si="54"/>
        <v>2014</v>
      </c>
    </row>
    <row r="694" spans="1:21" ht="48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8219</v>
      </c>
      <c r="G694" t="s">
        <v>8222</v>
      </c>
      <c r="H694" t="s">
        <v>8244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8269</v>
      </c>
      <c r="O694">
        <f t="shared" si="50"/>
        <v>0</v>
      </c>
      <c r="P694">
        <f t="shared" si="51"/>
        <v>20.5</v>
      </c>
      <c r="Q694" s="10" t="s">
        <v>8315</v>
      </c>
      <c r="R694" t="s">
        <v>8319</v>
      </c>
      <c r="S694" s="13">
        <f t="shared" si="52"/>
        <v>41927.71980324074</v>
      </c>
      <c r="T694" s="13">
        <f t="shared" si="53"/>
        <v>41957.761469907404</v>
      </c>
      <c r="U694">
        <f t="shared" si="54"/>
        <v>2014</v>
      </c>
    </row>
    <row r="695" spans="1:21" ht="48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8219</v>
      </c>
      <c r="G695" t="s">
        <v>8223</v>
      </c>
      <c r="H695" t="s">
        <v>8245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8269</v>
      </c>
      <c r="O695">
        <f t="shared" si="50"/>
        <v>0</v>
      </c>
      <c r="P695">
        <f t="shared" si="51"/>
        <v>0</v>
      </c>
      <c r="Q695" s="10" t="s">
        <v>8315</v>
      </c>
      <c r="R695" t="s">
        <v>8319</v>
      </c>
      <c r="S695" s="13">
        <f t="shared" si="52"/>
        <v>42165.785289351858</v>
      </c>
      <c r="T695" s="13">
        <f t="shared" si="53"/>
        <v>42195.785289351858</v>
      </c>
      <c r="U695">
        <f t="shared" si="54"/>
        <v>2015</v>
      </c>
    </row>
    <row r="696" spans="1:21" ht="48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8219</v>
      </c>
      <c r="G696" t="s">
        <v>8222</v>
      </c>
      <c r="H696" t="s">
        <v>8244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8269</v>
      </c>
      <c r="O696">
        <f t="shared" si="50"/>
        <v>0</v>
      </c>
      <c r="P696">
        <f t="shared" si="51"/>
        <v>53</v>
      </c>
      <c r="Q696" s="10" t="s">
        <v>8315</v>
      </c>
      <c r="R696" t="s">
        <v>8319</v>
      </c>
      <c r="S696" s="13">
        <f t="shared" si="52"/>
        <v>42192.816238425927</v>
      </c>
      <c r="T696" s="13">
        <f t="shared" si="53"/>
        <v>42212.165972222225</v>
      </c>
      <c r="U696">
        <f t="shared" si="54"/>
        <v>2015</v>
      </c>
    </row>
    <row r="697" spans="1:21" ht="32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8219</v>
      </c>
      <c r="G697" t="s">
        <v>8222</v>
      </c>
      <c r="H697" t="s">
        <v>8244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8269</v>
      </c>
      <c r="O697">
        <f t="shared" si="50"/>
        <v>0</v>
      </c>
      <c r="P697">
        <f t="shared" si="51"/>
        <v>13</v>
      </c>
      <c r="Q697" s="10" t="s">
        <v>8315</v>
      </c>
      <c r="R697" t="s">
        <v>8319</v>
      </c>
      <c r="S697" s="13">
        <f t="shared" si="52"/>
        <v>42446.780162037037</v>
      </c>
      <c r="T697" s="13">
        <f t="shared" si="53"/>
        <v>42476.780162037037</v>
      </c>
      <c r="U697">
        <f t="shared" si="54"/>
        <v>2016</v>
      </c>
    </row>
    <row r="698" spans="1:21" ht="48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8218</v>
      </c>
      <c r="G698" t="s">
        <v>8222</v>
      </c>
      <c r="H698" t="s">
        <v>8244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8269</v>
      </c>
      <c r="O698">
        <f t="shared" si="50"/>
        <v>1</v>
      </c>
      <c r="P698">
        <f t="shared" si="51"/>
        <v>87</v>
      </c>
      <c r="Q698" s="10" t="s">
        <v>8315</v>
      </c>
      <c r="R698" t="s">
        <v>8319</v>
      </c>
      <c r="S698" s="13">
        <f t="shared" si="52"/>
        <v>42528.987696759257</v>
      </c>
      <c r="T698" s="13">
        <f t="shared" si="53"/>
        <v>42558.987696759257</v>
      </c>
      <c r="U698">
        <f t="shared" si="54"/>
        <v>2016</v>
      </c>
    </row>
    <row r="699" spans="1:21" ht="48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8218</v>
      </c>
      <c r="G699" t="s">
        <v>8227</v>
      </c>
      <c r="H699" t="s">
        <v>8249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8269</v>
      </c>
      <c r="O699">
        <f t="shared" si="50"/>
        <v>0</v>
      </c>
      <c r="P699">
        <f t="shared" si="51"/>
        <v>0</v>
      </c>
      <c r="Q699" s="10" t="s">
        <v>8315</v>
      </c>
      <c r="R699" t="s">
        <v>8319</v>
      </c>
      <c r="S699" s="13">
        <f t="shared" si="52"/>
        <v>42790.895567129628</v>
      </c>
      <c r="T699" s="13">
        <f t="shared" si="53"/>
        <v>42820.853900462964</v>
      </c>
      <c r="U699">
        <f t="shared" si="54"/>
        <v>2017</v>
      </c>
    </row>
    <row r="700" spans="1:21" ht="48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8218</v>
      </c>
      <c r="G700" t="s">
        <v>8222</v>
      </c>
      <c r="H700" t="s">
        <v>8244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8269</v>
      </c>
      <c r="O700">
        <f t="shared" si="50"/>
        <v>17</v>
      </c>
      <c r="P700">
        <f t="shared" si="51"/>
        <v>111.41</v>
      </c>
      <c r="Q700" s="10" t="s">
        <v>8315</v>
      </c>
      <c r="R700" t="s">
        <v>8319</v>
      </c>
      <c r="S700" s="13">
        <f t="shared" si="52"/>
        <v>42198.559479166666</v>
      </c>
      <c r="T700" s="13">
        <f t="shared" si="53"/>
        <v>42231.556944444441</v>
      </c>
      <c r="U700">
        <f t="shared" si="54"/>
        <v>2015</v>
      </c>
    </row>
    <row r="701" spans="1:21" ht="32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8218</v>
      </c>
      <c r="G701" t="s">
        <v>8222</v>
      </c>
      <c r="H701" t="s">
        <v>8244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8269</v>
      </c>
      <c r="O701">
        <f t="shared" si="50"/>
        <v>0</v>
      </c>
      <c r="P701">
        <f t="shared" si="51"/>
        <v>2</v>
      </c>
      <c r="Q701" s="10" t="s">
        <v>8315</v>
      </c>
      <c r="R701" t="s">
        <v>8319</v>
      </c>
      <c r="S701" s="13">
        <f t="shared" si="52"/>
        <v>42076.092152777783</v>
      </c>
      <c r="T701" s="13">
        <f t="shared" si="53"/>
        <v>42106.092152777783</v>
      </c>
      <c r="U701">
        <f t="shared" si="54"/>
        <v>2015</v>
      </c>
    </row>
    <row r="702" spans="1:21" ht="32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8217</v>
      </c>
      <c r="G702" t="s">
        <v>8222</v>
      </c>
      <c r="H702" t="s">
        <v>8244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8270</v>
      </c>
      <c r="O702">
        <f t="shared" si="50"/>
        <v>106</v>
      </c>
      <c r="P702">
        <f t="shared" si="51"/>
        <v>174.03</v>
      </c>
      <c r="Q702" s="10" t="s">
        <v>8315</v>
      </c>
      <c r="R702" t="s">
        <v>8323</v>
      </c>
      <c r="S702" s="13">
        <f t="shared" si="52"/>
        <v>42100.642071759255</v>
      </c>
      <c r="T702" s="13">
        <f t="shared" si="53"/>
        <v>42155.642071759255</v>
      </c>
      <c r="U702">
        <f t="shared" si="54"/>
        <v>2015</v>
      </c>
    </row>
    <row r="703" spans="1:21" ht="48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8217</v>
      </c>
      <c r="G703" t="s">
        <v>8222</v>
      </c>
      <c r="H703" t="s">
        <v>8244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8270</v>
      </c>
      <c r="O703">
        <f t="shared" si="50"/>
        <v>300</v>
      </c>
      <c r="P703">
        <f t="shared" si="51"/>
        <v>73.489999999999995</v>
      </c>
      <c r="Q703" s="10" t="s">
        <v>8315</v>
      </c>
      <c r="R703" t="s">
        <v>8323</v>
      </c>
      <c r="S703" s="13">
        <f t="shared" si="52"/>
        <v>41898.665960648148</v>
      </c>
      <c r="T703" s="13">
        <f t="shared" si="53"/>
        <v>41941.041666666664</v>
      </c>
      <c r="U703">
        <f t="shared" si="54"/>
        <v>2014</v>
      </c>
    </row>
    <row r="704" spans="1:21" ht="48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8217</v>
      </c>
      <c r="G704" t="s">
        <v>8222</v>
      </c>
      <c r="H704" t="s">
        <v>8244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8270</v>
      </c>
      <c r="O704">
        <f t="shared" si="50"/>
        <v>101</v>
      </c>
      <c r="P704">
        <f t="shared" si="51"/>
        <v>239.35</v>
      </c>
      <c r="Q704" s="10" t="s">
        <v>8315</v>
      </c>
      <c r="R704" t="s">
        <v>8323</v>
      </c>
      <c r="S704" s="13">
        <f t="shared" si="52"/>
        <v>41956.017488425925</v>
      </c>
      <c r="T704" s="13">
        <f t="shared" si="53"/>
        <v>41986.017488425925</v>
      </c>
      <c r="U704">
        <f t="shared" si="54"/>
        <v>2014</v>
      </c>
    </row>
    <row r="705" spans="1:21" ht="48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8219</v>
      </c>
      <c r="G705" t="s">
        <v>8235</v>
      </c>
      <c r="H705" t="s">
        <v>8247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8270</v>
      </c>
      <c r="O705">
        <f t="shared" si="50"/>
        <v>1</v>
      </c>
      <c r="P705">
        <f t="shared" si="51"/>
        <v>199</v>
      </c>
      <c r="Q705" s="10" t="s">
        <v>8315</v>
      </c>
      <c r="R705" t="s">
        <v>8323</v>
      </c>
      <c r="S705" s="13">
        <f t="shared" si="52"/>
        <v>42496.529305555552</v>
      </c>
      <c r="T705" s="13">
        <f t="shared" si="53"/>
        <v>42526.529305555552</v>
      </c>
      <c r="U705">
        <f t="shared" si="54"/>
        <v>2016</v>
      </c>
    </row>
    <row r="706" spans="1:21" ht="48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8217</v>
      </c>
      <c r="G706" t="s">
        <v>8222</v>
      </c>
      <c r="H706" t="s">
        <v>8244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8271</v>
      </c>
      <c r="O706">
        <f t="shared" si="50"/>
        <v>132</v>
      </c>
      <c r="P706">
        <f t="shared" si="51"/>
        <v>215.73</v>
      </c>
      <c r="Q706" s="10" t="s">
        <v>8312</v>
      </c>
      <c r="R706" t="s">
        <v>8346</v>
      </c>
      <c r="S706" s="13">
        <f t="shared" si="52"/>
        <v>40977.805300925924</v>
      </c>
      <c r="T706" s="13">
        <f t="shared" si="53"/>
        <v>41007.76363425926</v>
      </c>
      <c r="U706">
        <f t="shared" si="54"/>
        <v>2012</v>
      </c>
    </row>
    <row r="707" spans="1:21" ht="48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8219</v>
      </c>
      <c r="G707" t="s">
        <v>8222</v>
      </c>
      <c r="H707" t="s">
        <v>8244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8276</v>
      </c>
      <c r="O707">
        <f t="shared" ref="O707:O770" si="55">ROUND(E707/D707*100,0)</f>
        <v>9</v>
      </c>
      <c r="P707">
        <f t="shared" ref="P707:P770" si="56">IFERROR(ROUND(E707/L707,2),0)</f>
        <v>73.760000000000005</v>
      </c>
      <c r="Q707" s="10" t="s">
        <v>8324</v>
      </c>
      <c r="R707" t="s">
        <v>8345</v>
      </c>
      <c r="S707" s="13">
        <f t="shared" ref="S707:S770" si="57">(((J707/60)/60)/24)+DATE(1970,1,1)</f>
        <v>41887.784062500003</v>
      </c>
      <c r="T707" s="13">
        <f t="shared" ref="T707:T770" si="58">(((I707/60)/60)/24)+DATE(1970,1,1)</f>
        <v>41917.784062500003</v>
      </c>
      <c r="U707">
        <f t="shared" ref="U707:U770" si="59">YEAR(T707)</f>
        <v>2014</v>
      </c>
    </row>
    <row r="708" spans="1:21" ht="48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8219</v>
      </c>
      <c r="G708" t="s">
        <v>8222</v>
      </c>
      <c r="H708" t="s">
        <v>8244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8270</v>
      </c>
      <c r="O708">
        <f t="shared" si="55"/>
        <v>1</v>
      </c>
      <c r="P708">
        <f t="shared" si="56"/>
        <v>49.67</v>
      </c>
      <c r="Q708" s="10" t="s">
        <v>8315</v>
      </c>
      <c r="R708" t="s">
        <v>8323</v>
      </c>
      <c r="S708" s="13">
        <f t="shared" si="57"/>
        <v>42637.016736111109</v>
      </c>
      <c r="T708" s="13">
        <f t="shared" si="58"/>
        <v>42669.165972222225</v>
      </c>
      <c r="U708">
        <f t="shared" si="59"/>
        <v>2016</v>
      </c>
    </row>
    <row r="709" spans="1:21" ht="48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8219</v>
      </c>
      <c r="G709" t="s">
        <v>8222</v>
      </c>
      <c r="H709" t="s">
        <v>8244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6"/>
        <v>13</v>
      </c>
      <c r="Q709" s="10" t="s">
        <v>8315</v>
      </c>
      <c r="R709" t="s">
        <v>8323</v>
      </c>
      <c r="S709" s="13">
        <f t="shared" si="57"/>
        <v>41855.784305555557</v>
      </c>
      <c r="T709" s="13">
        <f t="shared" si="58"/>
        <v>41885.784305555557</v>
      </c>
      <c r="U709">
        <f t="shared" si="59"/>
        <v>2014</v>
      </c>
    </row>
    <row r="710" spans="1:21" ht="32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8218</v>
      </c>
      <c r="G710" t="s">
        <v>8222</v>
      </c>
      <c r="H710" t="s">
        <v>8244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8270</v>
      </c>
      <c r="O710">
        <f t="shared" si="55"/>
        <v>82</v>
      </c>
      <c r="P710">
        <f t="shared" si="56"/>
        <v>216.34</v>
      </c>
      <c r="Q710" s="10" t="s">
        <v>8315</v>
      </c>
      <c r="R710" t="s">
        <v>8323</v>
      </c>
      <c r="S710" s="13">
        <f t="shared" si="57"/>
        <v>42388.708645833336</v>
      </c>
      <c r="T710" s="13">
        <f t="shared" si="58"/>
        <v>42418.708645833336</v>
      </c>
      <c r="U710">
        <f t="shared" si="59"/>
        <v>2016</v>
      </c>
    </row>
    <row r="711" spans="1:21" ht="48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8218</v>
      </c>
      <c r="G711" t="s">
        <v>8222</v>
      </c>
      <c r="H711" t="s">
        <v>8244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8270</v>
      </c>
      <c r="O711">
        <f t="shared" si="55"/>
        <v>35</v>
      </c>
      <c r="P711">
        <f t="shared" si="56"/>
        <v>95.91</v>
      </c>
      <c r="Q711" s="10" t="s">
        <v>8315</v>
      </c>
      <c r="R711" t="s">
        <v>8323</v>
      </c>
      <c r="S711" s="13">
        <f t="shared" si="57"/>
        <v>42339.833981481483</v>
      </c>
      <c r="T711" s="13">
        <f t="shared" si="58"/>
        <v>42367.833333333328</v>
      </c>
      <c r="U711">
        <f t="shared" si="59"/>
        <v>2015</v>
      </c>
    </row>
    <row r="712" spans="1:21" ht="48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8219</v>
      </c>
      <c r="G712" t="s">
        <v>8222</v>
      </c>
      <c r="H712" t="s">
        <v>8244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8279</v>
      </c>
      <c r="O712">
        <f t="shared" si="55"/>
        <v>29</v>
      </c>
      <c r="P712">
        <f t="shared" si="56"/>
        <v>43.98</v>
      </c>
      <c r="Q712" s="10" t="s">
        <v>8321</v>
      </c>
      <c r="R712" t="s">
        <v>8322</v>
      </c>
      <c r="S712" s="13">
        <f t="shared" si="57"/>
        <v>42353.16679398148</v>
      </c>
      <c r="T712" s="13">
        <f t="shared" si="58"/>
        <v>42383.16679398148</v>
      </c>
      <c r="U712">
        <f t="shared" si="59"/>
        <v>2016</v>
      </c>
    </row>
    <row r="713" spans="1:21" ht="32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8219</v>
      </c>
      <c r="G713" t="s">
        <v>8222</v>
      </c>
      <c r="H713" t="s">
        <v>8244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8279</v>
      </c>
      <c r="O713">
        <f t="shared" si="55"/>
        <v>7</v>
      </c>
      <c r="P713">
        <f t="shared" si="56"/>
        <v>81.95</v>
      </c>
      <c r="Q713" s="10" t="s">
        <v>8321</v>
      </c>
      <c r="R713" t="s">
        <v>8322</v>
      </c>
      <c r="S713" s="13">
        <f t="shared" si="57"/>
        <v>41712.762673611112</v>
      </c>
      <c r="T713" s="13">
        <f t="shared" si="58"/>
        <v>41742.762673611112</v>
      </c>
      <c r="U713">
        <f t="shared" si="59"/>
        <v>2014</v>
      </c>
    </row>
    <row r="714" spans="1:21" ht="48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8219</v>
      </c>
      <c r="G714" t="s">
        <v>8222</v>
      </c>
      <c r="H714" t="s">
        <v>8244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8279</v>
      </c>
      <c r="O714">
        <f t="shared" si="55"/>
        <v>3</v>
      </c>
      <c r="P714">
        <f t="shared" si="56"/>
        <v>34.880000000000003</v>
      </c>
      <c r="Q714" s="10" t="s">
        <v>8321</v>
      </c>
      <c r="R714" t="s">
        <v>8322</v>
      </c>
      <c r="S714" s="13">
        <f t="shared" si="57"/>
        <v>40952.636979166666</v>
      </c>
      <c r="T714" s="13">
        <f t="shared" si="58"/>
        <v>41012.595312500001</v>
      </c>
      <c r="U714">
        <f t="shared" si="59"/>
        <v>2012</v>
      </c>
    </row>
    <row r="715" spans="1:21" ht="32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8219</v>
      </c>
      <c r="G715" t="s">
        <v>8222</v>
      </c>
      <c r="H715" t="s">
        <v>8244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8279</v>
      </c>
      <c r="O715">
        <f t="shared" si="55"/>
        <v>0</v>
      </c>
      <c r="P715">
        <f t="shared" si="56"/>
        <v>0</v>
      </c>
      <c r="Q715" s="10" t="s">
        <v>8321</v>
      </c>
      <c r="R715" t="s">
        <v>8322</v>
      </c>
      <c r="S715" s="13">
        <f t="shared" si="57"/>
        <v>40799.872685185182</v>
      </c>
      <c r="T715" s="13">
        <f t="shared" si="58"/>
        <v>40844.872685185182</v>
      </c>
      <c r="U715">
        <f t="shared" si="59"/>
        <v>2011</v>
      </c>
    </row>
    <row r="716" spans="1:21" ht="48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8219</v>
      </c>
      <c r="G716" t="s">
        <v>8224</v>
      </c>
      <c r="H716" t="s">
        <v>8246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8280</v>
      </c>
      <c r="O716">
        <f t="shared" si="55"/>
        <v>0</v>
      </c>
      <c r="P716">
        <f t="shared" si="56"/>
        <v>1</v>
      </c>
      <c r="Q716" s="10" t="s">
        <v>8321</v>
      </c>
      <c r="R716" t="s">
        <v>8331</v>
      </c>
      <c r="S716" s="13">
        <f t="shared" si="57"/>
        <v>41958.285046296296</v>
      </c>
      <c r="T716" s="13">
        <f t="shared" si="58"/>
        <v>41972.189583333333</v>
      </c>
      <c r="U716">
        <f t="shared" si="59"/>
        <v>2014</v>
      </c>
    </row>
    <row r="717" spans="1:21" ht="48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8219</v>
      </c>
      <c r="G717" t="s">
        <v>8222</v>
      </c>
      <c r="H717" t="s">
        <v>8244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8280</v>
      </c>
      <c r="O717">
        <f t="shared" si="55"/>
        <v>40</v>
      </c>
      <c r="P717">
        <f t="shared" si="56"/>
        <v>253.21</v>
      </c>
      <c r="Q717" s="10" t="s">
        <v>8321</v>
      </c>
      <c r="R717" t="s">
        <v>8331</v>
      </c>
      <c r="S717" s="13">
        <f t="shared" si="57"/>
        <v>42453.819687499999</v>
      </c>
      <c r="T717" s="13">
        <f t="shared" si="58"/>
        <v>42483.819687499999</v>
      </c>
      <c r="U717">
        <f t="shared" si="59"/>
        <v>2016</v>
      </c>
    </row>
    <row r="718" spans="1:21" ht="48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8219</v>
      </c>
      <c r="G718" t="s">
        <v>8227</v>
      </c>
      <c r="H718" t="s">
        <v>8249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8281</v>
      </c>
      <c r="O718">
        <f t="shared" si="55"/>
        <v>0</v>
      </c>
      <c r="P718">
        <f t="shared" si="56"/>
        <v>0</v>
      </c>
      <c r="Q718" s="10" t="s">
        <v>8332</v>
      </c>
      <c r="R718" t="s">
        <v>8333</v>
      </c>
      <c r="S718" s="13">
        <f t="shared" si="57"/>
        <v>41871.972025462965</v>
      </c>
      <c r="T718" s="13">
        <f t="shared" si="58"/>
        <v>41931.972025462965</v>
      </c>
      <c r="U718">
        <f t="shared" si="59"/>
        <v>2014</v>
      </c>
    </row>
    <row r="719" spans="1:21" ht="48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8219</v>
      </c>
      <c r="G719" t="s">
        <v>8222</v>
      </c>
      <c r="H719" t="s">
        <v>8244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8281</v>
      </c>
      <c r="O719">
        <f t="shared" si="55"/>
        <v>0</v>
      </c>
      <c r="P719">
        <f t="shared" si="56"/>
        <v>0</v>
      </c>
      <c r="Q719" s="10" t="s">
        <v>8332</v>
      </c>
      <c r="R719" t="s">
        <v>8333</v>
      </c>
      <c r="S719" s="13">
        <f t="shared" si="57"/>
        <v>42224.102581018517</v>
      </c>
      <c r="T719" s="13">
        <f t="shared" si="58"/>
        <v>42254.102581018517</v>
      </c>
      <c r="U719">
        <f t="shared" si="59"/>
        <v>2015</v>
      </c>
    </row>
    <row r="720" spans="1:21" ht="48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8219</v>
      </c>
      <c r="G720" t="s">
        <v>8222</v>
      </c>
      <c r="H720" t="s">
        <v>8244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8281</v>
      </c>
      <c r="O720">
        <f t="shared" si="55"/>
        <v>1</v>
      </c>
      <c r="P720">
        <f t="shared" si="56"/>
        <v>23.5</v>
      </c>
      <c r="Q720" s="10" t="s">
        <v>8332</v>
      </c>
      <c r="R720" t="s">
        <v>8333</v>
      </c>
      <c r="S720" s="13">
        <f t="shared" si="57"/>
        <v>41835.763981481483</v>
      </c>
      <c r="T720" s="13">
        <f t="shared" si="58"/>
        <v>41865.763981481483</v>
      </c>
      <c r="U720">
        <f t="shared" si="59"/>
        <v>2014</v>
      </c>
    </row>
    <row r="721" spans="1:21" ht="48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8219</v>
      </c>
      <c r="G721" t="s">
        <v>8223</v>
      </c>
      <c r="H721" t="s">
        <v>8245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8281</v>
      </c>
      <c r="O721">
        <f t="shared" si="55"/>
        <v>0</v>
      </c>
      <c r="P721">
        <f t="shared" si="56"/>
        <v>50</v>
      </c>
      <c r="Q721" s="10" t="s">
        <v>8332</v>
      </c>
      <c r="R721" t="s">
        <v>8333</v>
      </c>
      <c r="S721" s="13">
        <f t="shared" si="57"/>
        <v>42124.893182870372</v>
      </c>
      <c r="T721" s="13">
        <f t="shared" si="58"/>
        <v>42154.893182870372</v>
      </c>
      <c r="U721">
        <f t="shared" si="59"/>
        <v>2015</v>
      </c>
    </row>
    <row r="722" spans="1:21" ht="32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8219</v>
      </c>
      <c r="G722" t="s">
        <v>8222</v>
      </c>
      <c r="H722" t="s">
        <v>8244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8281</v>
      </c>
      <c r="O722">
        <f t="shared" si="55"/>
        <v>0</v>
      </c>
      <c r="P722">
        <f t="shared" si="56"/>
        <v>25</v>
      </c>
      <c r="Q722" s="10" t="s">
        <v>8332</v>
      </c>
      <c r="R722" t="s">
        <v>8333</v>
      </c>
      <c r="S722" s="13">
        <f t="shared" si="57"/>
        <v>41938.804710648146</v>
      </c>
      <c r="T722" s="13">
        <f t="shared" si="58"/>
        <v>41956.846377314811</v>
      </c>
      <c r="U722">
        <f t="shared" si="59"/>
        <v>2014</v>
      </c>
    </row>
    <row r="723" spans="1:21" ht="48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8217</v>
      </c>
      <c r="G723" t="s">
        <v>8224</v>
      </c>
      <c r="H723" t="s">
        <v>8246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8282</v>
      </c>
      <c r="O723">
        <f t="shared" si="55"/>
        <v>199</v>
      </c>
      <c r="P723">
        <f t="shared" si="56"/>
        <v>183.8</v>
      </c>
      <c r="Q723" s="10" t="s">
        <v>8328</v>
      </c>
      <c r="R723" t="s">
        <v>8329</v>
      </c>
      <c r="S723" s="13">
        <f t="shared" si="57"/>
        <v>42152.288819444439</v>
      </c>
      <c r="T723" s="13">
        <f t="shared" si="58"/>
        <v>42182.288819444439</v>
      </c>
      <c r="U723">
        <f t="shared" si="59"/>
        <v>2015</v>
      </c>
    </row>
    <row r="724" spans="1:21" ht="48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8218</v>
      </c>
      <c r="G724" t="s">
        <v>8222</v>
      </c>
      <c r="H724" t="s">
        <v>8244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8283</v>
      </c>
      <c r="O724">
        <f t="shared" si="55"/>
        <v>0</v>
      </c>
      <c r="P724">
        <f t="shared" si="56"/>
        <v>0</v>
      </c>
      <c r="Q724" s="10" t="s">
        <v>8324</v>
      </c>
      <c r="R724" t="s">
        <v>8325</v>
      </c>
      <c r="S724" s="13">
        <f t="shared" si="57"/>
        <v>41125.283159722225</v>
      </c>
      <c r="T724" s="13">
        <f t="shared" si="58"/>
        <v>41145.283159722225</v>
      </c>
      <c r="U724">
        <f t="shared" si="59"/>
        <v>2012</v>
      </c>
    </row>
    <row r="725" spans="1:21" ht="48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8217</v>
      </c>
      <c r="G725" t="s">
        <v>8222</v>
      </c>
      <c r="H725" t="s">
        <v>8244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8273</v>
      </c>
      <c r="O725">
        <f t="shared" si="55"/>
        <v>155</v>
      </c>
      <c r="P725">
        <f t="shared" si="56"/>
        <v>82.96</v>
      </c>
      <c r="Q725" s="10" t="s">
        <v>8324</v>
      </c>
      <c r="R725" t="s">
        <v>8348</v>
      </c>
      <c r="S725" s="13">
        <f t="shared" si="57"/>
        <v>41116.690104166664</v>
      </c>
      <c r="T725" s="13">
        <f t="shared" si="58"/>
        <v>41151.690104166664</v>
      </c>
      <c r="U725">
        <f t="shared" si="59"/>
        <v>2012</v>
      </c>
    </row>
    <row r="726" spans="1:21" ht="48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8218</v>
      </c>
      <c r="G726" t="s">
        <v>8222</v>
      </c>
      <c r="H726" t="s">
        <v>8244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8270</v>
      </c>
      <c r="O726">
        <f t="shared" si="55"/>
        <v>20</v>
      </c>
      <c r="P726">
        <f t="shared" si="56"/>
        <v>308.75</v>
      </c>
      <c r="Q726" s="10" t="s">
        <v>8315</v>
      </c>
      <c r="R726" t="s">
        <v>8323</v>
      </c>
      <c r="S726" s="13">
        <f t="shared" si="57"/>
        <v>42313.936365740738</v>
      </c>
      <c r="T726" s="13">
        <f t="shared" si="58"/>
        <v>42343.936365740738</v>
      </c>
      <c r="U726">
        <f t="shared" si="59"/>
        <v>2015</v>
      </c>
    </row>
    <row r="727" spans="1:21" ht="48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8218</v>
      </c>
      <c r="G727" t="s">
        <v>8223</v>
      </c>
      <c r="H727" t="s">
        <v>8245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8270</v>
      </c>
      <c r="O727">
        <f t="shared" si="55"/>
        <v>70</v>
      </c>
      <c r="P727">
        <f t="shared" si="56"/>
        <v>382.39</v>
      </c>
      <c r="Q727" s="10" t="s">
        <v>8315</v>
      </c>
      <c r="R727" t="s">
        <v>8323</v>
      </c>
      <c r="S727" s="13">
        <f t="shared" si="57"/>
        <v>42612.624039351853</v>
      </c>
      <c r="T727" s="13">
        <f t="shared" si="58"/>
        <v>42644.624039351853</v>
      </c>
      <c r="U727">
        <f t="shared" si="59"/>
        <v>2016</v>
      </c>
    </row>
    <row r="728" spans="1:21" ht="32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8219</v>
      </c>
      <c r="G728" t="s">
        <v>8222</v>
      </c>
      <c r="H728" t="s">
        <v>8244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8284</v>
      </c>
      <c r="O728">
        <f t="shared" si="55"/>
        <v>0</v>
      </c>
      <c r="P728">
        <f t="shared" si="56"/>
        <v>6.18</v>
      </c>
      <c r="Q728" s="10" t="s">
        <v>8312</v>
      </c>
      <c r="R728" t="s">
        <v>8313</v>
      </c>
      <c r="S728" s="13">
        <f t="shared" si="57"/>
        <v>41941.680567129632</v>
      </c>
      <c r="T728" s="13">
        <f t="shared" si="58"/>
        <v>41971.722233796296</v>
      </c>
      <c r="U728">
        <f t="shared" si="59"/>
        <v>2014</v>
      </c>
    </row>
    <row r="729" spans="1:21" ht="48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8219</v>
      </c>
      <c r="G729" t="s">
        <v>8226</v>
      </c>
      <c r="H729" t="s">
        <v>8248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8284</v>
      </c>
      <c r="O729">
        <f t="shared" si="55"/>
        <v>0</v>
      </c>
      <c r="P729">
        <f t="shared" si="56"/>
        <v>13</v>
      </c>
      <c r="Q729" s="10" t="s">
        <v>8312</v>
      </c>
      <c r="R729" t="s">
        <v>8313</v>
      </c>
      <c r="S729" s="13">
        <f t="shared" si="57"/>
        <v>42604.239629629628</v>
      </c>
      <c r="T729" s="13">
        <f t="shared" si="58"/>
        <v>42634.239629629628</v>
      </c>
      <c r="U729">
        <f t="shared" si="59"/>
        <v>2016</v>
      </c>
    </row>
    <row r="730" spans="1:21" ht="48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8218</v>
      </c>
      <c r="G730" t="s">
        <v>8228</v>
      </c>
      <c r="H730" t="s">
        <v>8247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8284</v>
      </c>
      <c r="O730">
        <f t="shared" si="55"/>
        <v>0</v>
      </c>
      <c r="P730">
        <f t="shared" si="56"/>
        <v>0</v>
      </c>
      <c r="Q730" s="10" t="s">
        <v>8312</v>
      </c>
      <c r="R730" t="s">
        <v>8313</v>
      </c>
      <c r="S730" s="13">
        <f t="shared" si="57"/>
        <v>42795.696145833332</v>
      </c>
      <c r="T730" s="13">
        <f t="shared" si="58"/>
        <v>42840.654479166667</v>
      </c>
      <c r="U730">
        <f t="shared" si="59"/>
        <v>2017</v>
      </c>
    </row>
    <row r="731" spans="1:21" ht="48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8217</v>
      </c>
      <c r="G731" t="s">
        <v>8222</v>
      </c>
      <c r="H731" t="s">
        <v>8244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8285</v>
      </c>
      <c r="O731">
        <f t="shared" si="55"/>
        <v>139</v>
      </c>
      <c r="P731">
        <f t="shared" si="56"/>
        <v>103.2</v>
      </c>
      <c r="Q731" s="10" t="s">
        <v>8312</v>
      </c>
      <c r="R731" t="s">
        <v>8344</v>
      </c>
      <c r="S731" s="13">
        <f t="shared" si="57"/>
        <v>41533.542858796296</v>
      </c>
      <c r="T731" s="13">
        <f t="shared" si="58"/>
        <v>41563.542858796296</v>
      </c>
      <c r="U731">
        <f t="shared" si="59"/>
        <v>2013</v>
      </c>
    </row>
    <row r="732" spans="1:21" ht="48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8217</v>
      </c>
      <c r="G732" t="s">
        <v>8222</v>
      </c>
      <c r="H732" t="s">
        <v>8244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8282</v>
      </c>
      <c r="O732">
        <f t="shared" si="55"/>
        <v>106</v>
      </c>
      <c r="P732">
        <f t="shared" si="56"/>
        <v>151.24</v>
      </c>
      <c r="Q732" s="10" t="s">
        <v>8328</v>
      </c>
      <c r="R732" t="s">
        <v>8329</v>
      </c>
      <c r="S732" s="13">
        <f t="shared" si="57"/>
        <v>42234.597685185188</v>
      </c>
      <c r="T732" s="13">
        <f t="shared" si="58"/>
        <v>42274.597685185188</v>
      </c>
      <c r="U732">
        <f t="shared" si="59"/>
        <v>2015</v>
      </c>
    </row>
    <row r="733" spans="1:21" ht="48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8218</v>
      </c>
      <c r="G733" t="s">
        <v>8222</v>
      </c>
      <c r="H733" t="s">
        <v>8244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8287</v>
      </c>
      <c r="O733">
        <f t="shared" si="55"/>
        <v>14</v>
      </c>
      <c r="P733">
        <f t="shared" si="56"/>
        <v>155</v>
      </c>
      <c r="Q733" s="10" t="s">
        <v>8312</v>
      </c>
      <c r="R733" t="s">
        <v>8352</v>
      </c>
      <c r="S733" s="13">
        <f t="shared" si="57"/>
        <v>41962.062326388885</v>
      </c>
      <c r="T733" s="13">
        <f t="shared" si="58"/>
        <v>41997.062326388885</v>
      </c>
      <c r="U733">
        <f t="shared" si="59"/>
        <v>2014</v>
      </c>
    </row>
    <row r="734" spans="1:21" ht="48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8217</v>
      </c>
      <c r="G734" t="s">
        <v>8222</v>
      </c>
      <c r="H734" t="s">
        <v>8244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8289</v>
      </c>
      <c r="O734">
        <f t="shared" si="55"/>
        <v>105</v>
      </c>
      <c r="P734">
        <f t="shared" si="56"/>
        <v>118.7</v>
      </c>
      <c r="Q734" s="10" t="s">
        <v>8324</v>
      </c>
      <c r="R734" t="s">
        <v>8354</v>
      </c>
      <c r="S734" s="13">
        <f t="shared" si="57"/>
        <v>41023.782037037039</v>
      </c>
      <c r="T734" s="13">
        <f t="shared" si="58"/>
        <v>41053.782037037039</v>
      </c>
      <c r="U734">
        <f t="shared" si="59"/>
        <v>2012</v>
      </c>
    </row>
    <row r="735" spans="1:21" ht="48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8219</v>
      </c>
      <c r="G735" t="s">
        <v>8222</v>
      </c>
      <c r="H735" t="s">
        <v>8244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8290</v>
      </c>
      <c r="O735">
        <f t="shared" si="55"/>
        <v>8</v>
      </c>
      <c r="P735">
        <f t="shared" si="56"/>
        <v>115.71</v>
      </c>
      <c r="Q735" s="10" t="s">
        <v>8324</v>
      </c>
      <c r="R735" t="s">
        <v>8330</v>
      </c>
      <c r="S735" s="13">
        <f t="shared" si="57"/>
        <v>42095.918530092589</v>
      </c>
      <c r="T735" s="13">
        <f t="shared" si="58"/>
        <v>42125.918530092589</v>
      </c>
      <c r="U735">
        <f t="shared" si="59"/>
        <v>2015</v>
      </c>
    </row>
    <row r="736" spans="1:21" ht="32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8219</v>
      </c>
      <c r="G736" t="s">
        <v>8222</v>
      </c>
      <c r="H736" t="s">
        <v>8244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8282</v>
      </c>
      <c r="O736">
        <f t="shared" si="55"/>
        <v>61</v>
      </c>
      <c r="P736">
        <f t="shared" si="56"/>
        <v>109.94</v>
      </c>
      <c r="Q736" s="10" t="s">
        <v>8328</v>
      </c>
      <c r="R736" t="s">
        <v>8329</v>
      </c>
      <c r="S736" s="13">
        <f t="shared" si="57"/>
        <v>42189.031041666662</v>
      </c>
      <c r="T736" s="13">
        <f t="shared" si="58"/>
        <v>42226.290972222225</v>
      </c>
      <c r="U736">
        <f t="shared" si="59"/>
        <v>2015</v>
      </c>
    </row>
    <row r="737" spans="1:21" ht="48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8219</v>
      </c>
      <c r="G737" t="s">
        <v>8238</v>
      </c>
      <c r="H737" t="s">
        <v>8255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8282</v>
      </c>
      <c r="O737">
        <f t="shared" si="55"/>
        <v>2</v>
      </c>
      <c r="P737">
        <f t="shared" si="56"/>
        <v>84.83</v>
      </c>
      <c r="Q737" s="10" t="s">
        <v>8328</v>
      </c>
      <c r="R737" t="s">
        <v>8329</v>
      </c>
      <c r="S737" s="13">
        <f t="shared" si="57"/>
        <v>42548.876192129625</v>
      </c>
      <c r="T737" s="13">
        <f t="shared" si="58"/>
        <v>42576.791666666672</v>
      </c>
      <c r="U737">
        <f t="shared" si="59"/>
        <v>2016</v>
      </c>
    </row>
    <row r="738" spans="1:21" ht="48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8219</v>
      </c>
      <c r="G738" t="s">
        <v>8222</v>
      </c>
      <c r="H738" t="s">
        <v>8244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8280</v>
      </c>
      <c r="O738">
        <f t="shared" si="55"/>
        <v>1</v>
      </c>
      <c r="P738">
        <f t="shared" si="56"/>
        <v>62.5</v>
      </c>
      <c r="Q738" s="10" t="s">
        <v>8321</v>
      </c>
      <c r="R738" t="s">
        <v>8331</v>
      </c>
      <c r="S738" s="13">
        <f t="shared" si="57"/>
        <v>42742.246493055558</v>
      </c>
      <c r="T738" s="13">
        <f t="shared" si="58"/>
        <v>42795.166666666672</v>
      </c>
      <c r="U738">
        <f t="shared" si="59"/>
        <v>2017</v>
      </c>
    </row>
    <row r="739" spans="1:21" ht="48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8219</v>
      </c>
      <c r="G739" t="s">
        <v>8222</v>
      </c>
      <c r="H739" t="s">
        <v>8244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8280</v>
      </c>
      <c r="O739">
        <f t="shared" si="55"/>
        <v>5</v>
      </c>
      <c r="P739">
        <f t="shared" si="56"/>
        <v>71.59</v>
      </c>
      <c r="Q739" s="10" t="s">
        <v>8321</v>
      </c>
      <c r="R739" t="s">
        <v>8331</v>
      </c>
      <c r="S739" s="13">
        <f t="shared" si="57"/>
        <v>42328.779224537036</v>
      </c>
      <c r="T739" s="13">
        <f t="shared" si="58"/>
        <v>42353.332638888889</v>
      </c>
      <c r="U739">
        <f t="shared" si="59"/>
        <v>2015</v>
      </c>
    </row>
    <row r="740" spans="1:21" ht="48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8219</v>
      </c>
      <c r="G740" t="s">
        <v>8222</v>
      </c>
      <c r="H740" t="s">
        <v>8244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8291</v>
      </c>
      <c r="O740">
        <f t="shared" si="55"/>
        <v>0</v>
      </c>
      <c r="P740">
        <f t="shared" si="56"/>
        <v>10.5</v>
      </c>
      <c r="Q740" s="10" t="s">
        <v>8315</v>
      </c>
      <c r="R740" t="s">
        <v>8327</v>
      </c>
      <c r="S740" s="13">
        <f t="shared" si="57"/>
        <v>41859.925856481481</v>
      </c>
      <c r="T740" s="13">
        <f t="shared" si="58"/>
        <v>41889.925856481481</v>
      </c>
      <c r="U740">
        <f t="shared" si="59"/>
        <v>2014</v>
      </c>
    </row>
    <row r="741" spans="1:21" ht="48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8219</v>
      </c>
      <c r="G741" t="s">
        <v>8222</v>
      </c>
      <c r="H741" t="s">
        <v>8244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8291</v>
      </c>
      <c r="O741">
        <f t="shared" si="55"/>
        <v>2</v>
      </c>
      <c r="P741">
        <f t="shared" si="56"/>
        <v>108.25</v>
      </c>
      <c r="Q741" s="10" t="s">
        <v>8315</v>
      </c>
      <c r="R741" t="s">
        <v>8327</v>
      </c>
      <c r="S741" s="13">
        <f t="shared" si="57"/>
        <v>42703.917824074073</v>
      </c>
      <c r="T741" s="13">
        <f t="shared" si="58"/>
        <v>42733.917824074073</v>
      </c>
      <c r="U741">
        <f t="shared" si="59"/>
        <v>2016</v>
      </c>
    </row>
    <row r="742" spans="1:21" ht="48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8219</v>
      </c>
      <c r="G742" t="s">
        <v>8222</v>
      </c>
      <c r="H742" t="s">
        <v>8244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8291</v>
      </c>
      <c r="O742">
        <f t="shared" si="55"/>
        <v>1</v>
      </c>
      <c r="P742">
        <f t="shared" si="56"/>
        <v>28.89</v>
      </c>
      <c r="Q742" s="10" t="s">
        <v>8315</v>
      </c>
      <c r="R742" t="s">
        <v>8327</v>
      </c>
      <c r="S742" s="13">
        <f t="shared" si="57"/>
        <v>41828.789942129632</v>
      </c>
      <c r="T742" s="13">
        <f t="shared" si="58"/>
        <v>41863.789942129632</v>
      </c>
      <c r="U742">
        <f t="shared" si="59"/>
        <v>2014</v>
      </c>
    </row>
    <row r="743" spans="1:21" ht="48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8217</v>
      </c>
      <c r="G743" t="s">
        <v>8222</v>
      </c>
      <c r="H743" t="s">
        <v>8244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8292</v>
      </c>
      <c r="O743">
        <f t="shared" si="55"/>
        <v>125</v>
      </c>
      <c r="P743">
        <f t="shared" si="56"/>
        <v>73.42</v>
      </c>
      <c r="Q743" s="10" t="s">
        <v>8315</v>
      </c>
      <c r="R743" t="s">
        <v>8326</v>
      </c>
      <c r="S743" s="13">
        <f t="shared" si="57"/>
        <v>40961.057349537034</v>
      </c>
      <c r="T743" s="13">
        <f t="shared" si="58"/>
        <v>40992.166666666664</v>
      </c>
      <c r="U743">
        <f t="shared" si="59"/>
        <v>2012</v>
      </c>
    </row>
    <row r="744" spans="1:21" ht="32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8217</v>
      </c>
      <c r="G744" t="s">
        <v>8222</v>
      </c>
      <c r="H744" t="s">
        <v>8244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8292</v>
      </c>
      <c r="O744">
        <f t="shared" si="55"/>
        <v>133</v>
      </c>
      <c r="P744">
        <f t="shared" si="56"/>
        <v>73.5</v>
      </c>
      <c r="Q744" s="10" t="s">
        <v>8315</v>
      </c>
      <c r="R744" t="s">
        <v>8326</v>
      </c>
      <c r="S744" s="13">
        <f t="shared" si="57"/>
        <v>41704.735937500001</v>
      </c>
      <c r="T744" s="13">
        <f t="shared" si="58"/>
        <v>41750.165972222225</v>
      </c>
      <c r="U744">
        <f t="shared" si="59"/>
        <v>2014</v>
      </c>
    </row>
    <row r="745" spans="1:21" ht="48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8217</v>
      </c>
      <c r="G745" t="s">
        <v>8222</v>
      </c>
      <c r="H745" t="s">
        <v>8244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8292</v>
      </c>
      <c r="O745">
        <f t="shared" si="55"/>
        <v>304</v>
      </c>
      <c r="P745">
        <f t="shared" si="56"/>
        <v>143.21</v>
      </c>
      <c r="Q745" s="10" t="s">
        <v>8315</v>
      </c>
      <c r="R745" t="s">
        <v>8326</v>
      </c>
      <c r="S745" s="13">
        <f t="shared" si="57"/>
        <v>42689.565671296295</v>
      </c>
      <c r="T745" s="13">
        <f t="shared" si="58"/>
        <v>42719.208333333328</v>
      </c>
      <c r="U745">
        <f t="shared" si="59"/>
        <v>2016</v>
      </c>
    </row>
    <row r="746" spans="1:21" ht="48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8217</v>
      </c>
      <c r="G746" t="s">
        <v>8222</v>
      </c>
      <c r="H746" t="s">
        <v>8244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8292</v>
      </c>
      <c r="O746">
        <f t="shared" si="55"/>
        <v>179</v>
      </c>
      <c r="P746">
        <f t="shared" si="56"/>
        <v>282.72000000000003</v>
      </c>
      <c r="Q746" s="10" t="s">
        <v>8315</v>
      </c>
      <c r="R746" t="s">
        <v>8326</v>
      </c>
      <c r="S746" s="13">
        <f t="shared" si="57"/>
        <v>41725.082384259258</v>
      </c>
      <c r="T746" s="13">
        <f t="shared" si="58"/>
        <v>41755.082384259258</v>
      </c>
      <c r="U746">
        <f t="shared" si="59"/>
        <v>2014</v>
      </c>
    </row>
    <row r="747" spans="1:21" ht="48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8217</v>
      </c>
      <c r="G747" t="s">
        <v>8222</v>
      </c>
      <c r="H747" t="s">
        <v>8244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8292</v>
      </c>
      <c r="O747">
        <f t="shared" si="55"/>
        <v>196</v>
      </c>
      <c r="P747">
        <f t="shared" si="56"/>
        <v>36</v>
      </c>
      <c r="Q747" s="10" t="s">
        <v>8315</v>
      </c>
      <c r="R747" t="s">
        <v>8326</v>
      </c>
      <c r="S747" s="13">
        <f t="shared" si="57"/>
        <v>41783.642939814818</v>
      </c>
      <c r="T747" s="13">
        <f t="shared" si="58"/>
        <v>41843.642939814818</v>
      </c>
      <c r="U747">
        <f t="shared" si="59"/>
        <v>2014</v>
      </c>
    </row>
    <row r="748" spans="1:21" ht="48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8217</v>
      </c>
      <c r="G748" t="s">
        <v>8222</v>
      </c>
      <c r="H748" t="s">
        <v>8244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8292</v>
      </c>
      <c r="O748">
        <f t="shared" si="55"/>
        <v>105</v>
      </c>
      <c r="P748">
        <f t="shared" si="56"/>
        <v>346.13</v>
      </c>
      <c r="Q748" s="10" t="s">
        <v>8315</v>
      </c>
      <c r="R748" t="s">
        <v>8326</v>
      </c>
      <c r="S748" s="13">
        <f t="shared" si="57"/>
        <v>42633.841608796298</v>
      </c>
      <c r="T748" s="13">
        <f t="shared" si="58"/>
        <v>42663.841608796298</v>
      </c>
      <c r="U748">
        <f t="shared" si="59"/>
        <v>2016</v>
      </c>
    </row>
    <row r="749" spans="1:21" ht="48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8217</v>
      </c>
      <c r="G749" t="s">
        <v>8222</v>
      </c>
      <c r="H749" t="s">
        <v>8244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8273</v>
      </c>
      <c r="O749">
        <f t="shared" si="55"/>
        <v>139</v>
      </c>
      <c r="P749">
        <f t="shared" si="56"/>
        <v>40.35</v>
      </c>
      <c r="Q749" s="10" t="s">
        <v>8324</v>
      </c>
      <c r="R749" t="s">
        <v>8348</v>
      </c>
      <c r="S749" s="13">
        <f t="shared" si="57"/>
        <v>42723.63653935185</v>
      </c>
      <c r="T749" s="13">
        <f t="shared" si="58"/>
        <v>42753.63653935185</v>
      </c>
      <c r="U749">
        <f t="shared" si="59"/>
        <v>2017</v>
      </c>
    </row>
    <row r="750" spans="1:21" ht="32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8217</v>
      </c>
      <c r="G750" t="s">
        <v>8222</v>
      </c>
      <c r="H750" t="s">
        <v>8244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8294</v>
      </c>
      <c r="O750">
        <f t="shared" si="55"/>
        <v>128</v>
      </c>
      <c r="P750">
        <f t="shared" si="56"/>
        <v>75.13</v>
      </c>
      <c r="Q750" s="10" t="s">
        <v>8321</v>
      </c>
      <c r="R750" t="s">
        <v>8349</v>
      </c>
      <c r="S750" s="13">
        <f t="shared" si="57"/>
        <v>41572.958495370374</v>
      </c>
      <c r="T750" s="13">
        <f t="shared" si="58"/>
        <v>41609.168055555558</v>
      </c>
      <c r="U750">
        <f t="shared" si="59"/>
        <v>2013</v>
      </c>
    </row>
    <row r="751" spans="1:21" ht="48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8217</v>
      </c>
      <c r="G751" t="s">
        <v>8222</v>
      </c>
      <c r="H751" t="s">
        <v>8244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8294</v>
      </c>
      <c r="O751">
        <f t="shared" si="55"/>
        <v>975</v>
      </c>
      <c r="P751">
        <f t="shared" si="56"/>
        <v>426.93</v>
      </c>
      <c r="Q751" s="10" t="s">
        <v>8321</v>
      </c>
      <c r="R751" t="s">
        <v>8349</v>
      </c>
      <c r="S751" s="13">
        <f t="shared" si="57"/>
        <v>42677.005474537036</v>
      </c>
      <c r="T751" s="13">
        <f t="shared" si="58"/>
        <v>42707.0471412037</v>
      </c>
      <c r="U751">
        <f t="shared" si="59"/>
        <v>2016</v>
      </c>
    </row>
    <row r="752" spans="1:21" ht="48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8217</v>
      </c>
      <c r="G752" t="s">
        <v>8222</v>
      </c>
      <c r="H752" t="s">
        <v>8244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8294</v>
      </c>
      <c r="O752">
        <f t="shared" si="55"/>
        <v>720</v>
      </c>
      <c r="P752">
        <f t="shared" si="56"/>
        <v>107.82</v>
      </c>
      <c r="Q752" s="10" t="s">
        <v>8321</v>
      </c>
      <c r="R752" t="s">
        <v>8349</v>
      </c>
      <c r="S752" s="13">
        <f t="shared" si="57"/>
        <v>42725.869363425925</v>
      </c>
      <c r="T752" s="13">
        <f t="shared" si="58"/>
        <v>42745.915972222225</v>
      </c>
      <c r="U752">
        <f t="shared" si="59"/>
        <v>2017</v>
      </c>
    </row>
    <row r="753" spans="1:21" ht="48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8217</v>
      </c>
      <c r="G753" t="s">
        <v>8222</v>
      </c>
      <c r="H753" t="s">
        <v>8244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8295</v>
      </c>
      <c r="O753">
        <f t="shared" si="55"/>
        <v>106</v>
      </c>
      <c r="P753">
        <f t="shared" si="56"/>
        <v>211.84</v>
      </c>
      <c r="Q753" s="10" t="s">
        <v>8332</v>
      </c>
      <c r="R753" t="s">
        <v>8350</v>
      </c>
      <c r="S753" s="13">
        <f t="shared" si="57"/>
        <v>41807.624374999999</v>
      </c>
      <c r="T753" s="13">
        <f t="shared" si="58"/>
        <v>41837.624374999999</v>
      </c>
      <c r="U753">
        <f t="shared" si="59"/>
        <v>2014</v>
      </c>
    </row>
    <row r="754" spans="1:21" ht="48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8217</v>
      </c>
      <c r="G754" t="s">
        <v>8222</v>
      </c>
      <c r="H754" t="s">
        <v>8244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8295</v>
      </c>
      <c r="O754">
        <f t="shared" si="55"/>
        <v>106</v>
      </c>
      <c r="P754">
        <f t="shared" si="56"/>
        <v>75.5</v>
      </c>
      <c r="Q754" s="10" t="s">
        <v>8332</v>
      </c>
      <c r="R754" t="s">
        <v>8350</v>
      </c>
      <c r="S754" s="13">
        <f t="shared" si="57"/>
        <v>42011.628136574072</v>
      </c>
      <c r="T754" s="13">
        <f t="shared" si="58"/>
        <v>42041.628136574072</v>
      </c>
      <c r="U754">
        <f t="shared" si="59"/>
        <v>2015</v>
      </c>
    </row>
    <row r="755" spans="1:21" ht="48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8217</v>
      </c>
      <c r="G755" t="s">
        <v>8222</v>
      </c>
      <c r="H755" t="s">
        <v>8244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8295</v>
      </c>
      <c r="O755">
        <f t="shared" si="55"/>
        <v>102</v>
      </c>
      <c r="P755">
        <f t="shared" si="56"/>
        <v>115.69</v>
      </c>
      <c r="Q755" s="10" t="s">
        <v>8332</v>
      </c>
      <c r="R755" t="s">
        <v>8350</v>
      </c>
      <c r="S755" s="13">
        <f t="shared" si="57"/>
        <v>41771.572256944448</v>
      </c>
      <c r="T755" s="13">
        <f t="shared" si="58"/>
        <v>41801.572256944448</v>
      </c>
      <c r="U755">
        <f t="shared" si="59"/>
        <v>2014</v>
      </c>
    </row>
    <row r="756" spans="1:21" ht="48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8217</v>
      </c>
      <c r="G756" t="s">
        <v>8222</v>
      </c>
      <c r="H756" t="s">
        <v>8244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8295</v>
      </c>
      <c r="O756">
        <f t="shared" si="55"/>
        <v>294</v>
      </c>
      <c r="P756">
        <f t="shared" si="56"/>
        <v>66.62</v>
      </c>
      <c r="Q756" s="10" t="s">
        <v>8332</v>
      </c>
      <c r="R756" t="s">
        <v>8350</v>
      </c>
      <c r="S756" s="13">
        <f t="shared" si="57"/>
        <v>42692.79987268518</v>
      </c>
      <c r="T756" s="13">
        <f t="shared" si="58"/>
        <v>42723.332638888889</v>
      </c>
      <c r="U756">
        <f t="shared" si="59"/>
        <v>2016</v>
      </c>
    </row>
    <row r="757" spans="1:21" ht="48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8218</v>
      </c>
      <c r="G757" t="s">
        <v>8223</v>
      </c>
      <c r="H757" t="s">
        <v>8245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8269</v>
      </c>
      <c r="O757">
        <f t="shared" si="55"/>
        <v>11</v>
      </c>
      <c r="P757">
        <f t="shared" si="56"/>
        <v>97.41</v>
      </c>
      <c r="Q757" s="10" t="s">
        <v>8315</v>
      </c>
      <c r="R757" t="s">
        <v>8319</v>
      </c>
      <c r="S757" s="13">
        <f t="shared" si="57"/>
        <v>42268.531631944439</v>
      </c>
      <c r="T757" s="13">
        <f t="shared" si="58"/>
        <v>42298.531631944439</v>
      </c>
      <c r="U757">
        <f t="shared" si="59"/>
        <v>2015</v>
      </c>
    </row>
    <row r="758" spans="1:21" ht="48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8218</v>
      </c>
      <c r="G758" t="s">
        <v>8222</v>
      </c>
      <c r="H758" t="s">
        <v>8244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8269</v>
      </c>
      <c r="O758">
        <f t="shared" si="55"/>
        <v>0</v>
      </c>
      <c r="P758">
        <f t="shared" si="56"/>
        <v>0</v>
      </c>
      <c r="Q758" s="10" t="s">
        <v>8315</v>
      </c>
      <c r="R758" t="s">
        <v>8319</v>
      </c>
      <c r="S758" s="13">
        <f t="shared" si="57"/>
        <v>42380.812627314815</v>
      </c>
      <c r="T758" s="13">
        <f t="shared" si="58"/>
        <v>42410.812627314815</v>
      </c>
      <c r="U758">
        <f t="shared" si="59"/>
        <v>2016</v>
      </c>
    </row>
    <row r="759" spans="1:21" ht="48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8218</v>
      </c>
      <c r="G759" t="s">
        <v>8222</v>
      </c>
      <c r="H759" t="s">
        <v>8244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8269</v>
      </c>
      <c r="O759">
        <f t="shared" si="55"/>
        <v>0</v>
      </c>
      <c r="P759">
        <f t="shared" si="56"/>
        <v>20.5</v>
      </c>
      <c r="Q759" s="10" t="s">
        <v>8315</v>
      </c>
      <c r="R759" t="s">
        <v>8319</v>
      </c>
      <c r="S759" s="13">
        <f t="shared" si="57"/>
        <v>41961.18913194444</v>
      </c>
      <c r="T759" s="13">
        <f t="shared" si="58"/>
        <v>41991.18913194444</v>
      </c>
      <c r="U759">
        <f t="shared" si="59"/>
        <v>2014</v>
      </c>
    </row>
    <row r="760" spans="1:21" ht="32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8219</v>
      </c>
      <c r="G760" t="s">
        <v>8222</v>
      </c>
      <c r="H760" t="s">
        <v>8244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8281</v>
      </c>
      <c r="O760">
        <f t="shared" si="55"/>
        <v>2</v>
      </c>
      <c r="P760">
        <f t="shared" si="56"/>
        <v>76.67</v>
      </c>
      <c r="Q760" s="10" t="s">
        <v>8332</v>
      </c>
      <c r="R760" t="s">
        <v>8333</v>
      </c>
      <c r="S760" s="13">
        <f t="shared" si="57"/>
        <v>42204.875868055555</v>
      </c>
      <c r="T760" s="13">
        <f t="shared" si="58"/>
        <v>42234.875868055555</v>
      </c>
      <c r="U760">
        <f t="shared" si="59"/>
        <v>2015</v>
      </c>
    </row>
    <row r="761" spans="1:21" ht="48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8219</v>
      </c>
      <c r="G761" t="s">
        <v>8222</v>
      </c>
      <c r="H761" t="s">
        <v>8244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8281</v>
      </c>
      <c r="O761">
        <f t="shared" si="55"/>
        <v>1</v>
      </c>
      <c r="P761">
        <f t="shared" si="56"/>
        <v>50.33</v>
      </c>
      <c r="Q761" s="10" t="s">
        <v>8332</v>
      </c>
      <c r="R761" t="s">
        <v>8333</v>
      </c>
      <c r="S761" s="13">
        <f t="shared" si="57"/>
        <v>42211.732430555552</v>
      </c>
      <c r="T761" s="13">
        <f t="shared" si="58"/>
        <v>42241.732430555552</v>
      </c>
      <c r="U761">
        <f t="shared" si="59"/>
        <v>2015</v>
      </c>
    </row>
    <row r="762" spans="1:21" ht="16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8219</v>
      </c>
      <c r="G762" t="s">
        <v>8222</v>
      </c>
      <c r="H762" t="s">
        <v>8244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8281</v>
      </c>
      <c r="O762">
        <f t="shared" si="55"/>
        <v>0</v>
      </c>
      <c r="P762">
        <f t="shared" si="56"/>
        <v>1</v>
      </c>
      <c r="Q762" s="10" t="s">
        <v>8332</v>
      </c>
      <c r="R762" t="s">
        <v>8333</v>
      </c>
      <c r="S762" s="13">
        <f t="shared" si="57"/>
        <v>42027.856990740736</v>
      </c>
      <c r="T762" s="13">
        <f t="shared" si="58"/>
        <v>42087.815324074079</v>
      </c>
      <c r="U762">
        <f t="shared" si="59"/>
        <v>2015</v>
      </c>
    </row>
    <row r="763" spans="1:21" ht="32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8219</v>
      </c>
      <c r="G763" t="s">
        <v>8222</v>
      </c>
      <c r="H763" t="s">
        <v>8244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8281</v>
      </c>
      <c r="O763">
        <f t="shared" si="55"/>
        <v>1</v>
      </c>
      <c r="P763">
        <f t="shared" si="56"/>
        <v>34.44</v>
      </c>
      <c r="Q763" s="10" t="s">
        <v>8332</v>
      </c>
      <c r="R763" t="s">
        <v>8333</v>
      </c>
      <c r="S763" s="13">
        <f t="shared" si="57"/>
        <v>41909.892453703702</v>
      </c>
      <c r="T763" s="13">
        <f t="shared" si="58"/>
        <v>41939.892453703702</v>
      </c>
      <c r="U763">
        <f t="shared" si="59"/>
        <v>2014</v>
      </c>
    </row>
    <row r="764" spans="1:21" ht="48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8217</v>
      </c>
      <c r="G764" t="s">
        <v>8222</v>
      </c>
      <c r="H764" t="s">
        <v>8244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8298</v>
      </c>
      <c r="O764">
        <f t="shared" si="55"/>
        <v>115</v>
      </c>
      <c r="P764">
        <f t="shared" si="56"/>
        <v>120.31</v>
      </c>
      <c r="Q764" s="10" t="s">
        <v>8315</v>
      </c>
      <c r="R764" t="s">
        <v>8320</v>
      </c>
      <c r="S764" s="13">
        <f t="shared" si="57"/>
        <v>42211.99454861111</v>
      </c>
      <c r="T764" s="13">
        <f t="shared" si="58"/>
        <v>42241.99454861111</v>
      </c>
      <c r="U764">
        <f t="shared" si="59"/>
        <v>2015</v>
      </c>
    </row>
    <row r="765" spans="1:21" ht="48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8219</v>
      </c>
      <c r="G765" t="s">
        <v>8222</v>
      </c>
      <c r="H765" t="s">
        <v>8244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8299</v>
      </c>
      <c r="O765">
        <f t="shared" si="55"/>
        <v>11</v>
      </c>
      <c r="P765">
        <f t="shared" si="56"/>
        <v>33.76</v>
      </c>
      <c r="Q765" s="10" t="s">
        <v>8315</v>
      </c>
      <c r="R765" t="s">
        <v>8316</v>
      </c>
      <c r="S765" s="13">
        <f t="shared" si="57"/>
        <v>41962.749027777783</v>
      </c>
      <c r="T765" s="13">
        <f t="shared" si="58"/>
        <v>41992.818055555559</v>
      </c>
      <c r="U765">
        <f t="shared" si="59"/>
        <v>2014</v>
      </c>
    </row>
    <row r="766" spans="1:21" ht="48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8219</v>
      </c>
      <c r="G766" t="s">
        <v>8222</v>
      </c>
      <c r="H766" t="s">
        <v>8244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8299</v>
      </c>
      <c r="O766">
        <f t="shared" si="55"/>
        <v>8</v>
      </c>
      <c r="P766">
        <f t="shared" si="56"/>
        <v>65.41</v>
      </c>
      <c r="Q766" s="10" t="s">
        <v>8315</v>
      </c>
      <c r="R766" t="s">
        <v>8316</v>
      </c>
      <c r="S766" s="13">
        <f t="shared" si="57"/>
        <v>41923.857511574075</v>
      </c>
      <c r="T766" s="13">
        <f t="shared" si="58"/>
        <v>41953.899178240739</v>
      </c>
      <c r="U766">
        <f t="shared" si="59"/>
        <v>2014</v>
      </c>
    </row>
    <row r="767" spans="1:21" ht="32" x14ac:dyDescent="0.2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8217</v>
      </c>
      <c r="G767" t="s">
        <v>8222</v>
      </c>
      <c r="H767" t="s">
        <v>8244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8300</v>
      </c>
      <c r="O767">
        <f t="shared" si="55"/>
        <v>116</v>
      </c>
      <c r="P767">
        <f t="shared" si="56"/>
        <v>95.37</v>
      </c>
      <c r="Q767" s="10" t="s">
        <v>8310</v>
      </c>
      <c r="R767" t="s">
        <v>8311</v>
      </c>
      <c r="S767" s="13">
        <f t="shared" si="57"/>
        <v>42629.655046296291</v>
      </c>
      <c r="T767" s="13">
        <f t="shared" si="58"/>
        <v>42657.958333333328</v>
      </c>
      <c r="U767">
        <f t="shared" si="59"/>
        <v>2016</v>
      </c>
    </row>
    <row r="768" spans="1:21" ht="48" x14ac:dyDescent="0.2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8217</v>
      </c>
      <c r="G768" t="s">
        <v>8222</v>
      </c>
      <c r="H768" t="s">
        <v>8244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8300</v>
      </c>
      <c r="O768">
        <f t="shared" si="55"/>
        <v>120</v>
      </c>
      <c r="P768">
        <f t="shared" si="56"/>
        <v>92.39</v>
      </c>
      <c r="Q768" s="10" t="s">
        <v>8310</v>
      </c>
      <c r="R768" t="s">
        <v>8311</v>
      </c>
      <c r="S768" s="13">
        <f t="shared" si="57"/>
        <v>41934.914918981485</v>
      </c>
      <c r="T768" s="13">
        <f t="shared" si="58"/>
        <v>41979.956585648149</v>
      </c>
      <c r="U768">
        <f t="shared" si="59"/>
        <v>2014</v>
      </c>
    </row>
    <row r="769" spans="1:21" ht="48" x14ac:dyDescent="0.2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8217</v>
      </c>
      <c r="G769" t="s">
        <v>8222</v>
      </c>
      <c r="H769" t="s">
        <v>8244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8300</v>
      </c>
      <c r="O769">
        <f t="shared" si="55"/>
        <v>118</v>
      </c>
      <c r="P769">
        <f t="shared" si="56"/>
        <v>170.7</v>
      </c>
      <c r="Q769" s="10" t="s">
        <v>8310</v>
      </c>
      <c r="R769" t="s">
        <v>8311</v>
      </c>
      <c r="S769" s="13">
        <f t="shared" si="57"/>
        <v>42655.465891203698</v>
      </c>
      <c r="T769" s="13">
        <f t="shared" si="58"/>
        <v>42685.507557870369</v>
      </c>
      <c r="U769">
        <f t="shared" si="59"/>
        <v>2016</v>
      </c>
    </row>
    <row r="770" spans="1:21" ht="32" x14ac:dyDescent="0.2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8219</v>
      </c>
      <c r="G770" t="s">
        <v>8223</v>
      </c>
      <c r="H770" t="s">
        <v>8245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8268</v>
      </c>
      <c r="O770">
        <f t="shared" si="55"/>
        <v>0</v>
      </c>
      <c r="P770">
        <f t="shared" si="56"/>
        <v>1</v>
      </c>
      <c r="Q770" s="10" t="s">
        <v>8310</v>
      </c>
      <c r="R770" t="s">
        <v>8334</v>
      </c>
      <c r="S770" s="13">
        <f t="shared" si="57"/>
        <v>42017.907337962963</v>
      </c>
      <c r="T770" s="13">
        <f t="shared" si="58"/>
        <v>42077.865671296298</v>
      </c>
      <c r="U770">
        <f t="shared" si="59"/>
        <v>2015</v>
      </c>
    </row>
    <row r="771" spans="1:21" ht="48" x14ac:dyDescent="0.2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8217</v>
      </c>
      <c r="G771" t="s">
        <v>8222</v>
      </c>
      <c r="H771" t="s">
        <v>8244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8302</v>
      </c>
      <c r="O771">
        <f t="shared" ref="O771:O834" si="60">ROUND(E771/D771*100,0)</f>
        <v>103</v>
      </c>
      <c r="P771">
        <f t="shared" ref="P771:P834" si="61">IFERROR(ROUND(E771/L771,2),0)</f>
        <v>175.51</v>
      </c>
      <c r="Q771" s="10" t="s">
        <v>8310</v>
      </c>
      <c r="R771" t="s">
        <v>8318</v>
      </c>
      <c r="S771" s="13">
        <f t="shared" ref="S771:S834" si="62">(((J771/60)/60)/24)+DATE(1970,1,1)</f>
        <v>42103.556828703702</v>
      </c>
      <c r="T771" s="13">
        <f t="shared" ref="T771:T834" si="63">(((I771/60)/60)/24)+DATE(1970,1,1)</f>
        <v>42133.165972222225</v>
      </c>
      <c r="U771">
        <f t="shared" ref="U771:U834" si="64">YEAR(T771)</f>
        <v>2015</v>
      </c>
    </row>
    <row r="772" spans="1:21" ht="48" x14ac:dyDescent="0.2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8219</v>
      </c>
      <c r="G772" t="s">
        <v>8222</v>
      </c>
      <c r="H772" t="s">
        <v>8244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8300</v>
      </c>
      <c r="O772">
        <f t="shared" si="60"/>
        <v>0</v>
      </c>
      <c r="P772">
        <f t="shared" si="61"/>
        <v>1</v>
      </c>
      <c r="Q772" s="10" t="s">
        <v>8310</v>
      </c>
      <c r="R772" t="s">
        <v>8311</v>
      </c>
      <c r="S772" s="13">
        <f t="shared" si="62"/>
        <v>42034.960127314815</v>
      </c>
      <c r="T772" s="13">
        <f t="shared" si="63"/>
        <v>42064.960127314815</v>
      </c>
      <c r="U772">
        <f t="shared" si="64"/>
        <v>2015</v>
      </c>
    </row>
    <row r="773" spans="1:21" ht="48" x14ac:dyDescent="0.2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8219</v>
      </c>
      <c r="G773" t="s">
        <v>8222</v>
      </c>
      <c r="H773" t="s">
        <v>8244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8300</v>
      </c>
      <c r="O773">
        <f t="shared" si="60"/>
        <v>4</v>
      </c>
      <c r="P773">
        <f t="shared" si="61"/>
        <v>82.46</v>
      </c>
      <c r="Q773" s="10" t="s">
        <v>8310</v>
      </c>
      <c r="R773" t="s">
        <v>8311</v>
      </c>
      <c r="S773" s="13">
        <f t="shared" si="62"/>
        <v>42649.562118055561</v>
      </c>
      <c r="T773" s="13">
        <f t="shared" si="63"/>
        <v>42698.715972222228</v>
      </c>
      <c r="U773">
        <f t="shared" si="64"/>
        <v>2016</v>
      </c>
    </row>
    <row r="774" spans="1:21" ht="48" x14ac:dyDescent="0.2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8217</v>
      </c>
      <c r="G774" t="s">
        <v>8222</v>
      </c>
      <c r="H774" t="s">
        <v>8244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8300</v>
      </c>
      <c r="O774">
        <f t="shared" si="60"/>
        <v>100</v>
      </c>
      <c r="P774">
        <f t="shared" si="61"/>
        <v>115.08</v>
      </c>
      <c r="Q774" s="10" t="s">
        <v>8310</v>
      </c>
      <c r="R774" t="s">
        <v>8311</v>
      </c>
      <c r="S774" s="13">
        <f t="shared" si="62"/>
        <v>42576.278715277775</v>
      </c>
      <c r="T774" s="13">
        <f t="shared" si="63"/>
        <v>42606.278715277775</v>
      </c>
      <c r="U774">
        <f t="shared" si="64"/>
        <v>2016</v>
      </c>
    </row>
    <row r="775" spans="1:21" ht="48" x14ac:dyDescent="0.2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8217</v>
      </c>
      <c r="G775" t="s">
        <v>8222</v>
      </c>
      <c r="H775" t="s">
        <v>8244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8300</v>
      </c>
      <c r="O775">
        <f t="shared" si="60"/>
        <v>110</v>
      </c>
      <c r="P775">
        <f t="shared" si="61"/>
        <v>104.15</v>
      </c>
      <c r="Q775" s="10" t="s">
        <v>8310</v>
      </c>
      <c r="R775" t="s">
        <v>8311</v>
      </c>
      <c r="S775" s="13">
        <f t="shared" si="62"/>
        <v>42627.307303240741</v>
      </c>
      <c r="T775" s="13">
        <f t="shared" si="63"/>
        <v>42656</v>
      </c>
      <c r="U775">
        <f t="shared" si="64"/>
        <v>2016</v>
      </c>
    </row>
    <row r="776" spans="1:21" ht="48" x14ac:dyDescent="0.2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8217</v>
      </c>
      <c r="G776" t="s">
        <v>8222</v>
      </c>
      <c r="H776" t="s">
        <v>8244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8300</v>
      </c>
      <c r="O776">
        <f t="shared" si="60"/>
        <v>120</v>
      </c>
      <c r="P776">
        <f t="shared" si="61"/>
        <v>233.9</v>
      </c>
      <c r="Q776" s="10" t="s">
        <v>8310</v>
      </c>
      <c r="R776" t="s">
        <v>8311</v>
      </c>
      <c r="S776" s="13">
        <f t="shared" si="62"/>
        <v>41939.569907407407</v>
      </c>
      <c r="T776" s="13">
        <f t="shared" si="63"/>
        <v>41969.611574074079</v>
      </c>
      <c r="U776">
        <f t="shared" si="64"/>
        <v>2014</v>
      </c>
    </row>
    <row r="777" spans="1:21" ht="48" x14ac:dyDescent="0.2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8217</v>
      </c>
      <c r="G777" t="s">
        <v>8222</v>
      </c>
      <c r="H777" t="s">
        <v>8244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8300</v>
      </c>
      <c r="O777">
        <f t="shared" si="60"/>
        <v>113</v>
      </c>
      <c r="P777">
        <f t="shared" si="61"/>
        <v>50.76</v>
      </c>
      <c r="Q777" s="10" t="s">
        <v>8310</v>
      </c>
      <c r="R777" t="s">
        <v>8311</v>
      </c>
      <c r="S777" s="13">
        <f t="shared" si="62"/>
        <v>41920.123611111114</v>
      </c>
      <c r="T777" s="13">
        <f t="shared" si="63"/>
        <v>41948.208333333336</v>
      </c>
      <c r="U777">
        <f t="shared" si="64"/>
        <v>2014</v>
      </c>
    </row>
    <row r="778" spans="1:21" ht="32" x14ac:dyDescent="0.2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8217</v>
      </c>
      <c r="G778" t="s">
        <v>8222</v>
      </c>
      <c r="H778" t="s">
        <v>8244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8300</v>
      </c>
      <c r="O778">
        <f t="shared" si="60"/>
        <v>109</v>
      </c>
      <c r="P778">
        <f t="shared" si="61"/>
        <v>88.59</v>
      </c>
      <c r="Q778" s="10" t="s">
        <v>8310</v>
      </c>
      <c r="R778" t="s">
        <v>8311</v>
      </c>
      <c r="S778" s="13">
        <f t="shared" si="62"/>
        <v>41368.560289351852</v>
      </c>
      <c r="T778" s="13">
        <f t="shared" si="63"/>
        <v>41398.560289351852</v>
      </c>
      <c r="U778">
        <f t="shared" si="64"/>
        <v>2013</v>
      </c>
    </row>
    <row r="779" spans="1:21" ht="48" x14ac:dyDescent="0.2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8217</v>
      </c>
      <c r="G779" t="s">
        <v>8222</v>
      </c>
      <c r="H779" t="s">
        <v>8244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8300</v>
      </c>
      <c r="O779">
        <f t="shared" si="60"/>
        <v>127</v>
      </c>
      <c r="P779">
        <f t="shared" si="61"/>
        <v>96.3</v>
      </c>
      <c r="Q779" s="10" t="s">
        <v>8310</v>
      </c>
      <c r="R779" t="s">
        <v>8311</v>
      </c>
      <c r="S779" s="13">
        <f t="shared" si="62"/>
        <v>41466.785231481481</v>
      </c>
      <c r="T779" s="13">
        <f t="shared" si="63"/>
        <v>41502.499305555553</v>
      </c>
      <c r="U779">
        <f t="shared" si="64"/>
        <v>2013</v>
      </c>
    </row>
    <row r="780" spans="1:21" ht="48" x14ac:dyDescent="0.2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8219</v>
      </c>
      <c r="G780" t="s">
        <v>8222</v>
      </c>
      <c r="H780" t="s">
        <v>8244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8300</v>
      </c>
      <c r="O780">
        <f t="shared" si="60"/>
        <v>0</v>
      </c>
      <c r="P780">
        <f t="shared" si="61"/>
        <v>0</v>
      </c>
      <c r="Q780" s="10" t="s">
        <v>8310</v>
      </c>
      <c r="R780" t="s">
        <v>8311</v>
      </c>
      <c r="S780" s="13">
        <f t="shared" si="62"/>
        <v>41851.636388888888</v>
      </c>
      <c r="T780" s="13">
        <f t="shared" si="63"/>
        <v>41911.636388888888</v>
      </c>
      <c r="U780">
        <f t="shared" si="64"/>
        <v>2014</v>
      </c>
    </row>
    <row r="781" spans="1:21" ht="48" x14ac:dyDescent="0.2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8219</v>
      </c>
      <c r="G781" t="s">
        <v>8222</v>
      </c>
      <c r="H781" t="s">
        <v>8244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8300</v>
      </c>
      <c r="O781">
        <f t="shared" si="60"/>
        <v>0</v>
      </c>
      <c r="P781">
        <f t="shared" si="61"/>
        <v>5</v>
      </c>
      <c r="Q781" s="10" t="s">
        <v>8310</v>
      </c>
      <c r="R781" t="s">
        <v>8311</v>
      </c>
      <c r="S781" s="13">
        <f t="shared" si="62"/>
        <v>41825.055231481485</v>
      </c>
      <c r="T781" s="13">
        <f t="shared" si="63"/>
        <v>41850.055231481485</v>
      </c>
      <c r="U781">
        <f t="shared" si="64"/>
        <v>2014</v>
      </c>
    </row>
    <row r="782" spans="1:21" ht="64" x14ac:dyDescent="0.2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8219</v>
      </c>
      <c r="G782" t="s">
        <v>8228</v>
      </c>
      <c r="H782" t="s">
        <v>8247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8300</v>
      </c>
      <c r="O782">
        <f t="shared" si="60"/>
        <v>0</v>
      </c>
      <c r="P782">
        <f t="shared" si="61"/>
        <v>7.33</v>
      </c>
      <c r="Q782" s="10" t="s">
        <v>8310</v>
      </c>
      <c r="R782" t="s">
        <v>8311</v>
      </c>
      <c r="S782" s="13">
        <f t="shared" si="62"/>
        <v>42409.571284722217</v>
      </c>
      <c r="T782" s="13">
        <f t="shared" si="63"/>
        <v>42439.571284722217</v>
      </c>
      <c r="U782">
        <f t="shared" si="64"/>
        <v>2016</v>
      </c>
    </row>
    <row r="783" spans="1:21" ht="48" x14ac:dyDescent="0.2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8219</v>
      </c>
      <c r="G783" t="s">
        <v>8222</v>
      </c>
      <c r="H783" t="s">
        <v>8244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8300</v>
      </c>
      <c r="O783">
        <f t="shared" si="60"/>
        <v>2</v>
      </c>
      <c r="P783">
        <f t="shared" si="61"/>
        <v>67.78</v>
      </c>
      <c r="Q783" s="10" t="s">
        <v>8310</v>
      </c>
      <c r="R783" t="s">
        <v>8311</v>
      </c>
      <c r="S783" s="13">
        <f t="shared" si="62"/>
        <v>42246.883784722217</v>
      </c>
      <c r="T783" s="13">
        <f t="shared" si="63"/>
        <v>42276.883784722217</v>
      </c>
      <c r="U783">
        <f t="shared" si="64"/>
        <v>2015</v>
      </c>
    </row>
    <row r="784" spans="1:21" ht="32" x14ac:dyDescent="0.2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8219</v>
      </c>
      <c r="G784" t="s">
        <v>8222</v>
      </c>
      <c r="H784" t="s">
        <v>8244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8300</v>
      </c>
      <c r="O784">
        <f t="shared" si="60"/>
        <v>23</v>
      </c>
      <c r="P784">
        <f t="shared" si="61"/>
        <v>130.09</v>
      </c>
      <c r="Q784" s="10" t="s">
        <v>8310</v>
      </c>
      <c r="R784" t="s">
        <v>8311</v>
      </c>
      <c r="S784" s="13">
        <f t="shared" si="62"/>
        <v>42528.542627314819</v>
      </c>
      <c r="T784" s="13">
        <f t="shared" si="63"/>
        <v>42560.082638888889</v>
      </c>
      <c r="U784">
        <f t="shared" si="64"/>
        <v>2016</v>
      </c>
    </row>
    <row r="785" spans="1:21" ht="48" x14ac:dyDescent="0.2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8219</v>
      </c>
      <c r="G785" t="s">
        <v>8222</v>
      </c>
      <c r="H785" t="s">
        <v>8244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8300</v>
      </c>
      <c r="O785">
        <f t="shared" si="60"/>
        <v>0</v>
      </c>
      <c r="P785">
        <f t="shared" si="61"/>
        <v>10</v>
      </c>
      <c r="Q785" s="10" t="s">
        <v>8310</v>
      </c>
      <c r="R785" t="s">
        <v>8311</v>
      </c>
      <c r="S785" s="13">
        <f t="shared" si="62"/>
        <v>42745.031469907408</v>
      </c>
      <c r="T785" s="13">
        <f t="shared" si="63"/>
        <v>42785.031469907408</v>
      </c>
      <c r="U785">
        <f t="shared" si="64"/>
        <v>2017</v>
      </c>
    </row>
    <row r="786" spans="1:21" ht="80" x14ac:dyDescent="0.2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8218</v>
      </c>
      <c r="G786" t="s">
        <v>8222</v>
      </c>
      <c r="H786" t="s">
        <v>8244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8300</v>
      </c>
      <c r="O786">
        <f t="shared" si="60"/>
        <v>4</v>
      </c>
      <c r="P786">
        <f t="shared" si="61"/>
        <v>61.18</v>
      </c>
      <c r="Q786" s="10" t="s">
        <v>8310</v>
      </c>
      <c r="R786" t="s">
        <v>8311</v>
      </c>
      <c r="S786" s="13">
        <f t="shared" si="62"/>
        <v>42427.01807870371</v>
      </c>
      <c r="T786" s="13">
        <f t="shared" si="63"/>
        <v>42456.976412037038</v>
      </c>
      <c r="U786">
        <f t="shared" si="64"/>
        <v>2016</v>
      </c>
    </row>
    <row r="787" spans="1:21" ht="32" x14ac:dyDescent="0.2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8220</v>
      </c>
      <c r="G787" t="s">
        <v>8222</v>
      </c>
      <c r="H787" t="s">
        <v>8244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8268</v>
      </c>
      <c r="O787">
        <f t="shared" si="60"/>
        <v>0</v>
      </c>
      <c r="P787">
        <f t="shared" si="61"/>
        <v>0</v>
      </c>
      <c r="Q787" s="10" t="s">
        <v>8310</v>
      </c>
      <c r="R787" t="s">
        <v>8334</v>
      </c>
      <c r="S787" s="13">
        <f t="shared" si="62"/>
        <v>42762.040902777779</v>
      </c>
      <c r="T787" s="13">
        <f t="shared" si="63"/>
        <v>42821.999236111107</v>
      </c>
      <c r="U787">
        <f t="shared" si="64"/>
        <v>2017</v>
      </c>
    </row>
    <row r="788" spans="1:21" ht="48" x14ac:dyDescent="0.2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8217</v>
      </c>
      <c r="G788" t="s">
        <v>8222</v>
      </c>
      <c r="H788" t="s">
        <v>8244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8268</v>
      </c>
      <c r="O788">
        <f t="shared" si="60"/>
        <v>102</v>
      </c>
      <c r="P788">
        <f t="shared" si="61"/>
        <v>119.19</v>
      </c>
      <c r="Q788" s="10" t="s">
        <v>8310</v>
      </c>
      <c r="R788" t="s">
        <v>8334</v>
      </c>
      <c r="S788" s="13">
        <f t="shared" si="62"/>
        <v>41918.742175925923</v>
      </c>
      <c r="T788" s="13">
        <f t="shared" si="63"/>
        <v>41948.783842592595</v>
      </c>
      <c r="U788">
        <f t="shared" si="64"/>
        <v>2014</v>
      </c>
    </row>
    <row r="789" spans="1:21" ht="48" x14ac:dyDescent="0.2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8219</v>
      </c>
      <c r="G789" t="s">
        <v>8222</v>
      </c>
      <c r="H789" t="s">
        <v>8244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8302</v>
      </c>
      <c r="O789">
        <f t="shared" si="60"/>
        <v>0</v>
      </c>
      <c r="P789">
        <f t="shared" si="61"/>
        <v>1</v>
      </c>
      <c r="Q789" s="10" t="s">
        <v>8310</v>
      </c>
      <c r="R789" t="s">
        <v>8318</v>
      </c>
      <c r="S789" s="13">
        <f t="shared" si="62"/>
        <v>42590.677152777775</v>
      </c>
      <c r="T789" s="13">
        <f t="shared" si="63"/>
        <v>42650.632638888885</v>
      </c>
      <c r="U789">
        <f t="shared" si="64"/>
        <v>2016</v>
      </c>
    </row>
    <row r="790" spans="1:21" ht="48" x14ac:dyDescent="0.2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8219</v>
      </c>
      <c r="G790" t="s">
        <v>8222</v>
      </c>
      <c r="H790" t="s">
        <v>8244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8302</v>
      </c>
      <c r="O790">
        <f t="shared" si="60"/>
        <v>0</v>
      </c>
      <c r="P790">
        <f t="shared" si="61"/>
        <v>0</v>
      </c>
      <c r="Q790" s="10" t="s">
        <v>8310</v>
      </c>
      <c r="R790" t="s">
        <v>8318</v>
      </c>
      <c r="S790" s="13">
        <f t="shared" si="62"/>
        <v>42285.143969907411</v>
      </c>
      <c r="T790" s="13">
        <f t="shared" si="63"/>
        <v>42325.185636574075</v>
      </c>
      <c r="U790">
        <f t="shared" si="64"/>
        <v>2015</v>
      </c>
    </row>
    <row r="791" spans="1:21" ht="48" x14ac:dyDescent="0.2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8218</v>
      </c>
      <c r="G791" t="s">
        <v>8222</v>
      </c>
      <c r="H791" t="s">
        <v>8244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8302</v>
      </c>
      <c r="O791">
        <f t="shared" si="60"/>
        <v>5</v>
      </c>
      <c r="P791">
        <f t="shared" si="61"/>
        <v>88.64</v>
      </c>
      <c r="Q791" s="10" t="s">
        <v>8310</v>
      </c>
      <c r="R791" t="s">
        <v>8318</v>
      </c>
      <c r="S791" s="13">
        <f t="shared" si="62"/>
        <v>42682.67768518519</v>
      </c>
      <c r="T791" s="13">
        <f t="shared" si="63"/>
        <v>42712.67768518519</v>
      </c>
      <c r="U791">
        <f t="shared" si="64"/>
        <v>2016</v>
      </c>
    </row>
    <row r="792" spans="1:21" ht="48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8219</v>
      </c>
      <c r="G792" t="s">
        <v>8227</v>
      </c>
      <c r="H792" t="s">
        <v>8249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8268</v>
      </c>
      <c r="O792">
        <f t="shared" si="60"/>
        <v>0</v>
      </c>
      <c r="P792">
        <f t="shared" si="61"/>
        <v>0</v>
      </c>
      <c r="Q792" s="10" t="s">
        <v>8310</v>
      </c>
      <c r="R792" t="s">
        <v>8334</v>
      </c>
      <c r="S792" s="13">
        <f t="shared" si="62"/>
        <v>41774.651203703703</v>
      </c>
      <c r="T792" s="13">
        <f t="shared" si="63"/>
        <v>41834.651203703703</v>
      </c>
      <c r="U792">
        <f t="shared" si="64"/>
        <v>2014</v>
      </c>
    </row>
    <row r="793" spans="1:21" ht="48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8219</v>
      </c>
      <c r="G793" t="s">
        <v>8222</v>
      </c>
      <c r="H793" t="s">
        <v>8244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8267</v>
      </c>
      <c r="O793">
        <f t="shared" si="60"/>
        <v>1</v>
      </c>
      <c r="P793">
        <f t="shared" si="61"/>
        <v>67</v>
      </c>
      <c r="Q793" s="10" t="s">
        <v>8308</v>
      </c>
      <c r="R793" t="s">
        <v>8314</v>
      </c>
      <c r="S793" s="13">
        <f t="shared" si="62"/>
        <v>40949.98364583333</v>
      </c>
      <c r="T793" s="13">
        <f t="shared" si="63"/>
        <v>41009.941979166666</v>
      </c>
      <c r="U793">
        <f t="shared" si="64"/>
        <v>2012</v>
      </c>
    </row>
    <row r="794" spans="1:21" ht="64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8219</v>
      </c>
      <c r="G794" t="s">
        <v>8226</v>
      </c>
      <c r="H794" t="s">
        <v>8248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8269</v>
      </c>
      <c r="O794">
        <f t="shared" si="60"/>
        <v>1</v>
      </c>
      <c r="P794">
        <f t="shared" si="61"/>
        <v>49</v>
      </c>
      <c r="Q794" s="10" t="s">
        <v>8315</v>
      </c>
      <c r="R794" t="s">
        <v>8319</v>
      </c>
      <c r="S794" s="13">
        <f t="shared" si="62"/>
        <v>42348.9215625</v>
      </c>
      <c r="T794" s="13">
        <f t="shared" si="63"/>
        <v>42385.458333333328</v>
      </c>
      <c r="U794">
        <f t="shared" si="64"/>
        <v>2016</v>
      </c>
    </row>
    <row r="795" spans="1:21" ht="48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8219</v>
      </c>
      <c r="G795" t="s">
        <v>8222</v>
      </c>
      <c r="H795" t="s">
        <v>8244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8282</v>
      </c>
      <c r="O795">
        <f t="shared" si="60"/>
        <v>57</v>
      </c>
      <c r="P795">
        <f t="shared" si="61"/>
        <v>150.5</v>
      </c>
      <c r="Q795" s="10" t="s">
        <v>8328</v>
      </c>
      <c r="R795" t="s">
        <v>8329</v>
      </c>
      <c r="S795" s="13">
        <f t="shared" si="62"/>
        <v>41891.780023148152</v>
      </c>
      <c r="T795" s="13">
        <f t="shared" si="63"/>
        <v>41926.780023148152</v>
      </c>
      <c r="U795">
        <f t="shared" si="64"/>
        <v>2014</v>
      </c>
    </row>
    <row r="796" spans="1:21" ht="48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8217</v>
      </c>
      <c r="G796" t="s">
        <v>8222</v>
      </c>
      <c r="H796" t="s">
        <v>8244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8266</v>
      </c>
      <c r="O796">
        <f t="shared" si="60"/>
        <v>105</v>
      </c>
      <c r="P796">
        <f t="shared" si="61"/>
        <v>84.02</v>
      </c>
      <c r="Q796" s="10" t="s">
        <v>8308</v>
      </c>
      <c r="R796" t="s">
        <v>8337</v>
      </c>
      <c r="S796" s="13">
        <f t="shared" si="62"/>
        <v>41935.070486111108</v>
      </c>
      <c r="T796" s="13">
        <f t="shared" si="63"/>
        <v>41957.216666666667</v>
      </c>
      <c r="U796">
        <f t="shared" si="64"/>
        <v>2014</v>
      </c>
    </row>
    <row r="797" spans="1:21" ht="48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8217</v>
      </c>
      <c r="G797" t="s">
        <v>8222</v>
      </c>
      <c r="H797" t="s">
        <v>8244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8266</v>
      </c>
      <c r="O797">
        <f t="shared" si="60"/>
        <v>117</v>
      </c>
      <c r="P797">
        <f t="shared" si="61"/>
        <v>89.39</v>
      </c>
      <c r="Q797" s="10" t="s">
        <v>8308</v>
      </c>
      <c r="R797" t="s">
        <v>8337</v>
      </c>
      <c r="S797" s="13">
        <f t="shared" si="62"/>
        <v>42263.952662037031</v>
      </c>
      <c r="T797" s="13">
        <f t="shared" si="63"/>
        <v>42294.083333333328</v>
      </c>
      <c r="U797">
        <f t="shared" si="64"/>
        <v>2015</v>
      </c>
    </row>
    <row r="798" spans="1:21" ht="48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8219</v>
      </c>
      <c r="G798" t="s">
        <v>8222</v>
      </c>
      <c r="H798" t="s">
        <v>8244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8282</v>
      </c>
      <c r="O798">
        <f t="shared" si="60"/>
        <v>20</v>
      </c>
      <c r="P798">
        <f t="shared" si="61"/>
        <v>44.94</v>
      </c>
      <c r="Q798" s="10" t="s">
        <v>8328</v>
      </c>
      <c r="R798" t="s">
        <v>8329</v>
      </c>
      <c r="S798" s="13">
        <f t="shared" si="62"/>
        <v>41897.134895833333</v>
      </c>
      <c r="T798" s="13">
        <f t="shared" si="63"/>
        <v>41928</v>
      </c>
      <c r="U798">
        <f t="shared" si="64"/>
        <v>2014</v>
      </c>
    </row>
    <row r="799" spans="1:21" ht="32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8217</v>
      </c>
      <c r="G799" t="s">
        <v>8222</v>
      </c>
      <c r="H799" t="s">
        <v>8244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8295</v>
      </c>
      <c r="O799">
        <f t="shared" si="60"/>
        <v>126</v>
      </c>
      <c r="P799">
        <f t="shared" si="61"/>
        <v>81.25</v>
      </c>
      <c r="Q799" s="10" t="s">
        <v>8332</v>
      </c>
      <c r="R799" t="s">
        <v>8350</v>
      </c>
      <c r="S799" s="13">
        <f t="shared" si="62"/>
        <v>42052.666990740734</v>
      </c>
      <c r="T799" s="13">
        <f t="shared" si="63"/>
        <v>42082.625324074077</v>
      </c>
      <c r="U799">
        <f t="shared" si="64"/>
        <v>2015</v>
      </c>
    </row>
    <row r="800" spans="1:21" ht="48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8219</v>
      </c>
      <c r="G800" t="s">
        <v>8223</v>
      </c>
      <c r="H800" t="s">
        <v>8245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8268</v>
      </c>
      <c r="O800">
        <f t="shared" si="60"/>
        <v>26</v>
      </c>
      <c r="P800">
        <f t="shared" si="61"/>
        <v>65.34</v>
      </c>
      <c r="Q800" s="10" t="s">
        <v>8310</v>
      </c>
      <c r="R800" t="s">
        <v>8334</v>
      </c>
      <c r="S800" s="13">
        <f t="shared" si="62"/>
        <v>42614.268796296295</v>
      </c>
      <c r="T800" s="13">
        <f t="shared" si="63"/>
        <v>42645.375</v>
      </c>
      <c r="U800">
        <f t="shared" si="64"/>
        <v>2016</v>
      </c>
    </row>
    <row r="801" spans="1:21" ht="48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8219</v>
      </c>
      <c r="G801" t="s">
        <v>8223</v>
      </c>
      <c r="H801" t="s">
        <v>8245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8270</v>
      </c>
      <c r="O801">
        <f t="shared" si="60"/>
        <v>27</v>
      </c>
      <c r="P801">
        <f t="shared" si="61"/>
        <v>291.33</v>
      </c>
      <c r="Q801" s="10" t="s">
        <v>8315</v>
      </c>
      <c r="R801" t="s">
        <v>8323</v>
      </c>
      <c r="S801" s="13">
        <f t="shared" si="62"/>
        <v>41813.662962962961</v>
      </c>
      <c r="T801" s="13">
        <f t="shared" si="63"/>
        <v>41843.662962962961</v>
      </c>
      <c r="U801">
        <f t="shared" si="64"/>
        <v>2014</v>
      </c>
    </row>
    <row r="802" spans="1:21" ht="48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8217</v>
      </c>
      <c r="G802" t="s">
        <v>8222</v>
      </c>
      <c r="H802" t="s">
        <v>8244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8282</v>
      </c>
      <c r="O802">
        <f t="shared" si="60"/>
        <v>120</v>
      </c>
      <c r="P802">
        <f t="shared" si="61"/>
        <v>98.84</v>
      </c>
      <c r="Q802" s="10" t="s">
        <v>8328</v>
      </c>
      <c r="R802" t="s">
        <v>8329</v>
      </c>
      <c r="S802" s="13">
        <f t="shared" si="62"/>
        <v>42339.276006944448</v>
      </c>
      <c r="T802" s="13">
        <f t="shared" si="63"/>
        <v>42388.276006944448</v>
      </c>
      <c r="U802">
        <f t="shared" si="64"/>
        <v>2016</v>
      </c>
    </row>
    <row r="803" spans="1:21" ht="48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8217</v>
      </c>
      <c r="G803" t="s">
        <v>8222</v>
      </c>
      <c r="H803" t="s">
        <v>8244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8295</v>
      </c>
      <c r="O803">
        <f t="shared" si="60"/>
        <v>102</v>
      </c>
      <c r="P803">
        <f t="shared" si="61"/>
        <v>189.76</v>
      </c>
      <c r="Q803" s="10" t="s">
        <v>8332</v>
      </c>
      <c r="R803" t="s">
        <v>8350</v>
      </c>
      <c r="S803" s="13">
        <f t="shared" si="62"/>
        <v>42423.602500000001</v>
      </c>
      <c r="T803" s="13">
        <f t="shared" si="63"/>
        <v>42453.560833333337</v>
      </c>
      <c r="U803">
        <f t="shared" si="64"/>
        <v>2016</v>
      </c>
    </row>
    <row r="804" spans="1:21" ht="48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8219</v>
      </c>
      <c r="G804" t="s">
        <v>8222</v>
      </c>
      <c r="H804" t="s">
        <v>8244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8281</v>
      </c>
      <c r="O804">
        <f t="shared" si="60"/>
        <v>26</v>
      </c>
      <c r="P804">
        <f t="shared" si="61"/>
        <v>116.56</v>
      </c>
      <c r="Q804" s="10" t="s">
        <v>8332</v>
      </c>
      <c r="R804" t="s">
        <v>8333</v>
      </c>
      <c r="S804" s="13">
        <f t="shared" si="62"/>
        <v>42187.940081018518</v>
      </c>
      <c r="T804" s="13">
        <f t="shared" si="63"/>
        <v>42218.916666666672</v>
      </c>
      <c r="U804">
        <f t="shared" si="64"/>
        <v>2015</v>
      </c>
    </row>
    <row r="805" spans="1:21" ht="48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8217</v>
      </c>
      <c r="G805" t="s">
        <v>8222</v>
      </c>
      <c r="H805" t="s">
        <v>8244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8268</v>
      </c>
      <c r="O805">
        <f t="shared" si="60"/>
        <v>120</v>
      </c>
      <c r="P805">
        <f t="shared" si="61"/>
        <v>85.53</v>
      </c>
      <c r="Q805" s="10" t="s">
        <v>8310</v>
      </c>
      <c r="R805" t="s">
        <v>8334</v>
      </c>
      <c r="S805" s="13">
        <f t="shared" si="62"/>
        <v>41834.586574074077</v>
      </c>
      <c r="T805" s="13">
        <f t="shared" si="63"/>
        <v>41866.083333333336</v>
      </c>
      <c r="U805">
        <f t="shared" si="64"/>
        <v>2014</v>
      </c>
    </row>
    <row r="806" spans="1:21" ht="48" x14ac:dyDescent="0.2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8217</v>
      </c>
      <c r="G806" t="s">
        <v>8222</v>
      </c>
      <c r="H806" t="s">
        <v>8244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8268</v>
      </c>
      <c r="O806">
        <f t="shared" si="60"/>
        <v>106</v>
      </c>
      <c r="P806">
        <f t="shared" si="61"/>
        <v>251.74</v>
      </c>
      <c r="Q806" s="10" t="s">
        <v>8310</v>
      </c>
      <c r="R806" t="s">
        <v>8334</v>
      </c>
      <c r="S806" s="13">
        <f t="shared" si="62"/>
        <v>42614.760937500003</v>
      </c>
      <c r="T806" s="13">
        <f t="shared" si="63"/>
        <v>42644.165972222225</v>
      </c>
      <c r="U806">
        <f t="shared" si="64"/>
        <v>2016</v>
      </c>
    </row>
    <row r="807" spans="1:21" ht="32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8217</v>
      </c>
      <c r="G807" t="s">
        <v>8222</v>
      </c>
      <c r="H807" t="s">
        <v>8244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8298</v>
      </c>
      <c r="O807">
        <f t="shared" si="60"/>
        <v>141</v>
      </c>
      <c r="P807">
        <f t="shared" si="61"/>
        <v>55.76</v>
      </c>
      <c r="Q807" s="10" t="s">
        <v>8315</v>
      </c>
      <c r="R807" t="s">
        <v>8320</v>
      </c>
      <c r="S807" s="13">
        <f t="shared" si="62"/>
        <v>42564.881076388891</v>
      </c>
      <c r="T807" s="13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8219</v>
      </c>
      <c r="G808" t="s">
        <v>8234</v>
      </c>
      <c r="H808" t="s">
        <v>8247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8282</v>
      </c>
      <c r="O808">
        <f t="shared" si="60"/>
        <v>36</v>
      </c>
      <c r="P808">
        <f t="shared" si="61"/>
        <v>67.14</v>
      </c>
      <c r="Q808" s="10" t="s">
        <v>8328</v>
      </c>
      <c r="R808" t="s">
        <v>8329</v>
      </c>
      <c r="S808" s="13">
        <f t="shared" si="62"/>
        <v>42247.803912037038</v>
      </c>
      <c r="T808" s="13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8219</v>
      </c>
      <c r="G809" t="s">
        <v>8222</v>
      </c>
      <c r="H809" t="s">
        <v>8244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8302</v>
      </c>
      <c r="O809">
        <f t="shared" si="60"/>
        <v>0</v>
      </c>
      <c r="P809">
        <f t="shared" si="61"/>
        <v>1</v>
      </c>
      <c r="Q809" s="10" t="s">
        <v>8310</v>
      </c>
      <c r="R809" t="s">
        <v>8318</v>
      </c>
      <c r="S809" s="13">
        <f t="shared" si="62"/>
        <v>42689.029583333337</v>
      </c>
      <c r="T809" s="13">
        <f t="shared" si="63"/>
        <v>42749.029583333337</v>
      </c>
      <c r="U809">
        <f t="shared" si="64"/>
        <v>2017</v>
      </c>
    </row>
    <row r="810" spans="1:21" ht="48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8217</v>
      </c>
      <c r="G810" t="s">
        <v>8222</v>
      </c>
      <c r="H810" t="s">
        <v>8244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8266</v>
      </c>
      <c r="O810">
        <f t="shared" si="60"/>
        <v>101</v>
      </c>
      <c r="P810">
        <f t="shared" si="61"/>
        <v>216.75</v>
      </c>
      <c r="Q810" s="10" t="s">
        <v>8308</v>
      </c>
      <c r="R810" t="s">
        <v>8337</v>
      </c>
      <c r="S810" s="13">
        <f t="shared" si="62"/>
        <v>42178.282372685186</v>
      </c>
      <c r="T810" s="13">
        <f t="shared" si="63"/>
        <v>42208.282372685186</v>
      </c>
      <c r="U810">
        <f t="shared" si="64"/>
        <v>2015</v>
      </c>
    </row>
    <row r="811" spans="1:21" ht="48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8217</v>
      </c>
      <c r="G811" t="s">
        <v>8222</v>
      </c>
      <c r="H811" t="s">
        <v>8244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8262</v>
      </c>
      <c r="O811">
        <f t="shared" si="60"/>
        <v>183</v>
      </c>
      <c r="P811">
        <f t="shared" si="61"/>
        <v>159.51</v>
      </c>
      <c r="Q811" s="10" t="s">
        <v>8308</v>
      </c>
      <c r="R811" t="s">
        <v>8347</v>
      </c>
      <c r="S811" s="13">
        <f t="shared" si="62"/>
        <v>42032.693043981482</v>
      </c>
      <c r="T811" s="13">
        <f t="shared" si="63"/>
        <v>42062.693043981482</v>
      </c>
      <c r="U811">
        <f t="shared" si="64"/>
        <v>2015</v>
      </c>
    </row>
    <row r="812" spans="1:21" ht="16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8217</v>
      </c>
      <c r="G812" t="s">
        <v>8222</v>
      </c>
      <c r="H812" t="s">
        <v>8244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8266</v>
      </c>
      <c r="O812">
        <f t="shared" si="60"/>
        <v>111</v>
      </c>
      <c r="P812">
        <f t="shared" si="61"/>
        <v>42.52</v>
      </c>
      <c r="Q812" s="10" t="s">
        <v>8308</v>
      </c>
      <c r="R812" t="s">
        <v>8337</v>
      </c>
      <c r="S812" s="13">
        <f t="shared" si="62"/>
        <v>41282.944456018515</v>
      </c>
      <c r="T812" s="13">
        <f t="shared" si="63"/>
        <v>41312.944456018515</v>
      </c>
      <c r="U812">
        <f t="shared" si="64"/>
        <v>2013</v>
      </c>
    </row>
    <row r="813" spans="1:21" ht="48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8219</v>
      </c>
      <c r="G813" t="s">
        <v>8224</v>
      </c>
      <c r="H813" t="s">
        <v>8246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8269</v>
      </c>
      <c r="O813">
        <f t="shared" si="60"/>
        <v>0</v>
      </c>
      <c r="P813">
        <f t="shared" si="61"/>
        <v>35</v>
      </c>
      <c r="Q813" s="10" t="s">
        <v>8315</v>
      </c>
      <c r="R813" t="s">
        <v>8319</v>
      </c>
      <c r="S813" s="13">
        <f t="shared" si="62"/>
        <v>41914.092152777775</v>
      </c>
      <c r="T813" s="13">
        <f t="shared" si="63"/>
        <v>41944.092152777775</v>
      </c>
      <c r="U813">
        <f t="shared" si="64"/>
        <v>2014</v>
      </c>
    </row>
    <row r="814" spans="1:21" ht="48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8217</v>
      </c>
      <c r="G814" t="s">
        <v>8223</v>
      </c>
      <c r="H814" t="s">
        <v>8245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8282</v>
      </c>
      <c r="O814">
        <f t="shared" si="60"/>
        <v>105</v>
      </c>
      <c r="P814">
        <f t="shared" si="61"/>
        <v>61.56</v>
      </c>
      <c r="Q814" s="10" t="s">
        <v>8328</v>
      </c>
      <c r="R814" t="s">
        <v>8329</v>
      </c>
      <c r="S814" s="13">
        <f t="shared" si="62"/>
        <v>42741.599664351852</v>
      </c>
      <c r="T814" s="13">
        <f t="shared" si="63"/>
        <v>42772.599664351852</v>
      </c>
      <c r="U814">
        <f t="shared" si="64"/>
        <v>2017</v>
      </c>
    </row>
    <row r="815" spans="1:21" ht="48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8217</v>
      </c>
      <c r="G815" t="s">
        <v>8222</v>
      </c>
      <c r="H815" t="s">
        <v>8244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8273</v>
      </c>
      <c r="O815">
        <f t="shared" si="60"/>
        <v>102</v>
      </c>
      <c r="P815">
        <f t="shared" si="61"/>
        <v>140.86000000000001</v>
      </c>
      <c r="Q815" s="10" t="s">
        <v>8324</v>
      </c>
      <c r="R815" t="s">
        <v>8348</v>
      </c>
      <c r="S815" s="13">
        <f t="shared" si="62"/>
        <v>41449.585162037038</v>
      </c>
      <c r="T815" s="13">
        <f t="shared" si="63"/>
        <v>41479.585162037038</v>
      </c>
      <c r="U815">
        <f t="shared" si="64"/>
        <v>2013</v>
      </c>
    </row>
    <row r="816" spans="1:21" ht="48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8217</v>
      </c>
      <c r="G816" t="s">
        <v>8223</v>
      </c>
      <c r="H816" t="s">
        <v>8245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8282</v>
      </c>
      <c r="O816">
        <f t="shared" si="60"/>
        <v>101</v>
      </c>
      <c r="P816">
        <f t="shared" si="61"/>
        <v>67.84</v>
      </c>
      <c r="Q816" s="10" t="s">
        <v>8328</v>
      </c>
      <c r="R816" t="s">
        <v>8329</v>
      </c>
      <c r="S816" s="13">
        <f t="shared" si="62"/>
        <v>42426.542592592596</v>
      </c>
      <c r="T816" s="13">
        <f t="shared" si="63"/>
        <v>42454.916666666672</v>
      </c>
      <c r="U816">
        <f t="shared" si="64"/>
        <v>2016</v>
      </c>
    </row>
    <row r="817" spans="1:21" ht="32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8219</v>
      </c>
      <c r="G817" t="s">
        <v>8222</v>
      </c>
      <c r="H817" t="s">
        <v>8244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8288</v>
      </c>
      <c r="O817">
        <f t="shared" si="60"/>
        <v>0</v>
      </c>
      <c r="P817">
        <f t="shared" si="61"/>
        <v>1</v>
      </c>
      <c r="Q817" s="10" t="s">
        <v>8328</v>
      </c>
      <c r="R817" t="s">
        <v>8341</v>
      </c>
      <c r="S817" s="13">
        <f t="shared" si="62"/>
        <v>42033.845543981486</v>
      </c>
      <c r="T817" s="13">
        <f t="shared" si="63"/>
        <v>42063.845543981486</v>
      </c>
      <c r="U817">
        <f t="shared" si="64"/>
        <v>2015</v>
      </c>
    </row>
    <row r="818" spans="1:21" ht="48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8218</v>
      </c>
      <c r="G818" t="s">
        <v>8222</v>
      </c>
      <c r="H818" t="s">
        <v>8244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8269</v>
      </c>
      <c r="O818">
        <f t="shared" si="60"/>
        <v>0</v>
      </c>
      <c r="P818">
        <f t="shared" si="61"/>
        <v>10</v>
      </c>
      <c r="Q818" s="10" t="s">
        <v>8315</v>
      </c>
      <c r="R818" t="s">
        <v>8319</v>
      </c>
      <c r="S818" s="13">
        <f t="shared" si="62"/>
        <v>42017.843287037031</v>
      </c>
      <c r="T818" s="13">
        <f t="shared" si="63"/>
        <v>42047.843287037031</v>
      </c>
      <c r="U818">
        <f t="shared" si="64"/>
        <v>2015</v>
      </c>
    </row>
    <row r="819" spans="1:21" ht="64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8219</v>
      </c>
      <c r="G819" t="s">
        <v>8222</v>
      </c>
      <c r="H819" t="s">
        <v>8244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8281</v>
      </c>
      <c r="O819">
        <f t="shared" si="60"/>
        <v>25</v>
      </c>
      <c r="P819">
        <f t="shared" si="61"/>
        <v>168.39</v>
      </c>
      <c r="Q819" s="10" t="s">
        <v>8332</v>
      </c>
      <c r="R819" t="s">
        <v>8333</v>
      </c>
      <c r="S819" s="13">
        <f t="shared" si="62"/>
        <v>42082.575555555552</v>
      </c>
      <c r="T819" s="13">
        <f t="shared" si="63"/>
        <v>42105.25</v>
      </c>
      <c r="U819">
        <f t="shared" si="64"/>
        <v>2015</v>
      </c>
    </row>
    <row r="820" spans="1:21" ht="48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8219</v>
      </c>
      <c r="G820" t="s">
        <v>8222</v>
      </c>
      <c r="H820" t="s">
        <v>8244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8296</v>
      </c>
      <c r="O820">
        <f t="shared" si="60"/>
        <v>0</v>
      </c>
      <c r="P820">
        <f t="shared" si="61"/>
        <v>0</v>
      </c>
      <c r="Q820" s="10" t="s">
        <v>8332</v>
      </c>
      <c r="R820" t="s">
        <v>8336</v>
      </c>
      <c r="S820" s="13">
        <f t="shared" si="62"/>
        <v>41942.653379629628</v>
      </c>
      <c r="T820" s="13">
        <f t="shared" si="63"/>
        <v>41972.6950462963</v>
      </c>
      <c r="U820">
        <f t="shared" si="64"/>
        <v>2014</v>
      </c>
    </row>
    <row r="821" spans="1:21" ht="48" x14ac:dyDescent="0.2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8217</v>
      </c>
      <c r="G821" t="s">
        <v>8222</v>
      </c>
      <c r="H821" t="s">
        <v>8244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8300</v>
      </c>
      <c r="O821">
        <f t="shared" si="60"/>
        <v>106</v>
      </c>
      <c r="P821">
        <f t="shared" si="61"/>
        <v>146.44999999999999</v>
      </c>
      <c r="Q821" s="10" t="s">
        <v>8310</v>
      </c>
      <c r="R821" t="s">
        <v>8311</v>
      </c>
      <c r="S821" s="13">
        <f t="shared" si="62"/>
        <v>41841.850034722222</v>
      </c>
      <c r="T821" s="13">
        <f t="shared" si="63"/>
        <v>41871.850034722222</v>
      </c>
      <c r="U821">
        <f t="shared" si="64"/>
        <v>2014</v>
      </c>
    </row>
    <row r="822" spans="1:21" ht="48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8219</v>
      </c>
      <c r="G822" t="s">
        <v>8227</v>
      </c>
      <c r="H822" t="s">
        <v>8249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8300</v>
      </c>
      <c r="O822">
        <f t="shared" si="60"/>
        <v>0</v>
      </c>
      <c r="P822">
        <f t="shared" si="61"/>
        <v>52.5</v>
      </c>
      <c r="Q822" s="10" t="s">
        <v>8310</v>
      </c>
      <c r="R822" t="s">
        <v>8311</v>
      </c>
      <c r="S822" s="13">
        <f t="shared" si="62"/>
        <v>42766.956921296296</v>
      </c>
      <c r="T822" s="13">
        <f t="shared" si="63"/>
        <v>42796.956921296296</v>
      </c>
      <c r="U822">
        <f t="shared" si="64"/>
        <v>2017</v>
      </c>
    </row>
    <row r="823" spans="1:21" ht="48" x14ac:dyDescent="0.2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8219</v>
      </c>
      <c r="G823" t="s">
        <v>8222</v>
      </c>
      <c r="H823" t="s">
        <v>8244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8302</v>
      </c>
      <c r="O823">
        <f t="shared" si="60"/>
        <v>4</v>
      </c>
      <c r="P823">
        <f t="shared" si="61"/>
        <v>55.06</v>
      </c>
      <c r="Q823" s="10" t="s">
        <v>8310</v>
      </c>
      <c r="R823" t="s">
        <v>8318</v>
      </c>
      <c r="S823" s="13">
        <f t="shared" si="62"/>
        <v>41982.737071759257</v>
      </c>
      <c r="T823" s="13">
        <f t="shared" si="63"/>
        <v>42015.207638888889</v>
      </c>
      <c r="U823">
        <f t="shared" si="64"/>
        <v>2015</v>
      </c>
    </row>
    <row r="824" spans="1:21" ht="48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8217</v>
      </c>
      <c r="G824" t="s">
        <v>8222</v>
      </c>
      <c r="H824" t="s">
        <v>8244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8282</v>
      </c>
      <c r="O824">
        <f t="shared" si="60"/>
        <v>104</v>
      </c>
      <c r="P824">
        <f t="shared" si="61"/>
        <v>79.97</v>
      </c>
      <c r="Q824" s="10" t="s">
        <v>8328</v>
      </c>
      <c r="R824" t="s">
        <v>8329</v>
      </c>
      <c r="S824" s="13">
        <f t="shared" si="62"/>
        <v>42409.776076388895</v>
      </c>
      <c r="T824" s="13">
        <f t="shared" si="63"/>
        <v>42469.734409722223</v>
      </c>
      <c r="U824">
        <f t="shared" si="64"/>
        <v>2016</v>
      </c>
    </row>
    <row r="825" spans="1:21" ht="48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8217</v>
      </c>
      <c r="G825" t="s">
        <v>8223</v>
      </c>
      <c r="H825" t="s">
        <v>8245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8294</v>
      </c>
      <c r="O825">
        <f t="shared" si="60"/>
        <v>945</v>
      </c>
      <c r="P825">
        <f t="shared" si="61"/>
        <v>164.8</v>
      </c>
      <c r="Q825" s="10" t="s">
        <v>8321</v>
      </c>
      <c r="R825" t="s">
        <v>8349</v>
      </c>
      <c r="S825" s="13">
        <f t="shared" si="62"/>
        <v>41873.79184027778</v>
      </c>
      <c r="T825" s="13">
        <f t="shared" si="63"/>
        <v>41903.79184027778</v>
      </c>
      <c r="U825">
        <f t="shared" si="64"/>
        <v>2014</v>
      </c>
    </row>
    <row r="826" spans="1:21" ht="48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8219</v>
      </c>
      <c r="G826" t="s">
        <v>8222</v>
      </c>
      <c r="H826" t="s">
        <v>8244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8301</v>
      </c>
      <c r="O826">
        <f t="shared" si="60"/>
        <v>8</v>
      </c>
      <c r="P826">
        <f t="shared" si="61"/>
        <v>45.97</v>
      </c>
      <c r="Q826" s="10" t="s">
        <v>8312</v>
      </c>
      <c r="R826" t="s">
        <v>8342</v>
      </c>
      <c r="S826" s="13">
        <f t="shared" si="62"/>
        <v>42136.297175925924</v>
      </c>
      <c r="T826" s="13">
        <f t="shared" si="63"/>
        <v>42167.297175925924</v>
      </c>
      <c r="U826">
        <f t="shared" si="64"/>
        <v>2015</v>
      </c>
    </row>
    <row r="827" spans="1:21" ht="48" x14ac:dyDescent="0.2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8217</v>
      </c>
      <c r="G827" t="s">
        <v>8222</v>
      </c>
      <c r="H827" t="s">
        <v>8244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8268</v>
      </c>
      <c r="O827">
        <f t="shared" si="60"/>
        <v>104</v>
      </c>
      <c r="P827">
        <f t="shared" si="61"/>
        <v>81.13</v>
      </c>
      <c r="Q827" s="10" t="s">
        <v>8310</v>
      </c>
      <c r="R827" t="s">
        <v>8334</v>
      </c>
      <c r="S827" s="13">
        <f t="shared" si="62"/>
        <v>42135.60020833333</v>
      </c>
      <c r="T827" s="13">
        <f t="shared" si="63"/>
        <v>42167.083333333328</v>
      </c>
      <c r="U827">
        <f t="shared" si="64"/>
        <v>2015</v>
      </c>
    </row>
    <row r="828" spans="1:21" ht="48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8217</v>
      </c>
      <c r="G828" t="s">
        <v>8226</v>
      </c>
      <c r="H828" t="s">
        <v>8248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8262</v>
      </c>
      <c r="O828">
        <f t="shared" si="60"/>
        <v>112</v>
      </c>
      <c r="P828">
        <f t="shared" si="61"/>
        <v>148.97</v>
      </c>
      <c r="Q828" s="10" t="s">
        <v>8308</v>
      </c>
      <c r="R828" t="s">
        <v>8347</v>
      </c>
      <c r="S828" s="13">
        <f t="shared" si="62"/>
        <v>41929.164733796293</v>
      </c>
      <c r="T828" s="13">
        <f t="shared" si="63"/>
        <v>41959.206400462965</v>
      </c>
      <c r="U828">
        <f t="shared" si="64"/>
        <v>2014</v>
      </c>
    </row>
    <row r="829" spans="1:21" ht="48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8217</v>
      </c>
      <c r="G829" t="s">
        <v>8222</v>
      </c>
      <c r="H829" t="s">
        <v>8244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8262</v>
      </c>
      <c r="O829">
        <f t="shared" si="60"/>
        <v>100</v>
      </c>
      <c r="P829">
        <f t="shared" si="61"/>
        <v>606.82000000000005</v>
      </c>
      <c r="Q829" s="10" t="s">
        <v>8308</v>
      </c>
      <c r="R829" t="s">
        <v>8347</v>
      </c>
      <c r="S829" s="13">
        <f t="shared" si="62"/>
        <v>42230.23583333334</v>
      </c>
      <c r="T829" s="13">
        <f t="shared" si="63"/>
        <v>42261.875</v>
      </c>
      <c r="U829">
        <f t="shared" si="64"/>
        <v>2015</v>
      </c>
    </row>
    <row r="830" spans="1:21" ht="48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8218</v>
      </c>
      <c r="G830" t="s">
        <v>8222</v>
      </c>
      <c r="H830" t="s">
        <v>8244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8264</v>
      </c>
      <c r="O830">
        <f t="shared" si="60"/>
        <v>0</v>
      </c>
      <c r="P830">
        <f t="shared" si="61"/>
        <v>0</v>
      </c>
      <c r="Q830" s="10" t="s">
        <v>8308</v>
      </c>
      <c r="R830" t="s">
        <v>8309</v>
      </c>
      <c r="S830" s="13">
        <f t="shared" si="62"/>
        <v>41882.937303240738</v>
      </c>
      <c r="T830" s="13">
        <f t="shared" si="63"/>
        <v>41942.937303240738</v>
      </c>
      <c r="U830">
        <f t="shared" si="64"/>
        <v>2014</v>
      </c>
    </row>
    <row r="831" spans="1:21" ht="48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8218</v>
      </c>
      <c r="G831" t="s">
        <v>8222</v>
      </c>
      <c r="H831" t="s">
        <v>8244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8264</v>
      </c>
      <c r="O831">
        <f t="shared" si="60"/>
        <v>1</v>
      </c>
      <c r="P831">
        <f t="shared" si="61"/>
        <v>38.33</v>
      </c>
      <c r="Q831" s="10" t="s">
        <v>8308</v>
      </c>
      <c r="R831" t="s">
        <v>8309</v>
      </c>
      <c r="S831" s="13">
        <f t="shared" si="62"/>
        <v>42693.016180555554</v>
      </c>
      <c r="T831" s="13">
        <f t="shared" si="63"/>
        <v>42753.016180555554</v>
      </c>
      <c r="U831">
        <f t="shared" si="64"/>
        <v>2017</v>
      </c>
    </row>
    <row r="832" spans="1:21" ht="48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8219</v>
      </c>
      <c r="G832" t="s">
        <v>8223</v>
      </c>
      <c r="H832" t="s">
        <v>8245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8265</v>
      </c>
      <c r="O832">
        <f t="shared" si="60"/>
        <v>6</v>
      </c>
      <c r="P832">
        <f t="shared" si="61"/>
        <v>49.88</v>
      </c>
      <c r="Q832" s="10" t="s">
        <v>8308</v>
      </c>
      <c r="R832" t="s">
        <v>8317</v>
      </c>
      <c r="S832" s="13">
        <f t="shared" si="62"/>
        <v>41855.777905092589</v>
      </c>
      <c r="T832" s="13">
        <f t="shared" si="63"/>
        <v>41880.777905092589</v>
      </c>
      <c r="U832">
        <f t="shared" si="64"/>
        <v>2014</v>
      </c>
    </row>
    <row r="833" spans="1:21" ht="32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8217</v>
      </c>
      <c r="G833" t="s">
        <v>8222</v>
      </c>
      <c r="H833" t="s">
        <v>8244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8266</v>
      </c>
      <c r="O833">
        <f t="shared" si="60"/>
        <v>107</v>
      </c>
      <c r="P833">
        <f t="shared" si="61"/>
        <v>97.64</v>
      </c>
      <c r="Q833" s="10" t="s">
        <v>8308</v>
      </c>
      <c r="R833" t="s">
        <v>8337</v>
      </c>
      <c r="S833" s="13">
        <f t="shared" si="62"/>
        <v>41017.885462962964</v>
      </c>
      <c r="T833" s="13">
        <f t="shared" si="63"/>
        <v>41067.621527777781</v>
      </c>
      <c r="U833">
        <f t="shared" si="64"/>
        <v>2012</v>
      </c>
    </row>
    <row r="834" spans="1:21" ht="48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8217</v>
      </c>
      <c r="G834" t="s">
        <v>8222</v>
      </c>
      <c r="H834" t="s">
        <v>8244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8266</v>
      </c>
      <c r="O834">
        <f t="shared" si="60"/>
        <v>108</v>
      </c>
      <c r="P834">
        <f t="shared" si="61"/>
        <v>65.3</v>
      </c>
      <c r="Q834" s="10" t="s">
        <v>8308</v>
      </c>
      <c r="R834" t="s">
        <v>8337</v>
      </c>
      <c r="S834" s="13">
        <f t="shared" si="62"/>
        <v>41193.032013888893</v>
      </c>
      <c r="T834" s="13">
        <f t="shared" si="63"/>
        <v>41223.073680555557</v>
      </c>
      <c r="U834">
        <f t="shared" si="64"/>
        <v>2012</v>
      </c>
    </row>
    <row r="835" spans="1:21" ht="48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8217</v>
      </c>
      <c r="G835" t="s">
        <v>8222</v>
      </c>
      <c r="H835" t="s">
        <v>8244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8266</v>
      </c>
      <c r="O835">
        <f t="shared" ref="O835:O898" si="65">ROUND(E835/D835*100,0)</f>
        <v>101</v>
      </c>
      <c r="P835">
        <f t="shared" ref="P835:P898" si="66">IFERROR(ROUND(E835/L835,2),0)</f>
        <v>141.75</v>
      </c>
      <c r="Q835" s="10" t="s">
        <v>8308</v>
      </c>
      <c r="R835" t="s">
        <v>8337</v>
      </c>
      <c r="S835" s="13">
        <f t="shared" ref="S835:S898" si="67">(((J835/60)/60)/24)+DATE(1970,1,1)</f>
        <v>42089.72802083334</v>
      </c>
      <c r="T835" s="13">
        <f t="shared" ref="T835:T898" si="68">(((I835/60)/60)/24)+DATE(1970,1,1)</f>
        <v>42125.165972222225</v>
      </c>
      <c r="U835">
        <f t="shared" ref="U835:U898" si="69">YEAR(T835)</f>
        <v>2015</v>
      </c>
    </row>
    <row r="836" spans="1:21" ht="48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8217</v>
      </c>
      <c r="G836" t="s">
        <v>8222</v>
      </c>
      <c r="H836" t="s">
        <v>8244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8266</v>
      </c>
      <c r="O836">
        <f t="shared" si="65"/>
        <v>104</v>
      </c>
      <c r="P836">
        <f t="shared" si="66"/>
        <v>138.80000000000001</v>
      </c>
      <c r="Q836" s="10" t="s">
        <v>8308</v>
      </c>
      <c r="R836" t="s">
        <v>8337</v>
      </c>
      <c r="S836" s="13">
        <f t="shared" si="67"/>
        <v>40868.219814814816</v>
      </c>
      <c r="T836" s="13">
        <f t="shared" si="68"/>
        <v>40909.332638888889</v>
      </c>
      <c r="U836">
        <f t="shared" si="69"/>
        <v>2012</v>
      </c>
    </row>
    <row r="837" spans="1:21" ht="48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8217</v>
      </c>
      <c r="G837" t="s">
        <v>8223</v>
      </c>
      <c r="H837" t="s">
        <v>8245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8266</v>
      </c>
      <c r="O837">
        <f t="shared" si="65"/>
        <v>107</v>
      </c>
      <c r="P837">
        <f t="shared" si="66"/>
        <v>134.91</v>
      </c>
      <c r="Q837" s="10" t="s">
        <v>8308</v>
      </c>
      <c r="R837" t="s">
        <v>8337</v>
      </c>
      <c r="S837" s="13">
        <f t="shared" si="67"/>
        <v>42331.551307870366</v>
      </c>
      <c r="T837" s="13">
        <f t="shared" si="68"/>
        <v>42360.958333333328</v>
      </c>
      <c r="U837">
        <f t="shared" si="69"/>
        <v>2015</v>
      </c>
    </row>
    <row r="838" spans="1:21" ht="48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8217</v>
      </c>
      <c r="G838" t="s">
        <v>8222</v>
      </c>
      <c r="H838" t="s">
        <v>8244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8266</v>
      </c>
      <c r="O838">
        <f t="shared" si="65"/>
        <v>112</v>
      </c>
      <c r="P838">
        <f t="shared" si="66"/>
        <v>58.54</v>
      </c>
      <c r="Q838" s="10" t="s">
        <v>8308</v>
      </c>
      <c r="R838" t="s">
        <v>8337</v>
      </c>
      <c r="S838" s="13">
        <f t="shared" si="67"/>
        <v>41980.781793981485</v>
      </c>
      <c r="T838" s="13">
        <f t="shared" si="68"/>
        <v>42010.781793981485</v>
      </c>
      <c r="U838">
        <f t="shared" si="69"/>
        <v>2015</v>
      </c>
    </row>
    <row r="839" spans="1:21" ht="48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8217</v>
      </c>
      <c r="G839" t="s">
        <v>8222</v>
      </c>
      <c r="H839" t="s">
        <v>8244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8266</v>
      </c>
      <c r="O839">
        <f t="shared" si="65"/>
        <v>101</v>
      </c>
      <c r="P839">
        <f t="shared" si="66"/>
        <v>104.26</v>
      </c>
      <c r="Q839" s="10" t="s">
        <v>8308</v>
      </c>
      <c r="R839" t="s">
        <v>8337</v>
      </c>
      <c r="S839" s="13">
        <f t="shared" si="67"/>
        <v>40865.042256944449</v>
      </c>
      <c r="T839" s="13">
        <f t="shared" si="68"/>
        <v>40895.040972222225</v>
      </c>
      <c r="U839">
        <f t="shared" si="69"/>
        <v>2011</v>
      </c>
    </row>
    <row r="840" spans="1:21" ht="48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8217</v>
      </c>
      <c r="G840" t="s">
        <v>8223</v>
      </c>
      <c r="H840" t="s">
        <v>8245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8266</v>
      </c>
      <c r="O840">
        <f t="shared" si="65"/>
        <v>107</v>
      </c>
      <c r="P840">
        <f t="shared" si="66"/>
        <v>224.85</v>
      </c>
      <c r="Q840" s="10" t="s">
        <v>8308</v>
      </c>
      <c r="R840" t="s">
        <v>8337</v>
      </c>
      <c r="S840" s="13">
        <f t="shared" si="67"/>
        <v>42687.875775462962</v>
      </c>
      <c r="T840" s="13">
        <f t="shared" si="68"/>
        <v>42718.5</v>
      </c>
      <c r="U840">
        <f t="shared" si="69"/>
        <v>2016</v>
      </c>
    </row>
    <row r="841" spans="1:21" ht="48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8219</v>
      </c>
      <c r="G841" t="s">
        <v>8222</v>
      </c>
      <c r="H841" t="s">
        <v>8244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8267</v>
      </c>
      <c r="O841">
        <f t="shared" si="65"/>
        <v>1</v>
      </c>
      <c r="P841">
        <f t="shared" si="66"/>
        <v>11.77</v>
      </c>
      <c r="Q841" s="10" t="s">
        <v>8308</v>
      </c>
      <c r="R841" t="s">
        <v>8314</v>
      </c>
      <c r="S841" s="13">
        <f t="shared" si="67"/>
        <v>41400.92627314815</v>
      </c>
      <c r="T841" s="13">
        <f t="shared" si="68"/>
        <v>41430.92627314815</v>
      </c>
      <c r="U841">
        <f t="shared" si="69"/>
        <v>2013</v>
      </c>
    </row>
    <row r="842" spans="1:21" ht="48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8219</v>
      </c>
      <c r="G842" t="s">
        <v>8222</v>
      </c>
      <c r="H842" t="s">
        <v>8244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8267</v>
      </c>
      <c r="O842">
        <f t="shared" si="65"/>
        <v>9</v>
      </c>
      <c r="P842">
        <f t="shared" si="66"/>
        <v>170.55</v>
      </c>
      <c r="Q842" s="10" t="s">
        <v>8308</v>
      </c>
      <c r="R842" t="s">
        <v>8314</v>
      </c>
      <c r="S842" s="13">
        <f t="shared" si="67"/>
        <v>42296.261087962965</v>
      </c>
      <c r="T842" s="13">
        <f t="shared" si="68"/>
        <v>42326.302754629629</v>
      </c>
      <c r="U842">
        <f t="shared" si="69"/>
        <v>2015</v>
      </c>
    </row>
    <row r="843" spans="1:21" ht="48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8219</v>
      </c>
      <c r="G843" t="s">
        <v>8222</v>
      </c>
      <c r="H843" t="s">
        <v>8244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8267</v>
      </c>
      <c r="O843">
        <f t="shared" si="65"/>
        <v>0</v>
      </c>
      <c r="P843">
        <f t="shared" si="66"/>
        <v>0</v>
      </c>
      <c r="Q843" s="10" t="s">
        <v>8308</v>
      </c>
      <c r="R843" t="s">
        <v>8314</v>
      </c>
      <c r="S843" s="13">
        <f t="shared" si="67"/>
        <v>41634.715173611112</v>
      </c>
      <c r="T843" s="13">
        <f t="shared" si="68"/>
        <v>41664.715173611112</v>
      </c>
      <c r="U843">
        <f t="shared" si="69"/>
        <v>2014</v>
      </c>
    </row>
    <row r="844" spans="1:21" ht="48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8219</v>
      </c>
      <c r="G844" t="s">
        <v>8227</v>
      </c>
      <c r="H844" t="s">
        <v>8249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8267</v>
      </c>
      <c r="O844">
        <f t="shared" si="65"/>
        <v>0</v>
      </c>
      <c r="P844">
        <f t="shared" si="66"/>
        <v>0</v>
      </c>
      <c r="Q844" s="10" t="s">
        <v>8308</v>
      </c>
      <c r="R844" t="s">
        <v>8314</v>
      </c>
      <c r="S844" s="13">
        <f t="shared" si="67"/>
        <v>41837.767500000002</v>
      </c>
      <c r="T844" s="13">
        <f t="shared" si="68"/>
        <v>41867.767500000002</v>
      </c>
      <c r="U844">
        <f t="shared" si="69"/>
        <v>2014</v>
      </c>
    </row>
    <row r="845" spans="1:21" ht="48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8219</v>
      </c>
      <c r="G845" t="s">
        <v>8222</v>
      </c>
      <c r="H845" t="s">
        <v>8244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8267</v>
      </c>
      <c r="O845">
        <f t="shared" si="65"/>
        <v>22</v>
      </c>
      <c r="P845">
        <f t="shared" si="66"/>
        <v>110.64</v>
      </c>
      <c r="Q845" s="10" t="s">
        <v>8308</v>
      </c>
      <c r="R845" t="s">
        <v>8314</v>
      </c>
      <c r="S845" s="13">
        <f t="shared" si="67"/>
        <v>41135.679791666669</v>
      </c>
      <c r="T845" s="13">
        <f t="shared" si="68"/>
        <v>41180.679791666669</v>
      </c>
      <c r="U845">
        <f t="shared" si="69"/>
        <v>2012</v>
      </c>
    </row>
    <row r="846" spans="1:21" ht="48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8219</v>
      </c>
      <c r="G846" t="s">
        <v>8222</v>
      </c>
      <c r="H846" t="s">
        <v>8244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8267</v>
      </c>
      <c r="O846">
        <f t="shared" si="65"/>
        <v>0</v>
      </c>
      <c r="P846">
        <f t="shared" si="66"/>
        <v>10.33</v>
      </c>
      <c r="Q846" s="10" t="s">
        <v>8308</v>
      </c>
      <c r="R846" t="s">
        <v>8314</v>
      </c>
      <c r="S846" s="13">
        <f t="shared" si="67"/>
        <v>41799.830613425926</v>
      </c>
      <c r="T846" s="13">
        <f t="shared" si="68"/>
        <v>41823.125</v>
      </c>
      <c r="U846">
        <f t="shared" si="69"/>
        <v>2014</v>
      </c>
    </row>
    <row r="847" spans="1:21" ht="64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8219</v>
      </c>
      <c r="G847" t="s">
        <v>8222</v>
      </c>
      <c r="H847" t="s">
        <v>8244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8267</v>
      </c>
      <c r="O847">
        <f t="shared" si="65"/>
        <v>10</v>
      </c>
      <c r="P847">
        <f t="shared" si="66"/>
        <v>73.459999999999994</v>
      </c>
      <c r="Q847" s="10" t="s">
        <v>8308</v>
      </c>
      <c r="R847" t="s">
        <v>8314</v>
      </c>
      <c r="S847" s="13">
        <f t="shared" si="67"/>
        <v>40043.895462962959</v>
      </c>
      <c r="T847" s="13">
        <f t="shared" si="68"/>
        <v>40098.874305555553</v>
      </c>
      <c r="U847">
        <f t="shared" si="69"/>
        <v>2009</v>
      </c>
    </row>
    <row r="848" spans="1:21" ht="48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8219</v>
      </c>
      <c r="G848" t="s">
        <v>8222</v>
      </c>
      <c r="H848" t="s">
        <v>8244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8267</v>
      </c>
      <c r="O848">
        <f t="shared" si="65"/>
        <v>1</v>
      </c>
      <c r="P848">
        <f t="shared" si="66"/>
        <v>57.5</v>
      </c>
      <c r="Q848" s="10" t="s">
        <v>8308</v>
      </c>
      <c r="R848" t="s">
        <v>8314</v>
      </c>
      <c r="S848" s="13">
        <f t="shared" si="67"/>
        <v>40956.553530092591</v>
      </c>
      <c r="T848" s="13">
        <f t="shared" si="68"/>
        <v>40986.511863425927</v>
      </c>
      <c r="U848">
        <f t="shared" si="69"/>
        <v>2012</v>
      </c>
    </row>
    <row r="849" spans="1:21" ht="48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8219</v>
      </c>
      <c r="G849" t="s">
        <v>8222</v>
      </c>
      <c r="H849" t="s">
        <v>8244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8267</v>
      </c>
      <c r="O849">
        <f t="shared" si="65"/>
        <v>3</v>
      </c>
      <c r="P849">
        <f t="shared" si="66"/>
        <v>64</v>
      </c>
      <c r="Q849" s="10" t="s">
        <v>8308</v>
      </c>
      <c r="R849" t="s">
        <v>8314</v>
      </c>
      <c r="S849" s="13">
        <f t="shared" si="67"/>
        <v>41156.958993055552</v>
      </c>
      <c r="T849" s="13">
        <f t="shared" si="68"/>
        <v>41201.958993055552</v>
      </c>
      <c r="U849">
        <f t="shared" si="69"/>
        <v>2012</v>
      </c>
    </row>
    <row r="850" spans="1:21" ht="32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8219</v>
      </c>
      <c r="G850" t="s">
        <v>8222</v>
      </c>
      <c r="H850" t="s">
        <v>8244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8269</v>
      </c>
      <c r="O850">
        <f t="shared" si="65"/>
        <v>0</v>
      </c>
      <c r="P850">
        <f t="shared" si="66"/>
        <v>3</v>
      </c>
      <c r="Q850" s="10" t="s">
        <v>8315</v>
      </c>
      <c r="R850" t="s">
        <v>8319</v>
      </c>
      <c r="S850" s="13">
        <f t="shared" si="67"/>
        <v>42646.896898148145</v>
      </c>
      <c r="T850" s="13">
        <f t="shared" si="68"/>
        <v>42676.896898148145</v>
      </c>
      <c r="U850">
        <f t="shared" si="69"/>
        <v>2016</v>
      </c>
    </row>
    <row r="851" spans="1:21" ht="32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8218</v>
      </c>
      <c r="G851" t="s">
        <v>8231</v>
      </c>
      <c r="H851" t="s">
        <v>8247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8269</v>
      </c>
      <c r="O851">
        <f t="shared" si="65"/>
        <v>0</v>
      </c>
      <c r="P851">
        <f t="shared" si="66"/>
        <v>0</v>
      </c>
      <c r="Q851" s="10" t="s">
        <v>8315</v>
      </c>
      <c r="R851" t="s">
        <v>8319</v>
      </c>
      <c r="S851" s="13">
        <f t="shared" si="67"/>
        <v>42303.659317129626</v>
      </c>
      <c r="T851" s="13">
        <f t="shared" si="68"/>
        <v>42333.700983796298</v>
      </c>
      <c r="U851">
        <f t="shared" si="69"/>
        <v>2015</v>
      </c>
    </row>
    <row r="852" spans="1:21" ht="48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8217</v>
      </c>
      <c r="G852" t="s">
        <v>8234</v>
      </c>
      <c r="H852" t="s">
        <v>8247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8270</v>
      </c>
      <c r="O852">
        <f t="shared" si="65"/>
        <v>1460</v>
      </c>
      <c r="P852">
        <f t="shared" si="66"/>
        <v>134.36000000000001</v>
      </c>
      <c r="Q852" s="10" t="s">
        <v>8315</v>
      </c>
      <c r="R852" t="s">
        <v>8323</v>
      </c>
      <c r="S852" s="13">
        <f t="shared" si="67"/>
        <v>42199.651319444441</v>
      </c>
      <c r="T852" s="13">
        <f t="shared" si="68"/>
        <v>42235.651319444441</v>
      </c>
      <c r="U852">
        <f t="shared" si="69"/>
        <v>2015</v>
      </c>
    </row>
    <row r="853" spans="1:21" ht="48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8219</v>
      </c>
      <c r="G853" t="s">
        <v>8222</v>
      </c>
      <c r="H853" t="s">
        <v>8244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8270</v>
      </c>
      <c r="O853">
        <f t="shared" si="65"/>
        <v>73</v>
      </c>
      <c r="P853">
        <f t="shared" si="66"/>
        <v>405.5</v>
      </c>
      <c r="Q853" s="10" t="s">
        <v>8315</v>
      </c>
      <c r="R853" t="s">
        <v>8323</v>
      </c>
      <c r="S853" s="13">
        <f t="shared" si="67"/>
        <v>42262.104780092588</v>
      </c>
      <c r="T853" s="13">
        <f t="shared" si="68"/>
        <v>42292.104780092588</v>
      </c>
      <c r="U853">
        <f t="shared" si="69"/>
        <v>2015</v>
      </c>
    </row>
    <row r="854" spans="1:21" ht="32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8219</v>
      </c>
      <c r="G854" t="s">
        <v>8222</v>
      </c>
      <c r="H854" t="s">
        <v>8244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8270</v>
      </c>
      <c r="O854">
        <f t="shared" si="65"/>
        <v>12</v>
      </c>
      <c r="P854">
        <f t="shared" si="66"/>
        <v>72.59</v>
      </c>
      <c r="Q854" s="10" t="s">
        <v>8315</v>
      </c>
      <c r="R854" t="s">
        <v>8323</v>
      </c>
      <c r="S854" s="13">
        <f t="shared" si="67"/>
        <v>42579.634733796294</v>
      </c>
      <c r="T854" s="13">
        <f t="shared" si="68"/>
        <v>42622.25</v>
      </c>
      <c r="U854">
        <f t="shared" si="69"/>
        <v>2016</v>
      </c>
    </row>
    <row r="855" spans="1:21" ht="48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8219</v>
      </c>
      <c r="G855" t="s">
        <v>8223</v>
      </c>
      <c r="H855" t="s">
        <v>8245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8270</v>
      </c>
      <c r="O855">
        <f t="shared" si="65"/>
        <v>7</v>
      </c>
      <c r="P855">
        <f t="shared" si="66"/>
        <v>6.5</v>
      </c>
      <c r="Q855" s="10" t="s">
        <v>8315</v>
      </c>
      <c r="R855" t="s">
        <v>8323</v>
      </c>
      <c r="S855" s="13">
        <f t="shared" si="67"/>
        <v>42696.37572916667</v>
      </c>
      <c r="T855" s="13">
        <f t="shared" si="68"/>
        <v>42726.37572916667</v>
      </c>
      <c r="U855">
        <f t="shared" si="69"/>
        <v>2016</v>
      </c>
    </row>
    <row r="856" spans="1:21" ht="48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8217</v>
      </c>
      <c r="G856" t="s">
        <v>8222</v>
      </c>
      <c r="H856" t="s">
        <v>8244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8271</v>
      </c>
      <c r="O856">
        <f t="shared" si="65"/>
        <v>100</v>
      </c>
      <c r="P856">
        <f t="shared" si="66"/>
        <v>143.36000000000001</v>
      </c>
      <c r="Q856" s="10" t="s">
        <v>8312</v>
      </c>
      <c r="R856" t="s">
        <v>8346</v>
      </c>
      <c r="S856" s="13">
        <f t="shared" si="67"/>
        <v>42321.626296296294</v>
      </c>
      <c r="T856" s="13">
        <f t="shared" si="68"/>
        <v>42351.626296296294</v>
      </c>
      <c r="U856">
        <f t="shared" si="69"/>
        <v>2015</v>
      </c>
    </row>
    <row r="857" spans="1:21" ht="32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8217</v>
      </c>
      <c r="G857" t="s">
        <v>8222</v>
      </c>
      <c r="H857" t="s">
        <v>8244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8271</v>
      </c>
      <c r="O857">
        <f t="shared" si="65"/>
        <v>132</v>
      </c>
      <c r="P857">
        <f t="shared" si="66"/>
        <v>99.77</v>
      </c>
      <c r="Q857" s="10" t="s">
        <v>8312</v>
      </c>
      <c r="R857" t="s">
        <v>8346</v>
      </c>
      <c r="S857" s="13">
        <f t="shared" si="67"/>
        <v>40854.745266203703</v>
      </c>
      <c r="T857" s="13">
        <f t="shared" si="68"/>
        <v>40884.745266203703</v>
      </c>
      <c r="U857">
        <f t="shared" si="69"/>
        <v>2011</v>
      </c>
    </row>
    <row r="858" spans="1:21" ht="48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8219</v>
      </c>
      <c r="G858" t="s">
        <v>8223</v>
      </c>
      <c r="H858" t="s">
        <v>8245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8275</v>
      </c>
      <c r="O858">
        <f t="shared" si="65"/>
        <v>0</v>
      </c>
      <c r="P858">
        <f t="shared" si="66"/>
        <v>12.4</v>
      </c>
      <c r="Q858" s="10" t="s">
        <v>8324</v>
      </c>
      <c r="R858" t="s">
        <v>8338</v>
      </c>
      <c r="S858" s="13">
        <f t="shared" si="67"/>
        <v>41488.022256944445</v>
      </c>
      <c r="T858" s="13">
        <f t="shared" si="68"/>
        <v>41518.022256944445</v>
      </c>
      <c r="U858">
        <f t="shared" si="69"/>
        <v>2013</v>
      </c>
    </row>
    <row r="859" spans="1:21" ht="48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8219</v>
      </c>
      <c r="G859" t="s">
        <v>8222</v>
      </c>
      <c r="H859" t="s">
        <v>8244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8276</v>
      </c>
      <c r="O859">
        <f t="shared" si="65"/>
        <v>39</v>
      </c>
      <c r="P859">
        <f t="shared" si="66"/>
        <v>147.81</v>
      </c>
      <c r="Q859" s="10" t="s">
        <v>8324</v>
      </c>
      <c r="R859" t="s">
        <v>8345</v>
      </c>
      <c r="S859" s="13">
        <f t="shared" si="67"/>
        <v>42496.981597222228</v>
      </c>
      <c r="T859" s="13">
        <f t="shared" si="68"/>
        <v>42526.981597222228</v>
      </c>
      <c r="U859">
        <f t="shared" si="69"/>
        <v>2016</v>
      </c>
    </row>
    <row r="860" spans="1:21" ht="16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8219</v>
      </c>
      <c r="G860" t="s">
        <v>8222</v>
      </c>
      <c r="H860" t="s">
        <v>8244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8275</v>
      </c>
      <c r="O860">
        <f t="shared" si="65"/>
        <v>1</v>
      </c>
      <c r="P860">
        <f t="shared" si="66"/>
        <v>100</v>
      </c>
      <c r="Q860" s="10" t="s">
        <v>8324</v>
      </c>
      <c r="R860" t="s">
        <v>8338</v>
      </c>
      <c r="S860" s="13">
        <f t="shared" si="67"/>
        <v>41227.641724537039</v>
      </c>
      <c r="T860" s="13">
        <f t="shared" si="68"/>
        <v>41262.641724537039</v>
      </c>
      <c r="U860">
        <f t="shared" si="69"/>
        <v>2012</v>
      </c>
    </row>
    <row r="861" spans="1:21" ht="32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8219</v>
      </c>
      <c r="G861" t="s">
        <v>8222</v>
      </c>
      <c r="H861" t="s">
        <v>8244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8275</v>
      </c>
      <c r="O861">
        <f t="shared" si="65"/>
        <v>0</v>
      </c>
      <c r="P861">
        <f t="shared" si="66"/>
        <v>0</v>
      </c>
      <c r="Q861" s="10" t="s">
        <v>8324</v>
      </c>
      <c r="R861" t="s">
        <v>8338</v>
      </c>
      <c r="S861" s="13">
        <f t="shared" si="67"/>
        <v>41013.822858796295</v>
      </c>
      <c r="T861" s="13">
        <f t="shared" si="68"/>
        <v>41043.822858796295</v>
      </c>
      <c r="U861">
        <f t="shared" si="69"/>
        <v>2012</v>
      </c>
    </row>
    <row r="862" spans="1:21" ht="48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8219</v>
      </c>
      <c r="G862" t="s">
        <v>8234</v>
      </c>
      <c r="H862" t="s">
        <v>8247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8270</v>
      </c>
      <c r="O862">
        <f t="shared" si="65"/>
        <v>1</v>
      </c>
      <c r="P862">
        <f t="shared" si="66"/>
        <v>39</v>
      </c>
      <c r="Q862" s="10" t="s">
        <v>8315</v>
      </c>
      <c r="R862" t="s">
        <v>8323</v>
      </c>
      <c r="S862" s="13">
        <f t="shared" si="67"/>
        <v>42361.043703703705</v>
      </c>
      <c r="T862" s="13">
        <f t="shared" si="68"/>
        <v>42421.043703703705</v>
      </c>
      <c r="U862">
        <f t="shared" si="69"/>
        <v>2016</v>
      </c>
    </row>
    <row r="863" spans="1:21" ht="48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8219</v>
      </c>
      <c r="G863" t="s">
        <v>8222</v>
      </c>
      <c r="H863" t="s">
        <v>8244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8270</v>
      </c>
      <c r="O863">
        <f t="shared" si="65"/>
        <v>18</v>
      </c>
      <c r="P863">
        <f t="shared" si="66"/>
        <v>43.98</v>
      </c>
      <c r="Q863" s="10" t="s">
        <v>8315</v>
      </c>
      <c r="R863" t="s">
        <v>8323</v>
      </c>
      <c r="S863" s="13">
        <f t="shared" si="67"/>
        <v>42422.254328703704</v>
      </c>
      <c r="T863" s="13">
        <f t="shared" si="68"/>
        <v>42482.21266203704</v>
      </c>
      <c r="U863">
        <f t="shared" si="69"/>
        <v>2016</v>
      </c>
    </row>
    <row r="864" spans="1:21" ht="48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8219</v>
      </c>
      <c r="G864" t="s">
        <v>8222</v>
      </c>
      <c r="H864" t="s">
        <v>8244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8270</v>
      </c>
      <c r="O864">
        <f t="shared" si="65"/>
        <v>35</v>
      </c>
      <c r="P864">
        <f t="shared" si="66"/>
        <v>153.88999999999999</v>
      </c>
      <c r="Q864" s="10" t="s">
        <v>8315</v>
      </c>
      <c r="R864" t="s">
        <v>8323</v>
      </c>
      <c r="S864" s="13">
        <f t="shared" si="67"/>
        <v>41856.865717592591</v>
      </c>
      <c r="T864" s="13">
        <f t="shared" si="68"/>
        <v>41886.290972222225</v>
      </c>
      <c r="U864">
        <f t="shared" si="69"/>
        <v>2014</v>
      </c>
    </row>
    <row r="865" spans="1:21" ht="48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8219</v>
      </c>
      <c r="G865" t="s">
        <v>8222</v>
      </c>
      <c r="H865" t="s">
        <v>8244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8270</v>
      </c>
      <c r="O865">
        <f t="shared" si="65"/>
        <v>2</v>
      </c>
      <c r="P865">
        <f t="shared" si="66"/>
        <v>51.38</v>
      </c>
      <c r="Q865" s="10" t="s">
        <v>8315</v>
      </c>
      <c r="R865" t="s">
        <v>8323</v>
      </c>
      <c r="S865" s="13">
        <f t="shared" si="67"/>
        <v>42257.014965277776</v>
      </c>
      <c r="T865" s="13">
        <f t="shared" si="68"/>
        <v>42317.056631944448</v>
      </c>
      <c r="U865">
        <f t="shared" si="69"/>
        <v>2015</v>
      </c>
    </row>
    <row r="866" spans="1:21" ht="48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8219</v>
      </c>
      <c r="G866" t="s">
        <v>8223</v>
      </c>
      <c r="H866" t="s">
        <v>8245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8270</v>
      </c>
      <c r="O866">
        <f t="shared" si="65"/>
        <v>13</v>
      </c>
      <c r="P866">
        <f t="shared" si="66"/>
        <v>110.87</v>
      </c>
      <c r="Q866" s="10" t="s">
        <v>8315</v>
      </c>
      <c r="R866" t="s">
        <v>8323</v>
      </c>
      <c r="S866" s="13">
        <f t="shared" si="67"/>
        <v>42324.767361111109</v>
      </c>
      <c r="T866" s="13">
        <f t="shared" si="68"/>
        <v>42379</v>
      </c>
      <c r="U866">
        <f t="shared" si="69"/>
        <v>2016</v>
      </c>
    </row>
    <row r="867" spans="1:21" ht="48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8218</v>
      </c>
      <c r="G867" t="s">
        <v>8228</v>
      </c>
      <c r="H867" t="s">
        <v>8247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8270</v>
      </c>
      <c r="O867">
        <f t="shared" si="65"/>
        <v>16</v>
      </c>
      <c r="P867">
        <f t="shared" si="66"/>
        <v>214.07</v>
      </c>
      <c r="Q867" s="10" t="s">
        <v>8315</v>
      </c>
      <c r="R867" t="s">
        <v>8323</v>
      </c>
      <c r="S867" s="13">
        <f t="shared" si="67"/>
        <v>42780.709039351852</v>
      </c>
      <c r="T867" s="13">
        <f t="shared" si="68"/>
        <v>42810.667372685188</v>
      </c>
      <c r="U867">
        <f t="shared" si="69"/>
        <v>2017</v>
      </c>
    </row>
    <row r="868" spans="1:21" ht="48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8218</v>
      </c>
      <c r="G868" t="s">
        <v>8222</v>
      </c>
      <c r="H868" t="s">
        <v>8244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8270</v>
      </c>
      <c r="O868">
        <f t="shared" si="65"/>
        <v>0</v>
      </c>
      <c r="P868">
        <f t="shared" si="66"/>
        <v>75</v>
      </c>
      <c r="Q868" s="10" t="s">
        <v>8315</v>
      </c>
      <c r="R868" t="s">
        <v>8323</v>
      </c>
      <c r="S868" s="13">
        <f t="shared" si="67"/>
        <v>41946.898090277777</v>
      </c>
      <c r="T868" s="13">
        <f t="shared" si="68"/>
        <v>41991.898090277777</v>
      </c>
      <c r="U868">
        <f t="shared" si="69"/>
        <v>2014</v>
      </c>
    </row>
    <row r="869" spans="1:21" ht="48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8218</v>
      </c>
      <c r="G869" t="s">
        <v>8222</v>
      </c>
      <c r="H869" t="s">
        <v>8244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8270</v>
      </c>
      <c r="O869">
        <f t="shared" si="65"/>
        <v>3</v>
      </c>
      <c r="P869">
        <f t="shared" si="66"/>
        <v>88.71</v>
      </c>
      <c r="Q869" s="10" t="s">
        <v>8315</v>
      </c>
      <c r="R869" t="s">
        <v>8323</v>
      </c>
      <c r="S869" s="13">
        <f t="shared" si="67"/>
        <v>42535.492280092592</v>
      </c>
      <c r="T869" s="13">
        <f t="shared" si="68"/>
        <v>42565.492280092592</v>
      </c>
      <c r="U869">
        <f t="shared" si="69"/>
        <v>2016</v>
      </c>
    </row>
    <row r="870" spans="1:21" ht="48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8217</v>
      </c>
      <c r="G870" t="s">
        <v>8233</v>
      </c>
      <c r="H870" t="s">
        <v>8253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8277</v>
      </c>
      <c r="O870">
        <f t="shared" si="65"/>
        <v>119</v>
      </c>
      <c r="P870">
        <f t="shared" si="66"/>
        <v>388.98</v>
      </c>
      <c r="Q870" s="10" t="s">
        <v>8324</v>
      </c>
      <c r="R870" t="s">
        <v>8343</v>
      </c>
      <c r="S870" s="13">
        <f t="shared" si="67"/>
        <v>42370.580590277779</v>
      </c>
      <c r="T870" s="13">
        <f t="shared" si="68"/>
        <v>42400.580590277779</v>
      </c>
      <c r="U870">
        <f t="shared" si="69"/>
        <v>2016</v>
      </c>
    </row>
    <row r="871" spans="1:21" ht="48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8219</v>
      </c>
      <c r="G871" t="s">
        <v>8222</v>
      </c>
      <c r="H871" t="s">
        <v>8244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8279</v>
      </c>
      <c r="O871">
        <f t="shared" si="65"/>
        <v>9</v>
      </c>
      <c r="P871">
        <f t="shared" si="66"/>
        <v>18.579999999999998</v>
      </c>
      <c r="Q871" s="10" t="s">
        <v>8321</v>
      </c>
      <c r="R871" t="s">
        <v>8322</v>
      </c>
      <c r="S871" s="13">
        <f t="shared" si="67"/>
        <v>41740.138113425928</v>
      </c>
      <c r="T871" s="13">
        <f t="shared" si="68"/>
        <v>41770.138113425928</v>
      </c>
      <c r="U871">
        <f t="shared" si="69"/>
        <v>2014</v>
      </c>
    </row>
    <row r="872" spans="1:21" ht="48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8219</v>
      </c>
      <c r="G872" t="s">
        <v>8222</v>
      </c>
      <c r="H872" t="s">
        <v>8244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8280</v>
      </c>
      <c r="O872">
        <f t="shared" si="65"/>
        <v>0</v>
      </c>
      <c r="P872">
        <f t="shared" si="66"/>
        <v>10.5</v>
      </c>
      <c r="Q872" s="10" t="s">
        <v>8321</v>
      </c>
      <c r="R872" t="s">
        <v>8331</v>
      </c>
      <c r="S872" s="13">
        <f t="shared" si="67"/>
        <v>42496.264965277776</v>
      </c>
      <c r="T872" s="13">
        <f t="shared" si="68"/>
        <v>42526.264965277776</v>
      </c>
      <c r="U872">
        <f t="shared" si="69"/>
        <v>2016</v>
      </c>
    </row>
    <row r="873" spans="1:21" ht="48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8219</v>
      </c>
      <c r="G873" t="s">
        <v>8222</v>
      </c>
      <c r="H873" t="s">
        <v>8244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8281</v>
      </c>
      <c r="O873">
        <f t="shared" si="65"/>
        <v>3</v>
      </c>
      <c r="P873">
        <f t="shared" si="66"/>
        <v>65</v>
      </c>
      <c r="Q873" s="10" t="s">
        <v>8332</v>
      </c>
      <c r="R873" t="s">
        <v>8333</v>
      </c>
      <c r="S873" s="13">
        <f t="shared" si="67"/>
        <v>42170.728460648148</v>
      </c>
      <c r="T873" s="13">
        <f t="shared" si="68"/>
        <v>42200.728460648148</v>
      </c>
      <c r="U873">
        <f t="shared" si="69"/>
        <v>2015</v>
      </c>
    </row>
    <row r="874" spans="1:21" ht="32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8217</v>
      </c>
      <c r="G874" t="s">
        <v>8233</v>
      </c>
      <c r="H874" t="s">
        <v>8253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8282</v>
      </c>
      <c r="O874">
        <f t="shared" si="65"/>
        <v>254</v>
      </c>
      <c r="P874">
        <f t="shared" si="66"/>
        <v>493.82</v>
      </c>
      <c r="Q874" s="10" t="s">
        <v>8328</v>
      </c>
      <c r="R874" t="s">
        <v>8329</v>
      </c>
      <c r="S874" s="13">
        <f t="shared" si="67"/>
        <v>42132.941805555558</v>
      </c>
      <c r="T874" s="13">
        <f t="shared" si="68"/>
        <v>42155.875</v>
      </c>
      <c r="U874">
        <f t="shared" si="69"/>
        <v>2015</v>
      </c>
    </row>
    <row r="875" spans="1:21" ht="48" x14ac:dyDescent="0.2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8217</v>
      </c>
      <c r="G875" t="s">
        <v>8222</v>
      </c>
      <c r="H875" t="s">
        <v>8244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8268</v>
      </c>
      <c r="O875">
        <f t="shared" si="65"/>
        <v>110</v>
      </c>
      <c r="P875">
        <f t="shared" si="66"/>
        <v>92.04</v>
      </c>
      <c r="Q875" s="10" t="s">
        <v>8310</v>
      </c>
      <c r="R875" t="s">
        <v>8334</v>
      </c>
      <c r="S875" s="13">
        <f t="shared" si="67"/>
        <v>42461.747199074074</v>
      </c>
      <c r="T875" s="13">
        <f t="shared" si="68"/>
        <v>42491.747199074074</v>
      </c>
      <c r="U875">
        <f t="shared" si="69"/>
        <v>2016</v>
      </c>
    </row>
    <row r="876" spans="1:21" ht="32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8218</v>
      </c>
      <c r="G876" t="s">
        <v>8222</v>
      </c>
      <c r="H876" t="s">
        <v>8244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8270</v>
      </c>
      <c r="O876">
        <f t="shared" si="65"/>
        <v>16</v>
      </c>
      <c r="P876">
        <f t="shared" si="66"/>
        <v>129.16999999999999</v>
      </c>
      <c r="Q876" s="10" t="s">
        <v>8315</v>
      </c>
      <c r="R876" t="s">
        <v>8323</v>
      </c>
      <c r="S876" s="13">
        <f t="shared" si="67"/>
        <v>42556.667245370365</v>
      </c>
      <c r="T876" s="13">
        <f t="shared" si="68"/>
        <v>42601.667245370365</v>
      </c>
      <c r="U876">
        <f t="shared" si="69"/>
        <v>2016</v>
      </c>
    </row>
    <row r="877" spans="1:21" ht="48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8218</v>
      </c>
      <c r="G877" t="s">
        <v>8222</v>
      </c>
      <c r="H877" t="s">
        <v>8244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8270</v>
      </c>
      <c r="O877">
        <f t="shared" si="65"/>
        <v>2</v>
      </c>
      <c r="P877">
        <f t="shared" si="66"/>
        <v>60.75</v>
      </c>
      <c r="Q877" s="10" t="s">
        <v>8315</v>
      </c>
      <c r="R877" t="s">
        <v>8323</v>
      </c>
      <c r="S877" s="13">
        <f t="shared" si="67"/>
        <v>42704.086053240739</v>
      </c>
      <c r="T877" s="13">
        <f t="shared" si="68"/>
        <v>42734.086053240739</v>
      </c>
      <c r="U877">
        <f t="shared" si="69"/>
        <v>2016</v>
      </c>
    </row>
    <row r="878" spans="1:21" ht="32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8217</v>
      </c>
      <c r="G878" t="s">
        <v>8222</v>
      </c>
      <c r="H878" t="s">
        <v>8244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8271</v>
      </c>
      <c r="O878">
        <f t="shared" si="65"/>
        <v>101</v>
      </c>
      <c r="P878">
        <f t="shared" si="66"/>
        <v>168.78</v>
      </c>
      <c r="Q878" s="10" t="s">
        <v>8312</v>
      </c>
      <c r="R878" t="s">
        <v>8346</v>
      </c>
      <c r="S878" s="13">
        <f t="shared" si="67"/>
        <v>42382.74009259259</v>
      </c>
      <c r="T878" s="13">
        <f t="shared" si="68"/>
        <v>42412.74009259259</v>
      </c>
      <c r="U878">
        <f t="shared" si="69"/>
        <v>2016</v>
      </c>
    </row>
    <row r="879" spans="1:21" ht="48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8219</v>
      </c>
      <c r="G879" t="s">
        <v>8230</v>
      </c>
      <c r="H879" t="s">
        <v>8251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8284</v>
      </c>
      <c r="O879">
        <f t="shared" si="65"/>
        <v>3</v>
      </c>
      <c r="P879">
        <f t="shared" si="66"/>
        <v>75</v>
      </c>
      <c r="Q879" s="10" t="s">
        <v>8312</v>
      </c>
      <c r="R879" t="s">
        <v>8313</v>
      </c>
      <c r="S879" s="13">
        <f t="shared" si="67"/>
        <v>42457.871516203704</v>
      </c>
      <c r="T879" s="13">
        <f t="shared" si="68"/>
        <v>42487.579861111109</v>
      </c>
      <c r="U879">
        <f t="shared" si="69"/>
        <v>2016</v>
      </c>
    </row>
    <row r="880" spans="1:21" ht="48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8219</v>
      </c>
      <c r="G880" t="s">
        <v>8222</v>
      </c>
      <c r="H880" t="s">
        <v>8244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8272</v>
      </c>
      <c r="O880">
        <f t="shared" si="65"/>
        <v>0</v>
      </c>
      <c r="P880">
        <f t="shared" si="66"/>
        <v>16</v>
      </c>
      <c r="Q880" s="10" t="s">
        <v>8312</v>
      </c>
      <c r="R880" t="s">
        <v>8351</v>
      </c>
      <c r="S880" s="13">
        <f t="shared" si="67"/>
        <v>42032.168530092589</v>
      </c>
      <c r="T880" s="13">
        <f t="shared" si="68"/>
        <v>42062.168530092589</v>
      </c>
      <c r="U880">
        <f t="shared" si="69"/>
        <v>2015</v>
      </c>
    </row>
    <row r="881" spans="1:21" ht="48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8217</v>
      </c>
      <c r="G881" t="s">
        <v>8222</v>
      </c>
      <c r="H881" t="s">
        <v>8244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8282</v>
      </c>
      <c r="O881">
        <f t="shared" si="65"/>
        <v>136</v>
      </c>
      <c r="P881">
        <f t="shared" si="66"/>
        <v>95.76</v>
      </c>
      <c r="Q881" s="10" t="s">
        <v>8328</v>
      </c>
      <c r="R881" t="s">
        <v>8329</v>
      </c>
      <c r="S881" s="13">
        <f t="shared" si="67"/>
        <v>42705.919201388882</v>
      </c>
      <c r="T881" s="13">
        <f t="shared" si="68"/>
        <v>42738.919201388882</v>
      </c>
      <c r="U881">
        <f t="shared" si="69"/>
        <v>2017</v>
      </c>
    </row>
    <row r="882" spans="1:21" ht="48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8219</v>
      </c>
      <c r="G882" t="s">
        <v>8224</v>
      </c>
      <c r="H882" t="s">
        <v>8246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8286</v>
      </c>
      <c r="O882">
        <f t="shared" si="65"/>
        <v>0</v>
      </c>
      <c r="P882">
        <f t="shared" si="66"/>
        <v>0</v>
      </c>
      <c r="Q882" s="10" t="s">
        <v>8328</v>
      </c>
      <c r="R882" t="s">
        <v>8355</v>
      </c>
      <c r="S882" s="13">
        <f t="shared" si="67"/>
        <v>42188.252199074079</v>
      </c>
      <c r="T882" s="13">
        <f t="shared" si="68"/>
        <v>42218.252199074079</v>
      </c>
      <c r="U882">
        <f t="shared" si="69"/>
        <v>2015</v>
      </c>
    </row>
    <row r="883" spans="1:21" ht="48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8219</v>
      </c>
      <c r="G883" t="s">
        <v>8223</v>
      </c>
      <c r="H883" t="s">
        <v>8245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8288</v>
      </c>
      <c r="O883">
        <f t="shared" si="65"/>
        <v>0</v>
      </c>
      <c r="P883">
        <f t="shared" si="66"/>
        <v>15</v>
      </c>
      <c r="Q883" s="10" t="s">
        <v>8328</v>
      </c>
      <c r="R883" t="s">
        <v>8341</v>
      </c>
      <c r="S883" s="13">
        <f t="shared" si="67"/>
        <v>41877.904988425929</v>
      </c>
      <c r="T883" s="13">
        <f t="shared" si="68"/>
        <v>41907.904988425929</v>
      </c>
      <c r="U883">
        <f t="shared" si="69"/>
        <v>2014</v>
      </c>
    </row>
    <row r="884" spans="1:21" ht="48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8220</v>
      </c>
      <c r="G884" t="s">
        <v>8222</v>
      </c>
      <c r="H884" t="s">
        <v>8244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8290</v>
      </c>
      <c r="O884">
        <f t="shared" si="65"/>
        <v>26</v>
      </c>
      <c r="P884">
        <f t="shared" si="66"/>
        <v>65.97</v>
      </c>
      <c r="Q884" s="10" t="s">
        <v>8324</v>
      </c>
      <c r="R884" t="s">
        <v>8330</v>
      </c>
      <c r="S884" s="13">
        <f t="shared" si="67"/>
        <v>42796.071643518517</v>
      </c>
      <c r="T884" s="13">
        <f t="shared" si="68"/>
        <v>42826.166666666672</v>
      </c>
      <c r="U884">
        <f t="shared" si="69"/>
        <v>2017</v>
      </c>
    </row>
    <row r="885" spans="1:21" ht="48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8219</v>
      </c>
      <c r="G885" t="s">
        <v>8223</v>
      </c>
      <c r="H885" t="s">
        <v>8245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8282</v>
      </c>
      <c r="O885">
        <f t="shared" si="65"/>
        <v>3</v>
      </c>
      <c r="P885">
        <f t="shared" si="66"/>
        <v>73.88</v>
      </c>
      <c r="Q885" s="10" t="s">
        <v>8328</v>
      </c>
      <c r="R885" t="s">
        <v>8329</v>
      </c>
      <c r="S885" s="13">
        <f t="shared" si="67"/>
        <v>41877.638298611113</v>
      </c>
      <c r="T885" s="13">
        <f t="shared" si="68"/>
        <v>41912.638298611113</v>
      </c>
      <c r="U885">
        <f t="shared" si="69"/>
        <v>2014</v>
      </c>
    </row>
    <row r="886" spans="1:21" ht="48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8217</v>
      </c>
      <c r="G886" t="s">
        <v>8222</v>
      </c>
      <c r="H886" t="s">
        <v>8244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8273</v>
      </c>
      <c r="O886">
        <f t="shared" si="65"/>
        <v>100</v>
      </c>
      <c r="P886">
        <f t="shared" si="66"/>
        <v>417.33</v>
      </c>
      <c r="Q886" s="10" t="s">
        <v>8324</v>
      </c>
      <c r="R886" t="s">
        <v>8348</v>
      </c>
      <c r="S886" s="13">
        <f t="shared" si="67"/>
        <v>41736.899652777778</v>
      </c>
      <c r="T886" s="13">
        <f t="shared" si="68"/>
        <v>41768.916666666664</v>
      </c>
      <c r="U886">
        <f t="shared" si="69"/>
        <v>2014</v>
      </c>
    </row>
    <row r="887" spans="1:21" ht="48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8219</v>
      </c>
      <c r="G887" t="s">
        <v>8222</v>
      </c>
      <c r="H887" t="s">
        <v>8244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8280</v>
      </c>
      <c r="O887">
        <f t="shared" si="65"/>
        <v>0</v>
      </c>
      <c r="P887">
        <f t="shared" si="66"/>
        <v>10</v>
      </c>
      <c r="Q887" s="10" t="s">
        <v>8321</v>
      </c>
      <c r="R887" t="s">
        <v>8331</v>
      </c>
      <c r="S887" s="13">
        <f t="shared" si="67"/>
        <v>42649.924907407403</v>
      </c>
      <c r="T887" s="13">
        <f t="shared" si="68"/>
        <v>42679.924907407403</v>
      </c>
      <c r="U887">
        <f t="shared" si="69"/>
        <v>2016</v>
      </c>
    </row>
    <row r="888" spans="1:21" ht="48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8219</v>
      </c>
      <c r="G888" t="s">
        <v>8222</v>
      </c>
      <c r="H888" t="s">
        <v>8244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8280</v>
      </c>
      <c r="O888">
        <f t="shared" si="65"/>
        <v>1</v>
      </c>
      <c r="P888">
        <f t="shared" si="66"/>
        <v>16.309999999999999</v>
      </c>
      <c r="Q888" s="10" t="s">
        <v>8321</v>
      </c>
      <c r="R888" t="s">
        <v>8331</v>
      </c>
      <c r="S888" s="13">
        <f t="shared" si="67"/>
        <v>42155.129652777774</v>
      </c>
      <c r="T888" s="13">
        <f t="shared" si="68"/>
        <v>42185.129652777774</v>
      </c>
      <c r="U888">
        <f t="shared" si="69"/>
        <v>2015</v>
      </c>
    </row>
    <row r="889" spans="1:21" ht="32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8219</v>
      </c>
      <c r="G889" t="s">
        <v>8222</v>
      </c>
      <c r="H889" t="s">
        <v>8244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8291</v>
      </c>
      <c r="O889">
        <f t="shared" si="65"/>
        <v>1</v>
      </c>
      <c r="P889">
        <f t="shared" si="66"/>
        <v>17</v>
      </c>
      <c r="Q889" s="10" t="s">
        <v>8315</v>
      </c>
      <c r="R889" t="s">
        <v>8327</v>
      </c>
      <c r="S889" s="13">
        <f t="shared" si="67"/>
        <v>42656.717303240745</v>
      </c>
      <c r="T889" s="13">
        <f t="shared" si="68"/>
        <v>42681.758969907409</v>
      </c>
      <c r="U889">
        <f t="shared" si="69"/>
        <v>2016</v>
      </c>
    </row>
    <row r="890" spans="1:21" ht="48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8217</v>
      </c>
      <c r="G890" t="s">
        <v>8222</v>
      </c>
      <c r="H890" t="s">
        <v>8244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8292</v>
      </c>
      <c r="O890">
        <f t="shared" si="65"/>
        <v>370</v>
      </c>
      <c r="P890">
        <f t="shared" si="66"/>
        <v>182.78</v>
      </c>
      <c r="Q890" s="10" t="s">
        <v>8315</v>
      </c>
      <c r="R890" t="s">
        <v>8326</v>
      </c>
      <c r="S890" s="13">
        <f t="shared" si="67"/>
        <v>41730.663530092592</v>
      </c>
      <c r="T890" s="13">
        <f t="shared" si="68"/>
        <v>41760.663530092592</v>
      </c>
      <c r="U890">
        <f t="shared" si="69"/>
        <v>2014</v>
      </c>
    </row>
    <row r="891" spans="1:21" ht="48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8217</v>
      </c>
      <c r="G891" t="s">
        <v>8223</v>
      </c>
      <c r="H891" t="s">
        <v>8245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8292</v>
      </c>
      <c r="O891">
        <f t="shared" si="65"/>
        <v>579</v>
      </c>
      <c r="P891">
        <f t="shared" si="66"/>
        <v>61.38</v>
      </c>
      <c r="Q891" s="10" t="s">
        <v>8315</v>
      </c>
      <c r="R891" t="s">
        <v>8326</v>
      </c>
      <c r="S891" s="13">
        <f t="shared" si="67"/>
        <v>42557.792453703703</v>
      </c>
      <c r="T891" s="13">
        <f t="shared" si="68"/>
        <v>42587.792453703703</v>
      </c>
      <c r="U891">
        <f t="shared" si="69"/>
        <v>2016</v>
      </c>
    </row>
    <row r="892" spans="1:21" ht="48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8217</v>
      </c>
      <c r="G892" t="s">
        <v>8223</v>
      </c>
      <c r="H892" t="s">
        <v>8245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8292</v>
      </c>
      <c r="O892">
        <f t="shared" si="65"/>
        <v>375</v>
      </c>
      <c r="P892">
        <f t="shared" si="66"/>
        <v>186.81</v>
      </c>
      <c r="Q892" s="10" t="s">
        <v>8315</v>
      </c>
      <c r="R892" t="s">
        <v>8326</v>
      </c>
      <c r="S892" s="13">
        <f t="shared" si="67"/>
        <v>41445.334131944444</v>
      </c>
      <c r="T892" s="13">
        <f t="shared" si="68"/>
        <v>41505.334131944444</v>
      </c>
      <c r="U892">
        <f t="shared" si="69"/>
        <v>2013</v>
      </c>
    </row>
    <row r="893" spans="1:21" ht="48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8217</v>
      </c>
      <c r="G893" t="s">
        <v>8222</v>
      </c>
      <c r="H893" t="s">
        <v>8244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8292</v>
      </c>
      <c r="O893">
        <f t="shared" si="65"/>
        <v>281</v>
      </c>
      <c r="P893">
        <f t="shared" si="66"/>
        <v>201.96</v>
      </c>
      <c r="Q893" s="10" t="s">
        <v>8315</v>
      </c>
      <c r="R893" t="s">
        <v>8326</v>
      </c>
      <c r="S893" s="13">
        <f t="shared" si="67"/>
        <v>42600.278749999998</v>
      </c>
      <c r="T893" s="13">
        <f t="shared" si="68"/>
        <v>42645.278749999998</v>
      </c>
      <c r="U893">
        <f t="shared" si="69"/>
        <v>2016</v>
      </c>
    </row>
    <row r="894" spans="1:21" ht="48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8217</v>
      </c>
      <c r="G894" t="s">
        <v>8225</v>
      </c>
      <c r="H894" t="s">
        <v>8247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8292</v>
      </c>
      <c r="O894">
        <f t="shared" si="65"/>
        <v>131</v>
      </c>
      <c r="P894">
        <f t="shared" si="66"/>
        <v>546.69000000000005</v>
      </c>
      <c r="Q894" s="10" t="s">
        <v>8315</v>
      </c>
      <c r="R894" t="s">
        <v>8326</v>
      </c>
      <c r="S894" s="13">
        <f t="shared" si="67"/>
        <v>42692.771493055552</v>
      </c>
      <c r="T894" s="13">
        <f t="shared" si="68"/>
        <v>42722.771493055552</v>
      </c>
      <c r="U894">
        <f t="shared" si="69"/>
        <v>2016</v>
      </c>
    </row>
    <row r="895" spans="1:21" ht="48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8219</v>
      </c>
      <c r="G895" t="s">
        <v>8222</v>
      </c>
      <c r="H895" t="s">
        <v>8244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8279</v>
      </c>
      <c r="O895">
        <f t="shared" si="65"/>
        <v>0</v>
      </c>
      <c r="P895">
        <f t="shared" si="66"/>
        <v>5</v>
      </c>
      <c r="Q895" s="10" t="s">
        <v>8321</v>
      </c>
      <c r="R895" t="s">
        <v>8322</v>
      </c>
      <c r="S895" s="13">
        <f t="shared" si="67"/>
        <v>41951.973229166666</v>
      </c>
      <c r="T895" s="13">
        <f t="shared" si="68"/>
        <v>41981.973229166666</v>
      </c>
      <c r="U895">
        <f t="shared" si="69"/>
        <v>2014</v>
      </c>
    </row>
    <row r="896" spans="1:21" ht="32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8217</v>
      </c>
      <c r="G896" t="s">
        <v>8222</v>
      </c>
      <c r="H896" t="s">
        <v>8244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8294</v>
      </c>
      <c r="O896">
        <f t="shared" si="65"/>
        <v>110</v>
      </c>
      <c r="P896">
        <f t="shared" si="66"/>
        <v>55.96</v>
      </c>
      <c r="Q896" s="10" t="s">
        <v>8321</v>
      </c>
      <c r="R896" t="s">
        <v>8349</v>
      </c>
      <c r="S896" s="13">
        <f t="shared" si="67"/>
        <v>42583.615081018521</v>
      </c>
      <c r="T896" s="13">
        <f t="shared" si="68"/>
        <v>42620.083333333328</v>
      </c>
      <c r="U896">
        <f t="shared" si="69"/>
        <v>2016</v>
      </c>
    </row>
    <row r="897" spans="1:21" ht="48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8217</v>
      </c>
      <c r="G897" t="s">
        <v>8222</v>
      </c>
      <c r="H897" t="s">
        <v>8244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8294</v>
      </c>
      <c r="O897">
        <f t="shared" si="65"/>
        <v>1015</v>
      </c>
      <c r="P897">
        <f t="shared" si="66"/>
        <v>56.97</v>
      </c>
      <c r="Q897" s="10" t="s">
        <v>8321</v>
      </c>
      <c r="R897" t="s">
        <v>8349</v>
      </c>
      <c r="S897" s="13">
        <f t="shared" si="67"/>
        <v>42068.209097222221</v>
      </c>
      <c r="T897" s="13">
        <f t="shared" si="68"/>
        <v>42097.165972222225</v>
      </c>
      <c r="U897">
        <f t="shared" si="69"/>
        <v>2015</v>
      </c>
    </row>
    <row r="898" spans="1:21" ht="48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8217</v>
      </c>
      <c r="G898" t="s">
        <v>8222</v>
      </c>
      <c r="H898" t="s">
        <v>8244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8294</v>
      </c>
      <c r="O898">
        <f t="shared" si="65"/>
        <v>381</v>
      </c>
      <c r="P898">
        <f t="shared" si="66"/>
        <v>188.38</v>
      </c>
      <c r="Q898" s="10" t="s">
        <v>8321</v>
      </c>
      <c r="R898" t="s">
        <v>8349</v>
      </c>
      <c r="S898" s="13">
        <f t="shared" si="67"/>
        <v>41968.829826388886</v>
      </c>
      <c r="T898" s="13">
        <f t="shared" si="68"/>
        <v>41994.041666666672</v>
      </c>
      <c r="U898">
        <f t="shared" si="69"/>
        <v>2014</v>
      </c>
    </row>
    <row r="899" spans="1:21" ht="48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8217</v>
      </c>
      <c r="G899" t="s">
        <v>8222</v>
      </c>
      <c r="H899" t="s">
        <v>8244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8294</v>
      </c>
      <c r="O899">
        <f t="shared" ref="O899:O962" si="70">ROUND(E899/D899*100,0)</f>
        <v>283</v>
      </c>
      <c r="P899">
        <f t="shared" ref="P899:P962" si="71">IFERROR(ROUND(E899/L899,2),0)</f>
        <v>42.63</v>
      </c>
      <c r="Q899" s="10" t="s">
        <v>8321</v>
      </c>
      <c r="R899" t="s">
        <v>8349</v>
      </c>
      <c r="S899" s="13">
        <f t="shared" ref="S899:S962" si="72">(((J899/60)/60)/24)+DATE(1970,1,1)</f>
        <v>42684.000046296293</v>
      </c>
      <c r="T899" s="13">
        <f t="shared" ref="T899:T962" si="73">(((I899/60)/60)/24)+DATE(1970,1,1)</f>
        <v>42714.000046296293</v>
      </c>
      <c r="U899">
        <f t="shared" ref="U899:U962" si="74">YEAR(T899)</f>
        <v>2016</v>
      </c>
    </row>
    <row r="900" spans="1:21" ht="48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8217</v>
      </c>
      <c r="G900" t="s">
        <v>8222</v>
      </c>
      <c r="H900" t="s">
        <v>8244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8295</v>
      </c>
      <c r="O900">
        <f t="shared" si="70"/>
        <v>521</v>
      </c>
      <c r="P900">
        <f t="shared" si="71"/>
        <v>48.1</v>
      </c>
      <c r="Q900" s="10" t="s">
        <v>8332</v>
      </c>
      <c r="R900" t="s">
        <v>8350</v>
      </c>
      <c r="S900" s="13">
        <f t="shared" si="72"/>
        <v>41666.924710648149</v>
      </c>
      <c r="T900" s="13">
        <f t="shared" si="73"/>
        <v>41706.924710648149</v>
      </c>
      <c r="U900">
        <f t="shared" si="74"/>
        <v>2014</v>
      </c>
    </row>
    <row r="901" spans="1:21" ht="32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8218</v>
      </c>
      <c r="G901" t="s">
        <v>8222</v>
      </c>
      <c r="H901" t="s">
        <v>8244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8269</v>
      </c>
      <c r="O901">
        <f t="shared" si="70"/>
        <v>0</v>
      </c>
      <c r="P901">
        <f t="shared" si="71"/>
        <v>25</v>
      </c>
      <c r="Q901" s="10" t="s">
        <v>8315</v>
      </c>
      <c r="R901" t="s">
        <v>8319</v>
      </c>
      <c r="S901" s="13">
        <f t="shared" si="72"/>
        <v>42064.794490740736</v>
      </c>
      <c r="T901" s="13">
        <f t="shared" si="73"/>
        <v>42094.752824074079</v>
      </c>
      <c r="U901">
        <f t="shared" si="74"/>
        <v>2015</v>
      </c>
    </row>
    <row r="902" spans="1:21" ht="48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8219</v>
      </c>
      <c r="G902" t="s">
        <v>8222</v>
      </c>
      <c r="H902" t="s">
        <v>8244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8281</v>
      </c>
      <c r="O902">
        <f t="shared" si="70"/>
        <v>0</v>
      </c>
      <c r="P902">
        <f t="shared" si="71"/>
        <v>5</v>
      </c>
      <c r="Q902" s="10" t="s">
        <v>8332</v>
      </c>
      <c r="R902" t="s">
        <v>8333</v>
      </c>
      <c r="S902" s="13">
        <f t="shared" si="72"/>
        <v>42019.737766203703</v>
      </c>
      <c r="T902" s="13">
        <f t="shared" si="73"/>
        <v>42077.625</v>
      </c>
      <c r="U902">
        <f t="shared" si="74"/>
        <v>2015</v>
      </c>
    </row>
    <row r="903" spans="1:21" ht="48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8219</v>
      </c>
      <c r="G903" t="s">
        <v>8222</v>
      </c>
      <c r="H903" t="s">
        <v>8244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8281</v>
      </c>
      <c r="O903">
        <f t="shared" si="70"/>
        <v>0</v>
      </c>
      <c r="P903">
        <f t="shared" si="71"/>
        <v>0</v>
      </c>
      <c r="Q903" s="10" t="s">
        <v>8332</v>
      </c>
      <c r="R903" t="s">
        <v>8333</v>
      </c>
      <c r="S903" s="13">
        <f t="shared" si="72"/>
        <v>42164.170046296291</v>
      </c>
      <c r="T903" s="13">
        <f t="shared" si="73"/>
        <v>42224.170046296291</v>
      </c>
      <c r="U903">
        <f t="shared" si="74"/>
        <v>2015</v>
      </c>
    </row>
    <row r="904" spans="1:21" ht="48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8219</v>
      </c>
      <c r="G904" t="s">
        <v>8222</v>
      </c>
      <c r="H904" t="s">
        <v>8244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8281</v>
      </c>
      <c r="O904">
        <f t="shared" si="70"/>
        <v>0</v>
      </c>
      <c r="P904">
        <f t="shared" si="71"/>
        <v>13</v>
      </c>
      <c r="Q904" s="10" t="s">
        <v>8332</v>
      </c>
      <c r="R904" t="s">
        <v>8333</v>
      </c>
      <c r="S904" s="13">
        <f t="shared" si="72"/>
        <v>42180.18604166666</v>
      </c>
      <c r="T904" s="13">
        <f t="shared" si="73"/>
        <v>42220.18604166666</v>
      </c>
      <c r="U904">
        <f t="shared" si="74"/>
        <v>2015</v>
      </c>
    </row>
    <row r="905" spans="1:21" ht="48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8217</v>
      </c>
      <c r="G905" t="s">
        <v>8222</v>
      </c>
      <c r="H905" t="s">
        <v>8244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8295</v>
      </c>
      <c r="O905">
        <f t="shared" si="70"/>
        <v>203</v>
      </c>
      <c r="P905">
        <f t="shared" si="71"/>
        <v>130.22999999999999</v>
      </c>
      <c r="Q905" s="10" t="s">
        <v>8332</v>
      </c>
      <c r="R905" t="s">
        <v>8350</v>
      </c>
      <c r="S905" s="13">
        <f t="shared" si="72"/>
        <v>41836.625254629631</v>
      </c>
      <c r="T905" s="13">
        <f t="shared" si="73"/>
        <v>41866.625254629631</v>
      </c>
      <c r="U905">
        <f t="shared" si="74"/>
        <v>2014</v>
      </c>
    </row>
    <row r="906" spans="1:21" ht="48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8217</v>
      </c>
      <c r="G906" t="s">
        <v>8222</v>
      </c>
      <c r="H906" t="s">
        <v>8244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8276</v>
      </c>
      <c r="O906">
        <f t="shared" si="70"/>
        <v>129</v>
      </c>
      <c r="P906">
        <f t="shared" si="71"/>
        <v>99.38</v>
      </c>
      <c r="Q906" s="10" t="s">
        <v>8324</v>
      </c>
      <c r="R906" t="s">
        <v>8345</v>
      </c>
      <c r="S906" s="13">
        <f t="shared" si="72"/>
        <v>41348.168287037035</v>
      </c>
      <c r="T906" s="13">
        <f t="shared" si="73"/>
        <v>41393.168287037035</v>
      </c>
      <c r="U906">
        <f t="shared" si="74"/>
        <v>2013</v>
      </c>
    </row>
    <row r="907" spans="1:21" ht="48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8219</v>
      </c>
      <c r="G907" t="s">
        <v>8222</v>
      </c>
      <c r="H907" t="s">
        <v>8244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8296</v>
      </c>
      <c r="O907">
        <f t="shared" si="70"/>
        <v>0</v>
      </c>
      <c r="P907">
        <f t="shared" si="71"/>
        <v>0</v>
      </c>
      <c r="Q907" s="10" t="s">
        <v>8332</v>
      </c>
      <c r="R907" t="s">
        <v>8336</v>
      </c>
      <c r="S907" s="13">
        <f t="shared" si="72"/>
        <v>41835.951782407406</v>
      </c>
      <c r="T907" s="13">
        <f t="shared" si="73"/>
        <v>41865.951782407406</v>
      </c>
      <c r="U907">
        <f t="shared" si="74"/>
        <v>2014</v>
      </c>
    </row>
    <row r="908" spans="1:21" ht="16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8217</v>
      </c>
      <c r="G908" t="s">
        <v>8222</v>
      </c>
      <c r="H908" t="s">
        <v>8244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8297</v>
      </c>
      <c r="O908">
        <f t="shared" si="70"/>
        <v>104</v>
      </c>
      <c r="P908">
        <f t="shared" si="71"/>
        <v>266.08999999999997</v>
      </c>
      <c r="Q908" s="10" t="s">
        <v>8324</v>
      </c>
      <c r="R908" t="s">
        <v>8356</v>
      </c>
      <c r="S908" s="13">
        <f t="shared" si="72"/>
        <v>41943.791030092594</v>
      </c>
      <c r="T908" s="13">
        <f t="shared" si="73"/>
        <v>41974.832696759258</v>
      </c>
      <c r="U908">
        <f t="shared" si="74"/>
        <v>2014</v>
      </c>
    </row>
    <row r="909" spans="1:21" ht="32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8218</v>
      </c>
      <c r="G909" t="s">
        <v>8222</v>
      </c>
      <c r="H909" t="s">
        <v>8244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8281</v>
      </c>
      <c r="O909">
        <f t="shared" si="70"/>
        <v>0</v>
      </c>
      <c r="P909">
        <f t="shared" si="71"/>
        <v>0</v>
      </c>
      <c r="Q909" s="10" t="s">
        <v>8332</v>
      </c>
      <c r="R909" t="s">
        <v>8333</v>
      </c>
      <c r="S909" s="13">
        <f t="shared" si="72"/>
        <v>42155.139479166668</v>
      </c>
      <c r="T909" s="13">
        <f t="shared" si="73"/>
        <v>42215.139479166668</v>
      </c>
      <c r="U909">
        <f t="shared" si="74"/>
        <v>2015</v>
      </c>
    </row>
    <row r="910" spans="1:21" ht="48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8217</v>
      </c>
      <c r="G910" t="s">
        <v>8222</v>
      </c>
      <c r="H910" t="s">
        <v>8244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8298</v>
      </c>
      <c r="O910">
        <f t="shared" si="70"/>
        <v>104</v>
      </c>
      <c r="P910">
        <f t="shared" si="71"/>
        <v>64.930000000000007</v>
      </c>
      <c r="Q910" s="10" t="s">
        <v>8315</v>
      </c>
      <c r="R910" t="s">
        <v>8320</v>
      </c>
      <c r="S910" s="13">
        <f t="shared" si="72"/>
        <v>40998.051192129627</v>
      </c>
      <c r="T910" s="13">
        <f t="shared" si="73"/>
        <v>41028.051192129627</v>
      </c>
      <c r="U910">
        <f t="shared" si="74"/>
        <v>2012</v>
      </c>
    </row>
    <row r="911" spans="1:21" ht="48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8217</v>
      </c>
      <c r="G911" t="s">
        <v>8222</v>
      </c>
      <c r="H911" t="s">
        <v>8244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8298</v>
      </c>
      <c r="O911">
        <f t="shared" si="70"/>
        <v>115</v>
      </c>
      <c r="P911">
        <f t="shared" si="71"/>
        <v>80.19</v>
      </c>
      <c r="Q911" s="10" t="s">
        <v>8315</v>
      </c>
      <c r="R911" t="s">
        <v>8320</v>
      </c>
      <c r="S911" s="13">
        <f t="shared" si="72"/>
        <v>42218.169293981482</v>
      </c>
      <c r="T911" s="13">
        <f t="shared" si="73"/>
        <v>42246.169293981482</v>
      </c>
      <c r="U911">
        <f t="shared" si="74"/>
        <v>2015</v>
      </c>
    </row>
    <row r="912" spans="1:21" ht="48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8218</v>
      </c>
      <c r="G912" t="s">
        <v>8224</v>
      </c>
      <c r="H912" t="s">
        <v>8246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8298</v>
      </c>
      <c r="O912">
        <f t="shared" si="70"/>
        <v>11</v>
      </c>
      <c r="P912">
        <f t="shared" si="71"/>
        <v>91.3</v>
      </c>
      <c r="Q912" s="10" t="s">
        <v>8315</v>
      </c>
      <c r="R912" t="s">
        <v>8320</v>
      </c>
      <c r="S912" s="13">
        <f t="shared" si="72"/>
        <v>41921.842627314814</v>
      </c>
      <c r="T912" s="13">
        <f t="shared" si="73"/>
        <v>41951.884293981479</v>
      </c>
      <c r="U912">
        <f t="shared" si="74"/>
        <v>2014</v>
      </c>
    </row>
    <row r="913" spans="1:21" ht="48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8218</v>
      </c>
      <c r="G913" t="s">
        <v>8222</v>
      </c>
      <c r="H913" t="s">
        <v>8244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8298</v>
      </c>
      <c r="O913">
        <f t="shared" si="70"/>
        <v>0</v>
      </c>
      <c r="P913">
        <f t="shared" si="71"/>
        <v>3.8</v>
      </c>
      <c r="Q913" s="10" t="s">
        <v>8315</v>
      </c>
      <c r="R913" t="s">
        <v>8320</v>
      </c>
      <c r="S913" s="13">
        <f t="shared" si="72"/>
        <v>42272.713171296295</v>
      </c>
      <c r="T913" s="13">
        <f t="shared" si="73"/>
        <v>42332.754837962959</v>
      </c>
      <c r="U913">
        <f t="shared" si="74"/>
        <v>2015</v>
      </c>
    </row>
    <row r="914" spans="1:21" ht="48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8217</v>
      </c>
      <c r="G914" t="s">
        <v>8222</v>
      </c>
      <c r="H914" t="s">
        <v>8244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8299</v>
      </c>
      <c r="O914">
        <f t="shared" si="70"/>
        <v>107</v>
      </c>
      <c r="P914">
        <f t="shared" si="71"/>
        <v>267</v>
      </c>
      <c r="Q914" s="10" t="s">
        <v>8315</v>
      </c>
      <c r="R914" t="s">
        <v>8316</v>
      </c>
      <c r="S914" s="13">
        <f t="shared" si="72"/>
        <v>42207.746678240743</v>
      </c>
      <c r="T914" s="13">
        <f t="shared" si="73"/>
        <v>42237.746678240743</v>
      </c>
      <c r="U914">
        <f t="shared" si="74"/>
        <v>2015</v>
      </c>
    </row>
    <row r="915" spans="1:21" ht="48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8217</v>
      </c>
      <c r="G915" t="s">
        <v>8227</v>
      </c>
      <c r="H915" t="s">
        <v>8249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8299</v>
      </c>
      <c r="O915">
        <f t="shared" si="70"/>
        <v>105</v>
      </c>
      <c r="P915">
        <f t="shared" si="71"/>
        <v>373.56</v>
      </c>
      <c r="Q915" s="10" t="s">
        <v>8315</v>
      </c>
      <c r="R915" t="s">
        <v>8316</v>
      </c>
      <c r="S915" s="13">
        <f t="shared" si="72"/>
        <v>42222.622766203705</v>
      </c>
      <c r="T915" s="13">
        <f t="shared" si="73"/>
        <v>42251.625</v>
      </c>
      <c r="U915">
        <f t="shared" si="74"/>
        <v>2015</v>
      </c>
    </row>
    <row r="916" spans="1:21" ht="48" x14ac:dyDescent="0.2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8217</v>
      </c>
      <c r="G916" t="s">
        <v>8223</v>
      </c>
      <c r="H916" t="s">
        <v>8245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8300</v>
      </c>
      <c r="O916">
        <f t="shared" si="70"/>
        <v>233</v>
      </c>
      <c r="P916">
        <f t="shared" si="71"/>
        <v>44.46</v>
      </c>
      <c r="Q916" s="10" t="s">
        <v>8310</v>
      </c>
      <c r="R916" t="s">
        <v>8311</v>
      </c>
      <c r="S916" s="13">
        <f t="shared" si="72"/>
        <v>42512.698217592595</v>
      </c>
      <c r="T916" s="13">
        <f t="shared" si="73"/>
        <v>42572.698217592595</v>
      </c>
      <c r="U916">
        <f t="shared" si="74"/>
        <v>2016</v>
      </c>
    </row>
    <row r="917" spans="1:21" ht="48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8219</v>
      </c>
      <c r="G917" t="s">
        <v>8222</v>
      </c>
      <c r="H917" t="s">
        <v>8244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8301</v>
      </c>
      <c r="O917">
        <f t="shared" si="70"/>
        <v>10</v>
      </c>
      <c r="P917">
        <f t="shared" si="71"/>
        <v>63.1</v>
      </c>
      <c r="Q917" s="10" t="s">
        <v>8312</v>
      </c>
      <c r="R917" t="s">
        <v>8342</v>
      </c>
      <c r="S917" s="13">
        <f t="shared" si="72"/>
        <v>41686.705208333333</v>
      </c>
      <c r="T917" s="13">
        <f t="shared" si="73"/>
        <v>41716.663541666669</v>
      </c>
      <c r="U917">
        <f t="shared" si="74"/>
        <v>2014</v>
      </c>
    </row>
    <row r="918" spans="1:21" ht="48" x14ac:dyDescent="0.2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8219</v>
      </c>
      <c r="G918" t="s">
        <v>8222</v>
      </c>
      <c r="H918" t="s">
        <v>8244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8268</v>
      </c>
      <c r="O918">
        <f t="shared" si="70"/>
        <v>1</v>
      </c>
      <c r="P918">
        <f t="shared" si="71"/>
        <v>35.4</v>
      </c>
      <c r="Q918" s="10" t="s">
        <v>8310</v>
      </c>
      <c r="R918" t="s">
        <v>8334</v>
      </c>
      <c r="S918" s="13">
        <f t="shared" si="72"/>
        <v>42540.593530092592</v>
      </c>
      <c r="T918" s="13">
        <f t="shared" si="73"/>
        <v>42570.593530092592</v>
      </c>
      <c r="U918">
        <f t="shared" si="74"/>
        <v>2016</v>
      </c>
    </row>
    <row r="919" spans="1:21" ht="48" x14ac:dyDescent="0.2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8219</v>
      </c>
      <c r="G919" t="s">
        <v>8222</v>
      </c>
      <c r="H919" t="s">
        <v>8244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8268</v>
      </c>
      <c r="O919">
        <f t="shared" si="70"/>
        <v>0</v>
      </c>
      <c r="P919">
        <f t="shared" si="71"/>
        <v>2.33</v>
      </c>
      <c r="Q919" s="10" t="s">
        <v>8310</v>
      </c>
      <c r="R919" t="s">
        <v>8334</v>
      </c>
      <c r="S919" s="13">
        <f t="shared" si="72"/>
        <v>42465.128391203703</v>
      </c>
      <c r="T919" s="13">
        <f t="shared" si="73"/>
        <v>42495.128391203703</v>
      </c>
      <c r="U919">
        <f t="shared" si="74"/>
        <v>2016</v>
      </c>
    </row>
    <row r="920" spans="1:21" ht="48" x14ac:dyDescent="0.2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8218</v>
      </c>
      <c r="G920" t="s">
        <v>8222</v>
      </c>
      <c r="H920" t="s">
        <v>8244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8300</v>
      </c>
      <c r="O920">
        <f t="shared" si="70"/>
        <v>8</v>
      </c>
      <c r="P920">
        <f t="shared" si="71"/>
        <v>200.63</v>
      </c>
      <c r="Q920" s="10" t="s">
        <v>8310</v>
      </c>
      <c r="R920" t="s">
        <v>8311</v>
      </c>
      <c r="S920" s="13">
        <f t="shared" si="72"/>
        <v>42628.690266203703</v>
      </c>
      <c r="T920" s="13">
        <f t="shared" si="73"/>
        <v>42660.166666666672</v>
      </c>
      <c r="U920">
        <f t="shared" si="74"/>
        <v>2016</v>
      </c>
    </row>
    <row r="921" spans="1:21" ht="16" x14ac:dyDescent="0.2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8217</v>
      </c>
      <c r="G921" t="s">
        <v>8222</v>
      </c>
      <c r="H921" t="s">
        <v>8244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8300</v>
      </c>
      <c r="O921">
        <f t="shared" si="70"/>
        <v>177</v>
      </c>
      <c r="P921">
        <f t="shared" si="71"/>
        <v>97</v>
      </c>
      <c r="Q921" s="10" t="s">
        <v>8310</v>
      </c>
      <c r="R921" t="s">
        <v>8311</v>
      </c>
      <c r="S921" s="13">
        <f t="shared" si="72"/>
        <v>42337.02039351852</v>
      </c>
      <c r="T921" s="13">
        <f t="shared" si="73"/>
        <v>42359.207638888889</v>
      </c>
      <c r="U921">
        <f t="shared" si="74"/>
        <v>2015</v>
      </c>
    </row>
    <row r="922" spans="1:21" ht="48" x14ac:dyDescent="0.2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8217</v>
      </c>
      <c r="G922" t="s">
        <v>8222</v>
      </c>
      <c r="H922" t="s">
        <v>8244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8300</v>
      </c>
      <c r="O922">
        <f t="shared" si="70"/>
        <v>109</v>
      </c>
      <c r="P922">
        <f t="shared" si="71"/>
        <v>92.13</v>
      </c>
      <c r="Q922" s="10" t="s">
        <v>8310</v>
      </c>
      <c r="R922" t="s">
        <v>8311</v>
      </c>
      <c r="S922" s="13">
        <f t="shared" si="72"/>
        <v>41610.794421296298</v>
      </c>
      <c r="T922" s="13">
        <f t="shared" si="73"/>
        <v>41637.332638888889</v>
      </c>
      <c r="U922">
        <f t="shared" si="74"/>
        <v>2013</v>
      </c>
    </row>
    <row r="923" spans="1:21" ht="48" x14ac:dyDescent="0.2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8219</v>
      </c>
      <c r="G923" t="s">
        <v>8222</v>
      </c>
      <c r="H923" t="s">
        <v>8244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8300</v>
      </c>
      <c r="O923">
        <f t="shared" si="70"/>
        <v>0</v>
      </c>
      <c r="P923">
        <f t="shared" si="71"/>
        <v>1</v>
      </c>
      <c r="Q923" s="10" t="s">
        <v>8310</v>
      </c>
      <c r="R923" t="s">
        <v>8311</v>
      </c>
      <c r="S923" s="13">
        <f t="shared" si="72"/>
        <v>41953.95821759259</v>
      </c>
      <c r="T923" s="13">
        <f t="shared" si="73"/>
        <v>42013.95821759259</v>
      </c>
      <c r="U923">
        <f t="shared" si="74"/>
        <v>2015</v>
      </c>
    </row>
    <row r="924" spans="1:21" ht="64" x14ac:dyDescent="0.2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8219</v>
      </c>
      <c r="G924" t="s">
        <v>8222</v>
      </c>
      <c r="H924" t="s">
        <v>8244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8300</v>
      </c>
      <c r="O924">
        <f t="shared" si="70"/>
        <v>0</v>
      </c>
      <c r="P924">
        <f t="shared" si="71"/>
        <v>18.670000000000002</v>
      </c>
      <c r="Q924" s="10" t="s">
        <v>8310</v>
      </c>
      <c r="R924" t="s">
        <v>8311</v>
      </c>
      <c r="S924" s="13">
        <f t="shared" si="72"/>
        <v>41853.563402777778</v>
      </c>
      <c r="T924" s="13">
        <f t="shared" si="73"/>
        <v>41883.208333333336</v>
      </c>
      <c r="U924">
        <f t="shared" si="74"/>
        <v>2014</v>
      </c>
    </row>
    <row r="925" spans="1:21" ht="48" x14ac:dyDescent="0.2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8219</v>
      </c>
      <c r="G925" t="s">
        <v>8235</v>
      </c>
      <c r="H925" t="s">
        <v>8247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8300</v>
      </c>
      <c r="O925">
        <f t="shared" si="70"/>
        <v>0</v>
      </c>
      <c r="P925">
        <f t="shared" si="71"/>
        <v>16.670000000000002</v>
      </c>
      <c r="Q925" s="10" t="s">
        <v>8310</v>
      </c>
      <c r="R925" t="s">
        <v>8311</v>
      </c>
      <c r="S925" s="13">
        <f t="shared" si="72"/>
        <v>42173.67082175926</v>
      </c>
      <c r="T925" s="13">
        <f t="shared" si="73"/>
        <v>42233.67082175926</v>
      </c>
      <c r="U925">
        <f t="shared" si="74"/>
        <v>2015</v>
      </c>
    </row>
    <row r="926" spans="1:21" ht="48" x14ac:dyDescent="0.2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8219</v>
      </c>
      <c r="G926" t="s">
        <v>8222</v>
      </c>
      <c r="H926" t="s">
        <v>8244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8300</v>
      </c>
      <c r="O926">
        <f t="shared" si="70"/>
        <v>1</v>
      </c>
      <c r="P926">
        <f t="shared" si="71"/>
        <v>62.5</v>
      </c>
      <c r="Q926" s="10" t="s">
        <v>8310</v>
      </c>
      <c r="R926" t="s">
        <v>8311</v>
      </c>
      <c r="S926" s="13">
        <f t="shared" si="72"/>
        <v>42665.150347222225</v>
      </c>
      <c r="T926" s="13">
        <f t="shared" si="73"/>
        <v>42725.192013888889</v>
      </c>
      <c r="U926">
        <f t="shared" si="74"/>
        <v>2016</v>
      </c>
    </row>
    <row r="927" spans="1:21" ht="48" x14ac:dyDescent="0.2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8219</v>
      </c>
      <c r="G927" t="s">
        <v>8222</v>
      </c>
      <c r="H927" t="s">
        <v>8244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8300</v>
      </c>
      <c r="O927">
        <f t="shared" si="70"/>
        <v>4</v>
      </c>
      <c r="P927">
        <f t="shared" si="71"/>
        <v>56.79</v>
      </c>
      <c r="Q927" s="10" t="s">
        <v>8310</v>
      </c>
      <c r="R927" t="s">
        <v>8311</v>
      </c>
      <c r="S927" s="13">
        <f t="shared" si="72"/>
        <v>42114.825532407413</v>
      </c>
      <c r="T927" s="13">
        <f t="shared" si="73"/>
        <v>42144.825532407413</v>
      </c>
      <c r="U927">
        <f t="shared" si="74"/>
        <v>2015</v>
      </c>
    </row>
    <row r="928" spans="1:21" ht="32" x14ac:dyDescent="0.2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8219</v>
      </c>
      <c r="G928" t="s">
        <v>8222</v>
      </c>
      <c r="H928" t="s">
        <v>8244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8300</v>
      </c>
      <c r="O928">
        <f t="shared" si="70"/>
        <v>27</v>
      </c>
      <c r="P928">
        <f t="shared" si="71"/>
        <v>70.11</v>
      </c>
      <c r="Q928" s="10" t="s">
        <v>8310</v>
      </c>
      <c r="R928" t="s">
        <v>8311</v>
      </c>
      <c r="S928" s="13">
        <f t="shared" si="72"/>
        <v>41885.595138888886</v>
      </c>
      <c r="T928" s="13">
        <f t="shared" si="73"/>
        <v>41916.595138888886</v>
      </c>
      <c r="U928">
        <f t="shared" si="74"/>
        <v>2014</v>
      </c>
    </row>
    <row r="929" spans="1:21" ht="48" x14ac:dyDescent="0.2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8217</v>
      </c>
      <c r="G929" t="s">
        <v>8222</v>
      </c>
      <c r="H929" t="s">
        <v>8244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8268</v>
      </c>
      <c r="O929">
        <f t="shared" si="70"/>
        <v>118</v>
      </c>
      <c r="P929">
        <f t="shared" si="71"/>
        <v>110.35</v>
      </c>
      <c r="Q929" s="10" t="s">
        <v>8310</v>
      </c>
      <c r="R929" t="s">
        <v>8334</v>
      </c>
      <c r="S929" s="13">
        <f t="shared" si="72"/>
        <v>41909.969386574077</v>
      </c>
      <c r="T929" s="13">
        <f t="shared" si="73"/>
        <v>41950.011053240742</v>
      </c>
      <c r="U929">
        <f t="shared" si="74"/>
        <v>2014</v>
      </c>
    </row>
    <row r="930" spans="1:21" ht="32" x14ac:dyDescent="0.2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8217</v>
      </c>
      <c r="G930" t="s">
        <v>8222</v>
      </c>
      <c r="H930" t="s">
        <v>8244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8268</v>
      </c>
      <c r="O930">
        <f t="shared" si="70"/>
        <v>100</v>
      </c>
      <c r="P930">
        <f t="shared" si="71"/>
        <v>168.25</v>
      </c>
      <c r="Q930" s="10" t="s">
        <v>8310</v>
      </c>
      <c r="R930" t="s">
        <v>8334</v>
      </c>
      <c r="S930" s="13">
        <f t="shared" si="72"/>
        <v>42050.983182870375</v>
      </c>
      <c r="T930" s="13">
        <f t="shared" si="73"/>
        <v>42085.941516203704</v>
      </c>
      <c r="U930">
        <f t="shared" si="74"/>
        <v>2015</v>
      </c>
    </row>
    <row r="931" spans="1:21" ht="48" x14ac:dyDescent="0.2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8217</v>
      </c>
      <c r="G931" t="s">
        <v>8222</v>
      </c>
      <c r="H931" t="s">
        <v>8244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8268</v>
      </c>
      <c r="O931">
        <f t="shared" si="70"/>
        <v>108</v>
      </c>
      <c r="P931">
        <f t="shared" si="71"/>
        <v>106.8</v>
      </c>
      <c r="Q931" s="10" t="s">
        <v>8310</v>
      </c>
      <c r="R931" t="s">
        <v>8334</v>
      </c>
      <c r="S931" s="13">
        <f t="shared" si="72"/>
        <v>41933.291643518518</v>
      </c>
      <c r="T931" s="13">
        <f t="shared" si="73"/>
        <v>41963.333310185189</v>
      </c>
      <c r="U931">
        <f t="shared" si="74"/>
        <v>2014</v>
      </c>
    </row>
    <row r="932" spans="1:21" ht="48" x14ac:dyDescent="0.2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8217</v>
      </c>
      <c r="G932" t="s">
        <v>8222</v>
      </c>
      <c r="H932" t="s">
        <v>8244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8268</v>
      </c>
      <c r="O932">
        <f t="shared" si="70"/>
        <v>101</v>
      </c>
      <c r="P932">
        <f t="shared" si="71"/>
        <v>182.91</v>
      </c>
      <c r="Q932" s="10" t="s">
        <v>8310</v>
      </c>
      <c r="R932" t="s">
        <v>8334</v>
      </c>
      <c r="S932" s="13">
        <f t="shared" si="72"/>
        <v>42702.917048611111</v>
      </c>
      <c r="T932" s="13">
        <f t="shared" si="73"/>
        <v>42732.917048611111</v>
      </c>
      <c r="U932">
        <f t="shared" si="74"/>
        <v>2016</v>
      </c>
    </row>
    <row r="933" spans="1:21" ht="48" x14ac:dyDescent="0.2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8217</v>
      </c>
      <c r="G933" t="s">
        <v>8222</v>
      </c>
      <c r="H933" t="s">
        <v>8244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8268</v>
      </c>
      <c r="O933">
        <f t="shared" si="70"/>
        <v>102</v>
      </c>
      <c r="P933">
        <f t="shared" si="71"/>
        <v>177.09</v>
      </c>
      <c r="Q933" s="10" t="s">
        <v>8310</v>
      </c>
      <c r="R933" t="s">
        <v>8334</v>
      </c>
      <c r="S933" s="13">
        <f t="shared" si="72"/>
        <v>42602.576712962968</v>
      </c>
      <c r="T933" s="13">
        <f t="shared" si="73"/>
        <v>42621.15625</v>
      </c>
      <c r="U933">
        <f t="shared" si="74"/>
        <v>2016</v>
      </c>
    </row>
    <row r="934" spans="1:21" ht="32" x14ac:dyDescent="0.2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8219</v>
      </c>
      <c r="G934" t="s">
        <v>8222</v>
      </c>
      <c r="H934" t="s">
        <v>8244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8268</v>
      </c>
      <c r="O934">
        <f t="shared" si="70"/>
        <v>9</v>
      </c>
      <c r="P934">
        <f t="shared" si="71"/>
        <v>60.06</v>
      </c>
      <c r="Q934" s="10" t="s">
        <v>8310</v>
      </c>
      <c r="R934" t="s">
        <v>8334</v>
      </c>
      <c r="S934" s="13">
        <f t="shared" si="72"/>
        <v>42205.171018518522</v>
      </c>
      <c r="T934" s="13">
        <f t="shared" si="73"/>
        <v>42235.171018518522</v>
      </c>
      <c r="U934">
        <f t="shared" si="74"/>
        <v>2015</v>
      </c>
    </row>
    <row r="935" spans="1:21" ht="48" x14ac:dyDescent="0.2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8219</v>
      </c>
      <c r="G935" t="s">
        <v>8222</v>
      </c>
      <c r="H935" t="s">
        <v>8244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8268</v>
      </c>
      <c r="O935">
        <f t="shared" si="70"/>
        <v>0</v>
      </c>
      <c r="P935">
        <f t="shared" si="71"/>
        <v>0</v>
      </c>
      <c r="Q935" s="10" t="s">
        <v>8310</v>
      </c>
      <c r="R935" t="s">
        <v>8334</v>
      </c>
      <c r="S935" s="13">
        <f t="shared" si="72"/>
        <v>42325.920717592591</v>
      </c>
      <c r="T935" s="13">
        <f t="shared" si="73"/>
        <v>42355.920717592591</v>
      </c>
      <c r="U935">
        <f t="shared" si="74"/>
        <v>2015</v>
      </c>
    </row>
    <row r="936" spans="1:21" ht="48" x14ac:dyDescent="0.2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8219</v>
      </c>
      <c r="G936" t="s">
        <v>8222</v>
      </c>
      <c r="H936" t="s">
        <v>8244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8268</v>
      </c>
      <c r="O936">
        <f t="shared" si="70"/>
        <v>2</v>
      </c>
      <c r="P936">
        <f t="shared" si="71"/>
        <v>32.36</v>
      </c>
      <c r="Q936" s="10" t="s">
        <v>8310</v>
      </c>
      <c r="R936" t="s">
        <v>8334</v>
      </c>
      <c r="S936" s="13">
        <f t="shared" si="72"/>
        <v>42601.827141203699</v>
      </c>
      <c r="T936" s="13">
        <f t="shared" si="73"/>
        <v>42631.827141203699</v>
      </c>
      <c r="U936">
        <f t="shared" si="74"/>
        <v>2016</v>
      </c>
    </row>
    <row r="937" spans="1:21" ht="48" x14ac:dyDescent="0.2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8219</v>
      </c>
      <c r="G937" t="s">
        <v>8222</v>
      </c>
      <c r="H937" t="s">
        <v>8244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8268</v>
      </c>
      <c r="O937">
        <f t="shared" si="70"/>
        <v>0</v>
      </c>
      <c r="P937">
        <f t="shared" si="71"/>
        <v>0</v>
      </c>
      <c r="Q937" s="10" t="s">
        <v>8310</v>
      </c>
      <c r="R937" t="s">
        <v>8334</v>
      </c>
      <c r="S937" s="13">
        <f t="shared" si="72"/>
        <v>42675.262962962966</v>
      </c>
      <c r="T937" s="13">
        <f t="shared" si="73"/>
        <v>42705.304629629631</v>
      </c>
      <c r="U937">
        <f t="shared" si="74"/>
        <v>2016</v>
      </c>
    </row>
    <row r="938" spans="1:21" ht="48" x14ac:dyDescent="0.2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8219</v>
      </c>
      <c r="G938" t="s">
        <v>8222</v>
      </c>
      <c r="H938" t="s">
        <v>8244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8268</v>
      </c>
      <c r="O938">
        <f t="shared" si="70"/>
        <v>0</v>
      </c>
      <c r="P938">
        <f t="shared" si="71"/>
        <v>0</v>
      </c>
      <c r="Q938" s="10" t="s">
        <v>8310</v>
      </c>
      <c r="R938" t="s">
        <v>8334</v>
      </c>
      <c r="S938" s="13">
        <f t="shared" si="72"/>
        <v>42322.025115740747</v>
      </c>
      <c r="T938" s="13">
        <f t="shared" si="73"/>
        <v>42352.025115740747</v>
      </c>
      <c r="U938">
        <f t="shared" si="74"/>
        <v>2015</v>
      </c>
    </row>
    <row r="939" spans="1:21" ht="48" x14ac:dyDescent="0.2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8219</v>
      </c>
      <c r="G939" t="s">
        <v>8222</v>
      </c>
      <c r="H939" t="s">
        <v>8244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8268</v>
      </c>
      <c r="O939">
        <f t="shared" si="70"/>
        <v>0</v>
      </c>
      <c r="P939">
        <f t="shared" si="71"/>
        <v>16</v>
      </c>
      <c r="Q939" s="10" t="s">
        <v>8310</v>
      </c>
      <c r="R939" t="s">
        <v>8334</v>
      </c>
      <c r="S939" s="13">
        <f t="shared" si="72"/>
        <v>42169.958506944444</v>
      </c>
      <c r="T939" s="13">
        <f t="shared" si="73"/>
        <v>42199.958506944444</v>
      </c>
      <c r="U939">
        <f t="shared" si="74"/>
        <v>2015</v>
      </c>
    </row>
    <row r="940" spans="1:21" ht="48" x14ac:dyDescent="0.2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8219</v>
      </c>
      <c r="G940" t="s">
        <v>8222</v>
      </c>
      <c r="H940" t="s">
        <v>8244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8268</v>
      </c>
      <c r="O940">
        <f t="shared" si="70"/>
        <v>2</v>
      </c>
      <c r="P940">
        <f t="shared" si="71"/>
        <v>163.33000000000001</v>
      </c>
      <c r="Q940" s="10" t="s">
        <v>8310</v>
      </c>
      <c r="R940" t="s">
        <v>8334</v>
      </c>
      <c r="S940" s="13">
        <f t="shared" si="72"/>
        <v>42523.739212962959</v>
      </c>
      <c r="T940" s="13">
        <f t="shared" si="73"/>
        <v>42553.739212962959</v>
      </c>
      <c r="U940">
        <f t="shared" si="74"/>
        <v>2016</v>
      </c>
    </row>
    <row r="941" spans="1:21" ht="48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8219</v>
      </c>
      <c r="G941" t="s">
        <v>8236</v>
      </c>
      <c r="H941" t="s">
        <v>8254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8268</v>
      </c>
      <c r="O941">
        <f t="shared" si="70"/>
        <v>0</v>
      </c>
      <c r="P941">
        <f t="shared" si="71"/>
        <v>0</v>
      </c>
      <c r="Q941" s="10" t="s">
        <v>8310</v>
      </c>
      <c r="R941" t="s">
        <v>8334</v>
      </c>
      <c r="S941" s="13">
        <f t="shared" si="72"/>
        <v>42700.804756944446</v>
      </c>
      <c r="T941" s="13">
        <f t="shared" si="73"/>
        <v>42730.804756944446</v>
      </c>
      <c r="U941">
        <f t="shared" si="74"/>
        <v>2016</v>
      </c>
    </row>
    <row r="942" spans="1:21" ht="48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8219</v>
      </c>
      <c r="G942" t="s">
        <v>8222</v>
      </c>
      <c r="H942" t="s">
        <v>8244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8301</v>
      </c>
      <c r="O942">
        <f t="shared" si="70"/>
        <v>0</v>
      </c>
      <c r="P942">
        <f t="shared" si="71"/>
        <v>0</v>
      </c>
      <c r="Q942" s="10" t="s">
        <v>8312</v>
      </c>
      <c r="R942" t="s">
        <v>8342</v>
      </c>
      <c r="S942" s="13">
        <f t="shared" si="72"/>
        <v>41257.531712962962</v>
      </c>
      <c r="T942" s="13">
        <f t="shared" si="73"/>
        <v>41306.708333333336</v>
      </c>
      <c r="U942">
        <f t="shared" si="74"/>
        <v>2013</v>
      </c>
    </row>
    <row r="943" spans="1:21" ht="32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8217</v>
      </c>
      <c r="G943" t="s">
        <v>8222</v>
      </c>
      <c r="H943" t="s">
        <v>8244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8282</v>
      </c>
      <c r="O943">
        <f t="shared" si="70"/>
        <v>112</v>
      </c>
      <c r="P943">
        <f t="shared" si="71"/>
        <v>116.21</v>
      </c>
      <c r="Q943" s="10" t="s">
        <v>8328</v>
      </c>
      <c r="R943" t="s">
        <v>8329</v>
      </c>
      <c r="S943" s="13">
        <f t="shared" si="72"/>
        <v>42654.177187499998</v>
      </c>
      <c r="T943" s="13">
        <f t="shared" si="73"/>
        <v>42684.218854166669</v>
      </c>
      <c r="U943">
        <f t="shared" si="74"/>
        <v>2016</v>
      </c>
    </row>
    <row r="944" spans="1:21" ht="48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8217</v>
      </c>
      <c r="G944" t="s">
        <v>8227</v>
      </c>
      <c r="H944" t="s">
        <v>8249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8294</v>
      </c>
      <c r="O944">
        <f t="shared" si="70"/>
        <v>106</v>
      </c>
      <c r="P944">
        <f t="shared" si="71"/>
        <v>206.31</v>
      </c>
      <c r="Q944" s="10" t="s">
        <v>8321</v>
      </c>
      <c r="R944" t="s">
        <v>8349</v>
      </c>
      <c r="S944" s="13">
        <f t="shared" si="72"/>
        <v>42152.640833333338</v>
      </c>
      <c r="T944" s="13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8219</v>
      </c>
      <c r="G945" t="s">
        <v>8222</v>
      </c>
      <c r="H945" t="s">
        <v>8244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8299</v>
      </c>
      <c r="O945">
        <f t="shared" si="70"/>
        <v>18</v>
      </c>
      <c r="P945">
        <f t="shared" si="71"/>
        <v>126.48</v>
      </c>
      <c r="Q945" s="10" t="s">
        <v>8315</v>
      </c>
      <c r="R945" t="s">
        <v>8316</v>
      </c>
      <c r="S945" s="13">
        <f t="shared" si="72"/>
        <v>41793.029432870368</v>
      </c>
      <c r="T945" s="13">
        <f t="shared" si="73"/>
        <v>41823.029432870368</v>
      </c>
      <c r="U945">
        <f t="shared" si="74"/>
        <v>2014</v>
      </c>
    </row>
    <row r="946" spans="1:21" ht="32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8217</v>
      </c>
      <c r="G946" t="s">
        <v>8222</v>
      </c>
      <c r="H946" t="s">
        <v>8244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8282</v>
      </c>
      <c r="O946">
        <f t="shared" si="70"/>
        <v>101</v>
      </c>
      <c r="P946">
        <f t="shared" si="71"/>
        <v>135.66999999999999</v>
      </c>
      <c r="Q946" s="10" t="s">
        <v>8328</v>
      </c>
      <c r="R946" t="s">
        <v>8329</v>
      </c>
      <c r="S946" s="13">
        <f t="shared" si="72"/>
        <v>42052.628703703704</v>
      </c>
      <c r="T946" s="13">
        <f t="shared" si="73"/>
        <v>42082.587037037039</v>
      </c>
      <c r="U946">
        <f t="shared" si="74"/>
        <v>2015</v>
      </c>
    </row>
    <row r="947" spans="1:21" ht="48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8219</v>
      </c>
      <c r="G947" t="s">
        <v>8223</v>
      </c>
      <c r="H947" t="s">
        <v>8245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8282</v>
      </c>
      <c r="O947">
        <f t="shared" si="70"/>
        <v>22</v>
      </c>
      <c r="P947">
        <f t="shared" si="71"/>
        <v>48.72</v>
      </c>
      <c r="Q947" s="10" t="s">
        <v>8328</v>
      </c>
      <c r="R947" t="s">
        <v>8329</v>
      </c>
      <c r="S947" s="13">
        <f t="shared" si="72"/>
        <v>42515.439421296294</v>
      </c>
      <c r="T947" s="13">
        <f t="shared" si="73"/>
        <v>42575.439421296294</v>
      </c>
      <c r="U947">
        <f t="shared" si="74"/>
        <v>2016</v>
      </c>
    </row>
    <row r="948" spans="1:21" ht="48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8217</v>
      </c>
      <c r="G948" t="s">
        <v>8223</v>
      </c>
      <c r="H948" t="s">
        <v>8245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8292</v>
      </c>
      <c r="O948">
        <f t="shared" si="70"/>
        <v>127</v>
      </c>
      <c r="P948">
        <f t="shared" si="71"/>
        <v>117.6</v>
      </c>
      <c r="Q948" s="10" t="s">
        <v>8315</v>
      </c>
      <c r="R948" t="s">
        <v>8326</v>
      </c>
      <c r="S948" s="13">
        <f t="shared" si="72"/>
        <v>41863.429791666669</v>
      </c>
      <c r="T948" s="13">
        <f t="shared" si="73"/>
        <v>41898.429791666669</v>
      </c>
      <c r="U948">
        <f t="shared" si="74"/>
        <v>2014</v>
      </c>
    </row>
    <row r="949" spans="1:21" ht="48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8217</v>
      </c>
      <c r="G949" t="s">
        <v>8222</v>
      </c>
      <c r="H949" t="s">
        <v>8244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8294</v>
      </c>
      <c r="O949">
        <f t="shared" si="70"/>
        <v>185</v>
      </c>
      <c r="P949">
        <f t="shared" si="71"/>
        <v>65.319999999999993</v>
      </c>
      <c r="Q949" s="10" t="s">
        <v>8321</v>
      </c>
      <c r="R949" t="s">
        <v>8349</v>
      </c>
      <c r="S949" s="13">
        <f t="shared" si="72"/>
        <v>42417.625046296293</v>
      </c>
      <c r="T949" s="13">
        <f t="shared" si="73"/>
        <v>42452.290972222225</v>
      </c>
      <c r="U949">
        <f t="shared" si="74"/>
        <v>2016</v>
      </c>
    </row>
    <row r="950" spans="1:21" ht="48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8220</v>
      </c>
      <c r="G950" t="s">
        <v>8222</v>
      </c>
      <c r="H950" t="s">
        <v>8244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8300</v>
      </c>
      <c r="O950">
        <f t="shared" si="70"/>
        <v>6</v>
      </c>
      <c r="P950">
        <f t="shared" si="71"/>
        <v>163.57</v>
      </c>
      <c r="Q950" s="10" t="s">
        <v>8310</v>
      </c>
      <c r="R950" t="s">
        <v>8311</v>
      </c>
      <c r="S950" s="13">
        <f t="shared" si="72"/>
        <v>42787.862430555557</v>
      </c>
      <c r="T950" s="13">
        <f t="shared" si="73"/>
        <v>42830.820763888885</v>
      </c>
      <c r="U950">
        <f t="shared" si="74"/>
        <v>2017</v>
      </c>
    </row>
    <row r="951" spans="1:21" ht="32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8218</v>
      </c>
      <c r="G951" t="s">
        <v>8222</v>
      </c>
      <c r="H951" t="s">
        <v>8244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8284</v>
      </c>
      <c r="O951">
        <f t="shared" si="70"/>
        <v>0</v>
      </c>
      <c r="P951">
        <f t="shared" si="71"/>
        <v>1</v>
      </c>
      <c r="Q951" s="10" t="s">
        <v>8312</v>
      </c>
      <c r="R951" t="s">
        <v>8313</v>
      </c>
      <c r="S951" s="13">
        <f t="shared" si="72"/>
        <v>41931.959016203706</v>
      </c>
      <c r="T951" s="13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8218</v>
      </c>
      <c r="G952" t="s">
        <v>8226</v>
      </c>
      <c r="H952" t="s">
        <v>8248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8269</v>
      </c>
      <c r="O952">
        <f t="shared" si="70"/>
        <v>1</v>
      </c>
      <c r="P952">
        <f t="shared" si="71"/>
        <v>15.43</v>
      </c>
      <c r="Q952" s="10" t="s">
        <v>8315</v>
      </c>
      <c r="R952" t="s">
        <v>8319</v>
      </c>
      <c r="S952" s="13">
        <f t="shared" si="72"/>
        <v>42094.101145833338</v>
      </c>
      <c r="T952" s="13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8217</v>
      </c>
      <c r="G953" t="s">
        <v>8222</v>
      </c>
      <c r="H953" t="s">
        <v>8244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8273</v>
      </c>
      <c r="O953">
        <f t="shared" si="70"/>
        <v>109</v>
      </c>
      <c r="P953">
        <f t="shared" si="71"/>
        <v>99.16</v>
      </c>
      <c r="Q953" s="10" t="s">
        <v>8324</v>
      </c>
      <c r="R953" t="s">
        <v>8348</v>
      </c>
      <c r="S953" s="13">
        <f t="shared" si="72"/>
        <v>42445.823055555549</v>
      </c>
      <c r="T953" s="13">
        <f t="shared" si="73"/>
        <v>42476</v>
      </c>
      <c r="U953">
        <f t="shared" si="74"/>
        <v>2016</v>
      </c>
    </row>
    <row r="954" spans="1:21" ht="48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8217</v>
      </c>
      <c r="G954" t="s">
        <v>8222</v>
      </c>
      <c r="H954" t="s">
        <v>8244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8262</v>
      </c>
      <c r="O954">
        <f t="shared" si="70"/>
        <v>109</v>
      </c>
      <c r="P954">
        <f t="shared" si="71"/>
        <v>199.9</v>
      </c>
      <c r="Q954" s="10" t="s">
        <v>8308</v>
      </c>
      <c r="R954" t="s">
        <v>8347</v>
      </c>
      <c r="S954" s="13">
        <f t="shared" si="72"/>
        <v>41878.627187500002</v>
      </c>
      <c r="T954" s="13">
        <f t="shared" si="73"/>
        <v>41908.627187500002</v>
      </c>
      <c r="U954">
        <f t="shared" si="74"/>
        <v>2014</v>
      </c>
    </row>
    <row r="955" spans="1:21" ht="48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8217</v>
      </c>
      <c r="G955" t="s">
        <v>8222</v>
      </c>
      <c r="H955" t="s">
        <v>8244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8266</v>
      </c>
      <c r="O955">
        <f t="shared" si="70"/>
        <v>101</v>
      </c>
      <c r="P955">
        <f t="shared" si="71"/>
        <v>90.62</v>
      </c>
      <c r="Q955" s="10" t="s">
        <v>8308</v>
      </c>
      <c r="R955" t="s">
        <v>8337</v>
      </c>
      <c r="S955" s="13">
        <f t="shared" si="72"/>
        <v>40763.717256944445</v>
      </c>
      <c r="T955" s="13">
        <f t="shared" si="73"/>
        <v>40794.125</v>
      </c>
      <c r="U955">
        <f t="shared" si="74"/>
        <v>2011</v>
      </c>
    </row>
    <row r="956" spans="1:21" ht="48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8217</v>
      </c>
      <c r="G956" t="s">
        <v>8222</v>
      </c>
      <c r="H956" t="s">
        <v>8244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8266</v>
      </c>
      <c r="O956">
        <f t="shared" si="70"/>
        <v>103</v>
      </c>
      <c r="P956">
        <f t="shared" si="71"/>
        <v>91.48</v>
      </c>
      <c r="Q956" s="10" t="s">
        <v>8308</v>
      </c>
      <c r="R956" t="s">
        <v>8337</v>
      </c>
      <c r="S956" s="13">
        <f t="shared" si="72"/>
        <v>41529.063252314816</v>
      </c>
      <c r="T956" s="13">
        <f t="shared" si="73"/>
        <v>41559.063252314816</v>
      </c>
      <c r="U956">
        <f t="shared" si="74"/>
        <v>2013</v>
      </c>
    </row>
    <row r="957" spans="1:21" ht="48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8217</v>
      </c>
      <c r="G957" t="s">
        <v>8222</v>
      </c>
      <c r="H957" t="s">
        <v>8244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8282</v>
      </c>
      <c r="O957">
        <f t="shared" si="70"/>
        <v>111</v>
      </c>
      <c r="P957">
        <f t="shared" si="71"/>
        <v>97.11</v>
      </c>
      <c r="Q957" s="10" t="s">
        <v>8328</v>
      </c>
      <c r="R957" t="s">
        <v>8329</v>
      </c>
      <c r="S957" s="13">
        <f t="shared" si="72"/>
        <v>41786.614363425928</v>
      </c>
      <c r="T957" s="13">
        <f t="shared" si="73"/>
        <v>41817.614363425928</v>
      </c>
      <c r="U957">
        <f t="shared" si="74"/>
        <v>2014</v>
      </c>
    </row>
    <row r="958" spans="1:21" ht="48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8217</v>
      </c>
      <c r="G958" t="s">
        <v>8222</v>
      </c>
      <c r="H958" t="s">
        <v>8244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8282</v>
      </c>
      <c r="O958">
        <f t="shared" si="70"/>
        <v>125</v>
      </c>
      <c r="P958">
        <f t="shared" si="71"/>
        <v>95.83</v>
      </c>
      <c r="Q958" s="10" t="s">
        <v>8328</v>
      </c>
      <c r="R958" t="s">
        <v>8329</v>
      </c>
      <c r="S958" s="13">
        <f t="shared" si="72"/>
        <v>41964.751342592594</v>
      </c>
      <c r="T958" s="13">
        <f t="shared" si="73"/>
        <v>41996</v>
      </c>
      <c r="U958">
        <f t="shared" si="74"/>
        <v>2014</v>
      </c>
    </row>
    <row r="959" spans="1:21" ht="32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8217</v>
      </c>
      <c r="G959" t="s">
        <v>8222</v>
      </c>
      <c r="H959" t="s">
        <v>8244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8294</v>
      </c>
      <c r="O959">
        <f t="shared" si="70"/>
        <v>104</v>
      </c>
      <c r="P959">
        <f t="shared" si="71"/>
        <v>50.85</v>
      </c>
      <c r="Q959" s="10" t="s">
        <v>8321</v>
      </c>
      <c r="R959" t="s">
        <v>8349</v>
      </c>
      <c r="S959" s="13">
        <f t="shared" si="72"/>
        <v>42200.666261574079</v>
      </c>
      <c r="T959" s="13">
        <f t="shared" si="73"/>
        <v>42214.666261574079</v>
      </c>
      <c r="U959">
        <f t="shared" si="74"/>
        <v>2015</v>
      </c>
    </row>
    <row r="960" spans="1:21" ht="48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8217</v>
      </c>
      <c r="G960" t="s">
        <v>8222</v>
      </c>
      <c r="H960" t="s">
        <v>8244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8276</v>
      </c>
      <c r="O960">
        <f t="shared" si="70"/>
        <v>429</v>
      </c>
      <c r="P960">
        <f t="shared" si="71"/>
        <v>64.819999999999993</v>
      </c>
      <c r="Q960" s="10" t="s">
        <v>8324</v>
      </c>
      <c r="R960" t="s">
        <v>8345</v>
      </c>
      <c r="S960" s="13">
        <f t="shared" si="72"/>
        <v>41324.79415509259</v>
      </c>
      <c r="T960" s="13">
        <f t="shared" si="73"/>
        <v>41354.752488425926</v>
      </c>
      <c r="U960">
        <f t="shared" si="74"/>
        <v>2013</v>
      </c>
    </row>
    <row r="961" spans="1:21" ht="32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8217</v>
      </c>
      <c r="G961" t="s">
        <v>8222</v>
      </c>
      <c r="H961" t="s">
        <v>8244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8266</v>
      </c>
      <c r="O961">
        <f t="shared" si="70"/>
        <v>114</v>
      </c>
      <c r="P961">
        <f t="shared" si="71"/>
        <v>101.83</v>
      </c>
      <c r="Q961" s="10" t="s">
        <v>8308</v>
      </c>
      <c r="R961" t="s">
        <v>8337</v>
      </c>
      <c r="S961" s="13">
        <f t="shared" si="72"/>
        <v>40675.71</v>
      </c>
      <c r="T961" s="13">
        <f t="shared" si="73"/>
        <v>40695.207638888889</v>
      </c>
      <c r="U961">
        <f t="shared" si="74"/>
        <v>2011</v>
      </c>
    </row>
    <row r="962" spans="1:21" ht="48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8217</v>
      </c>
      <c r="G962" t="s">
        <v>8222</v>
      </c>
      <c r="H962" t="s">
        <v>8244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8266</v>
      </c>
      <c r="O962">
        <f t="shared" si="70"/>
        <v>119</v>
      </c>
      <c r="P962">
        <f t="shared" si="71"/>
        <v>89.96</v>
      </c>
      <c r="Q962" s="10" t="s">
        <v>8308</v>
      </c>
      <c r="R962" t="s">
        <v>8337</v>
      </c>
      <c r="S962" s="13">
        <f t="shared" si="72"/>
        <v>41134.751550925925</v>
      </c>
      <c r="T962" s="13">
        <f t="shared" si="73"/>
        <v>41155.751550925925</v>
      </c>
      <c r="U962">
        <f t="shared" si="74"/>
        <v>2012</v>
      </c>
    </row>
    <row r="963" spans="1:21" ht="48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8219</v>
      </c>
      <c r="G963" t="s">
        <v>8228</v>
      </c>
      <c r="H963" t="s">
        <v>8247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8269</v>
      </c>
      <c r="O963">
        <f t="shared" ref="O963:O1026" si="75">ROUND(E963/D963*100,0)</f>
        <v>0</v>
      </c>
      <c r="P963">
        <f t="shared" ref="P963:P1026" si="76">IFERROR(ROUND(E963/L963,2),0)</f>
        <v>1</v>
      </c>
      <c r="Q963" s="10" t="s">
        <v>8315</v>
      </c>
      <c r="R963" t="s">
        <v>8319</v>
      </c>
      <c r="S963" s="13">
        <f t="shared" ref="S963:S1026" si="77">(((J963/60)/60)/24)+DATE(1970,1,1)</f>
        <v>42411.942997685182</v>
      </c>
      <c r="T963" s="13">
        <f t="shared" ref="T963:T1026" si="78">(((I963/60)/60)/24)+DATE(1970,1,1)</f>
        <v>42441.942997685182</v>
      </c>
      <c r="U963">
        <f t="shared" ref="U963:U1026" si="79">YEAR(T963)</f>
        <v>2016</v>
      </c>
    </row>
    <row r="964" spans="1:21" ht="16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8219</v>
      </c>
      <c r="G964" t="s">
        <v>8222</v>
      </c>
      <c r="H964" t="s">
        <v>8244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8279</v>
      </c>
      <c r="O964">
        <f t="shared" si="75"/>
        <v>0</v>
      </c>
      <c r="P964">
        <f t="shared" si="76"/>
        <v>7.5</v>
      </c>
      <c r="Q964" s="10" t="s">
        <v>8321</v>
      </c>
      <c r="R964" t="s">
        <v>8322</v>
      </c>
      <c r="S964" s="13">
        <f t="shared" si="77"/>
        <v>41845.866793981484</v>
      </c>
      <c r="T964" s="13">
        <f t="shared" si="78"/>
        <v>41875.866793981484</v>
      </c>
      <c r="U964">
        <f t="shared" si="79"/>
        <v>2014</v>
      </c>
    </row>
    <row r="965" spans="1:21" ht="48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8219</v>
      </c>
      <c r="G965" t="s">
        <v>8222</v>
      </c>
      <c r="H965" t="s">
        <v>8244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8279</v>
      </c>
      <c r="O965">
        <f t="shared" si="75"/>
        <v>18</v>
      </c>
      <c r="P965">
        <f t="shared" si="76"/>
        <v>122</v>
      </c>
      <c r="Q965" s="10" t="s">
        <v>8321</v>
      </c>
      <c r="R965" t="s">
        <v>8322</v>
      </c>
      <c r="S965" s="13">
        <f t="shared" si="77"/>
        <v>40795.713344907403</v>
      </c>
      <c r="T965" s="13">
        <f t="shared" si="78"/>
        <v>40825.713344907403</v>
      </c>
      <c r="U965">
        <f t="shared" si="79"/>
        <v>2011</v>
      </c>
    </row>
    <row r="966" spans="1:21" ht="48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8219</v>
      </c>
      <c r="G966" t="s">
        <v>8222</v>
      </c>
      <c r="H966" t="s">
        <v>8244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8281</v>
      </c>
      <c r="O966">
        <f t="shared" si="75"/>
        <v>0</v>
      </c>
      <c r="P966">
        <f t="shared" si="76"/>
        <v>0</v>
      </c>
      <c r="Q966" s="10" t="s">
        <v>8332</v>
      </c>
      <c r="R966" t="s">
        <v>8333</v>
      </c>
      <c r="S966" s="13">
        <f t="shared" si="77"/>
        <v>42122.629502314812</v>
      </c>
      <c r="T966" s="13">
        <f t="shared" si="78"/>
        <v>42143.629502314812</v>
      </c>
      <c r="U966">
        <f t="shared" si="79"/>
        <v>2015</v>
      </c>
    </row>
    <row r="967" spans="1:21" ht="48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8219</v>
      </c>
      <c r="G967" t="s">
        <v>8222</v>
      </c>
      <c r="H967" t="s">
        <v>8244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8281</v>
      </c>
      <c r="O967">
        <f t="shared" si="75"/>
        <v>6</v>
      </c>
      <c r="P967">
        <f t="shared" si="76"/>
        <v>340</v>
      </c>
      <c r="Q967" s="10" t="s">
        <v>8332</v>
      </c>
      <c r="R967" t="s">
        <v>8333</v>
      </c>
      <c r="S967" s="13">
        <f t="shared" si="77"/>
        <v>42605.053993055553</v>
      </c>
      <c r="T967" s="13">
        <f t="shared" si="78"/>
        <v>42635.053993055553</v>
      </c>
      <c r="U967">
        <f t="shared" si="79"/>
        <v>2016</v>
      </c>
    </row>
    <row r="968" spans="1:21" ht="32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8217</v>
      </c>
      <c r="G968" t="s">
        <v>8222</v>
      </c>
      <c r="H968" t="s">
        <v>8244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8282</v>
      </c>
      <c r="O968">
        <f t="shared" si="75"/>
        <v>103</v>
      </c>
      <c r="P968">
        <f t="shared" si="76"/>
        <v>111.53</v>
      </c>
      <c r="Q968" s="10" t="s">
        <v>8328</v>
      </c>
      <c r="R968" t="s">
        <v>8329</v>
      </c>
      <c r="S968" s="13">
        <f t="shared" si="77"/>
        <v>41955.857789351852</v>
      </c>
      <c r="T968" s="13">
        <f t="shared" si="78"/>
        <v>41992.166666666672</v>
      </c>
      <c r="U968">
        <f t="shared" si="79"/>
        <v>2014</v>
      </c>
    </row>
    <row r="969" spans="1:21" ht="48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8219</v>
      </c>
      <c r="G969" t="s">
        <v>8222</v>
      </c>
      <c r="H969" t="s">
        <v>8244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8286</v>
      </c>
      <c r="O969">
        <f t="shared" si="75"/>
        <v>0</v>
      </c>
      <c r="P969">
        <f t="shared" si="76"/>
        <v>3</v>
      </c>
      <c r="Q969" s="10" t="s">
        <v>8328</v>
      </c>
      <c r="R969" t="s">
        <v>8355</v>
      </c>
      <c r="S969" s="13">
        <f t="shared" si="77"/>
        <v>41974.712245370371</v>
      </c>
      <c r="T969" s="13">
        <f t="shared" si="78"/>
        <v>42004.712245370371</v>
      </c>
      <c r="U969">
        <f t="shared" si="79"/>
        <v>2014</v>
      </c>
    </row>
    <row r="970" spans="1:21" ht="32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8219</v>
      </c>
      <c r="G970" t="s">
        <v>8222</v>
      </c>
      <c r="H970" t="s">
        <v>8244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8282</v>
      </c>
      <c r="O970">
        <f t="shared" si="75"/>
        <v>52</v>
      </c>
      <c r="P970">
        <f t="shared" si="76"/>
        <v>94.19</v>
      </c>
      <c r="Q970" s="10" t="s">
        <v>8328</v>
      </c>
      <c r="R970" t="s">
        <v>8329</v>
      </c>
      <c r="S970" s="13">
        <f t="shared" si="77"/>
        <v>42705.662118055552</v>
      </c>
      <c r="T970" s="13">
        <f t="shared" si="78"/>
        <v>42765.290972222225</v>
      </c>
      <c r="U970">
        <f t="shared" si="79"/>
        <v>2017</v>
      </c>
    </row>
    <row r="971" spans="1:21" ht="48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8219</v>
      </c>
      <c r="G971" t="s">
        <v>8222</v>
      </c>
      <c r="H971" t="s">
        <v>8244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8280</v>
      </c>
      <c r="O971">
        <f t="shared" si="75"/>
        <v>8</v>
      </c>
      <c r="P971">
        <f t="shared" si="76"/>
        <v>90.94</v>
      </c>
      <c r="Q971" s="10" t="s">
        <v>8321</v>
      </c>
      <c r="R971" t="s">
        <v>8331</v>
      </c>
      <c r="S971" s="13">
        <f t="shared" si="77"/>
        <v>42755.492754629624</v>
      </c>
      <c r="T971" s="13">
        <f t="shared" si="78"/>
        <v>42802.3125</v>
      </c>
      <c r="U971">
        <f t="shared" si="79"/>
        <v>2017</v>
      </c>
    </row>
    <row r="972" spans="1:21" ht="48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8217</v>
      </c>
      <c r="G972" t="s">
        <v>8222</v>
      </c>
      <c r="H972" t="s">
        <v>8244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8276</v>
      </c>
      <c r="O972">
        <f t="shared" si="75"/>
        <v>120</v>
      </c>
      <c r="P972">
        <f t="shared" si="76"/>
        <v>88.15</v>
      </c>
      <c r="Q972" s="10" t="s">
        <v>8324</v>
      </c>
      <c r="R972" t="s">
        <v>8345</v>
      </c>
      <c r="S972" s="13">
        <f t="shared" si="77"/>
        <v>40555.322662037033</v>
      </c>
      <c r="T972" s="13">
        <f t="shared" si="78"/>
        <v>40603.833333333336</v>
      </c>
      <c r="U972">
        <f t="shared" si="79"/>
        <v>2011</v>
      </c>
    </row>
    <row r="973" spans="1:21" ht="32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8217</v>
      </c>
      <c r="G973" t="s">
        <v>8222</v>
      </c>
      <c r="H973" t="s">
        <v>8244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8273</v>
      </c>
      <c r="O973">
        <f t="shared" si="75"/>
        <v>122</v>
      </c>
      <c r="P973">
        <f t="shared" si="76"/>
        <v>64.37</v>
      </c>
      <c r="Q973" s="10" t="s">
        <v>8324</v>
      </c>
      <c r="R973" t="s">
        <v>8348</v>
      </c>
      <c r="S973" s="13">
        <f t="shared" si="77"/>
        <v>42745.600243055553</v>
      </c>
      <c r="T973" s="13">
        <f t="shared" si="78"/>
        <v>42776.208333333328</v>
      </c>
      <c r="U973">
        <f t="shared" si="79"/>
        <v>2017</v>
      </c>
    </row>
    <row r="974" spans="1:21" ht="48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8217</v>
      </c>
      <c r="G974" t="s">
        <v>8222</v>
      </c>
      <c r="H974" t="s">
        <v>8244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8294</v>
      </c>
      <c r="O974">
        <f t="shared" si="75"/>
        <v>108</v>
      </c>
      <c r="P974">
        <f t="shared" si="76"/>
        <v>60.82</v>
      </c>
      <c r="Q974" s="10" t="s">
        <v>8321</v>
      </c>
      <c r="R974" t="s">
        <v>8349</v>
      </c>
      <c r="S974" s="13">
        <f t="shared" si="77"/>
        <v>42381.79886574074</v>
      </c>
      <c r="T974" s="13">
        <f t="shared" si="78"/>
        <v>42412.207638888889</v>
      </c>
      <c r="U974">
        <f t="shared" si="79"/>
        <v>2016</v>
      </c>
    </row>
    <row r="975" spans="1:21" ht="48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8217</v>
      </c>
      <c r="G975" t="s">
        <v>8222</v>
      </c>
      <c r="H975" t="s">
        <v>8244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8294</v>
      </c>
      <c r="O975">
        <f t="shared" si="75"/>
        <v>353</v>
      </c>
      <c r="P975">
        <f t="shared" si="76"/>
        <v>64.63</v>
      </c>
      <c r="Q975" s="10" t="s">
        <v>8321</v>
      </c>
      <c r="R975" t="s">
        <v>8349</v>
      </c>
      <c r="S975" s="13">
        <f t="shared" si="77"/>
        <v>41915.003275462965</v>
      </c>
      <c r="T975" s="13">
        <f t="shared" si="78"/>
        <v>41955.332638888889</v>
      </c>
      <c r="U975">
        <f t="shared" si="79"/>
        <v>2014</v>
      </c>
    </row>
    <row r="976" spans="1:21" ht="48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8217</v>
      </c>
      <c r="G976" t="s">
        <v>8222</v>
      </c>
      <c r="H976" t="s">
        <v>8244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8276</v>
      </c>
      <c r="O976">
        <f t="shared" si="75"/>
        <v>101</v>
      </c>
      <c r="P976">
        <f t="shared" si="76"/>
        <v>109.11</v>
      </c>
      <c r="Q976" s="10" t="s">
        <v>8324</v>
      </c>
      <c r="R976" t="s">
        <v>8345</v>
      </c>
      <c r="S976" s="13">
        <f t="shared" si="77"/>
        <v>41834.695277777777</v>
      </c>
      <c r="T976" s="13">
        <f t="shared" si="78"/>
        <v>41859.75</v>
      </c>
      <c r="U976">
        <f t="shared" si="79"/>
        <v>2014</v>
      </c>
    </row>
    <row r="977" spans="1:21" ht="48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8219</v>
      </c>
      <c r="G977" t="s">
        <v>8227</v>
      </c>
      <c r="H977" t="s">
        <v>8249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8296</v>
      </c>
      <c r="O977">
        <f t="shared" si="75"/>
        <v>10</v>
      </c>
      <c r="P977">
        <f t="shared" si="76"/>
        <v>53.55</v>
      </c>
      <c r="Q977" s="10" t="s">
        <v>8332</v>
      </c>
      <c r="R977" t="s">
        <v>8336</v>
      </c>
      <c r="S977" s="13">
        <f t="shared" si="77"/>
        <v>42052.802430555559</v>
      </c>
      <c r="T977" s="13">
        <f t="shared" si="78"/>
        <v>42082.760763888888</v>
      </c>
      <c r="U977">
        <f t="shared" si="79"/>
        <v>2015</v>
      </c>
    </row>
    <row r="978" spans="1:21" ht="32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8217</v>
      </c>
      <c r="G978" t="s">
        <v>8222</v>
      </c>
      <c r="H978" t="s">
        <v>8244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8297</v>
      </c>
      <c r="O978">
        <f t="shared" si="75"/>
        <v>113</v>
      </c>
      <c r="P978">
        <f t="shared" si="76"/>
        <v>109.96</v>
      </c>
      <c r="Q978" s="10" t="s">
        <v>8324</v>
      </c>
      <c r="R978" t="s">
        <v>8356</v>
      </c>
      <c r="S978" s="13">
        <f t="shared" si="77"/>
        <v>41298.509965277779</v>
      </c>
      <c r="T978" s="13">
        <f t="shared" si="78"/>
        <v>41329.207638888889</v>
      </c>
      <c r="U978">
        <f t="shared" si="79"/>
        <v>2013</v>
      </c>
    </row>
    <row r="979" spans="1:21" ht="48" x14ac:dyDescent="0.2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8217</v>
      </c>
      <c r="G979" t="s">
        <v>8222</v>
      </c>
      <c r="H979" t="s">
        <v>8244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8300</v>
      </c>
      <c r="O979">
        <f t="shared" si="75"/>
        <v>104</v>
      </c>
      <c r="P979">
        <f t="shared" si="76"/>
        <v>125.98</v>
      </c>
      <c r="Q979" s="10" t="s">
        <v>8310</v>
      </c>
      <c r="R979" t="s">
        <v>8311</v>
      </c>
      <c r="S979" s="13">
        <f t="shared" si="77"/>
        <v>42465.596585648149</v>
      </c>
      <c r="T979" s="13">
        <f t="shared" si="78"/>
        <v>42493.958333333328</v>
      </c>
      <c r="U979">
        <f t="shared" si="79"/>
        <v>2016</v>
      </c>
    </row>
    <row r="980" spans="1:21" ht="48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8219</v>
      </c>
      <c r="G980" t="s">
        <v>8235</v>
      </c>
      <c r="H980" t="s">
        <v>8247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8300</v>
      </c>
      <c r="O980">
        <f t="shared" si="75"/>
        <v>0</v>
      </c>
      <c r="P980">
        <f t="shared" si="76"/>
        <v>1</v>
      </c>
      <c r="Q980" s="10" t="s">
        <v>8310</v>
      </c>
      <c r="R980" t="s">
        <v>8311</v>
      </c>
      <c r="S980" s="13">
        <f t="shared" si="77"/>
        <v>42460.374305555553</v>
      </c>
      <c r="T980" s="13">
        <f t="shared" si="78"/>
        <v>42510.374305555553</v>
      </c>
      <c r="U980">
        <f t="shared" si="79"/>
        <v>2016</v>
      </c>
    </row>
    <row r="981" spans="1:21" ht="48" x14ac:dyDescent="0.2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8218</v>
      </c>
      <c r="G981" t="s">
        <v>8222</v>
      </c>
      <c r="H981" t="s">
        <v>8244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8302</v>
      </c>
      <c r="O981">
        <f t="shared" si="75"/>
        <v>0</v>
      </c>
      <c r="P981">
        <f t="shared" si="76"/>
        <v>10</v>
      </c>
      <c r="Q981" s="10" t="s">
        <v>8310</v>
      </c>
      <c r="R981" t="s">
        <v>8318</v>
      </c>
      <c r="S981" s="13">
        <f t="shared" si="77"/>
        <v>42154.818819444445</v>
      </c>
      <c r="T981" s="13">
        <f t="shared" si="78"/>
        <v>42185.165972222225</v>
      </c>
      <c r="U981">
        <f t="shared" si="79"/>
        <v>2015</v>
      </c>
    </row>
    <row r="982" spans="1:21" ht="32" x14ac:dyDescent="0.2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8219</v>
      </c>
      <c r="G982" t="s">
        <v>8222</v>
      </c>
      <c r="H982" t="s">
        <v>8244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8268</v>
      </c>
      <c r="O982">
        <f t="shared" si="75"/>
        <v>70</v>
      </c>
      <c r="P982">
        <f t="shared" si="76"/>
        <v>63.56</v>
      </c>
      <c r="Q982" s="10" t="s">
        <v>8310</v>
      </c>
      <c r="R982" t="s">
        <v>8334</v>
      </c>
      <c r="S982" s="13">
        <f t="shared" si="77"/>
        <v>41990.584108796291</v>
      </c>
      <c r="T982" s="13">
        <f t="shared" si="78"/>
        <v>42036.120833333334</v>
      </c>
      <c r="U982">
        <f t="shared" si="79"/>
        <v>2015</v>
      </c>
    </row>
    <row r="983" spans="1:21" ht="48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8219</v>
      </c>
      <c r="G983" t="s">
        <v>8222</v>
      </c>
      <c r="H983" t="s">
        <v>8244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8268</v>
      </c>
      <c r="O983">
        <f t="shared" si="75"/>
        <v>0</v>
      </c>
      <c r="P983">
        <f t="shared" si="76"/>
        <v>0</v>
      </c>
      <c r="Q983" s="10" t="s">
        <v>8310</v>
      </c>
      <c r="R983" t="s">
        <v>8334</v>
      </c>
      <c r="S983" s="13">
        <f t="shared" si="77"/>
        <v>42550.048449074078</v>
      </c>
      <c r="T983" s="13">
        <f t="shared" si="78"/>
        <v>42580.978472222225</v>
      </c>
      <c r="U983">
        <f t="shared" si="79"/>
        <v>2016</v>
      </c>
    </row>
    <row r="984" spans="1:21" ht="48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8219</v>
      </c>
      <c r="G984" t="s">
        <v>8222</v>
      </c>
      <c r="H984" t="s">
        <v>8244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8272</v>
      </c>
      <c r="O984">
        <f t="shared" si="75"/>
        <v>0</v>
      </c>
      <c r="P984">
        <f t="shared" si="76"/>
        <v>0</v>
      </c>
      <c r="Q984" s="10" t="s">
        <v>8312</v>
      </c>
      <c r="R984" t="s">
        <v>8351</v>
      </c>
      <c r="S984" s="13">
        <f t="shared" si="77"/>
        <v>41289.999641203707</v>
      </c>
      <c r="T984" s="13">
        <f t="shared" si="78"/>
        <v>41329.999641203707</v>
      </c>
      <c r="U984">
        <f t="shared" si="79"/>
        <v>2013</v>
      </c>
    </row>
    <row r="985" spans="1:21" ht="32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8219</v>
      </c>
      <c r="G985" t="s">
        <v>8222</v>
      </c>
      <c r="H985" t="s">
        <v>8244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8270</v>
      </c>
      <c r="O985">
        <f t="shared" si="75"/>
        <v>0</v>
      </c>
      <c r="P985">
        <f t="shared" si="76"/>
        <v>1</v>
      </c>
      <c r="Q985" s="10" t="s">
        <v>8315</v>
      </c>
      <c r="R985" t="s">
        <v>8323</v>
      </c>
      <c r="S985" s="13">
        <f t="shared" si="77"/>
        <v>42615.753310185188</v>
      </c>
      <c r="T985" s="13">
        <f t="shared" si="78"/>
        <v>42645.753310185188</v>
      </c>
      <c r="U985">
        <f t="shared" si="79"/>
        <v>2016</v>
      </c>
    </row>
    <row r="986" spans="1:21" ht="48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8217</v>
      </c>
      <c r="G986" t="s">
        <v>8234</v>
      </c>
      <c r="H986" t="s">
        <v>8247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8282</v>
      </c>
      <c r="O986">
        <f t="shared" si="75"/>
        <v>124</v>
      </c>
      <c r="P986">
        <f t="shared" si="76"/>
        <v>110.39</v>
      </c>
      <c r="Q986" s="10" t="s">
        <v>8328</v>
      </c>
      <c r="R986" t="s">
        <v>8329</v>
      </c>
      <c r="S986" s="13">
        <f t="shared" si="77"/>
        <v>42751.533391203702</v>
      </c>
      <c r="T986" s="13">
        <f t="shared" si="78"/>
        <v>42780.957638888889</v>
      </c>
      <c r="U986">
        <f t="shared" si="79"/>
        <v>2017</v>
      </c>
    </row>
    <row r="987" spans="1:21" ht="48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8219</v>
      </c>
      <c r="G987" t="s">
        <v>8222</v>
      </c>
      <c r="H987" t="s">
        <v>8244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8282</v>
      </c>
      <c r="O987">
        <f t="shared" si="75"/>
        <v>31</v>
      </c>
      <c r="P987">
        <f t="shared" si="76"/>
        <v>71.87</v>
      </c>
      <c r="Q987" s="10" t="s">
        <v>8328</v>
      </c>
      <c r="R987" t="s">
        <v>8329</v>
      </c>
      <c r="S987" s="13">
        <f t="shared" si="77"/>
        <v>42018.071550925932</v>
      </c>
      <c r="T987" s="13">
        <f t="shared" si="78"/>
        <v>42049.071550925932</v>
      </c>
      <c r="U987">
        <f t="shared" si="79"/>
        <v>2015</v>
      </c>
    </row>
    <row r="988" spans="1:21" ht="48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8217</v>
      </c>
      <c r="G988" t="s">
        <v>8222</v>
      </c>
      <c r="H988" t="s">
        <v>8244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8299</v>
      </c>
      <c r="O988">
        <f t="shared" si="75"/>
        <v>103</v>
      </c>
      <c r="P988">
        <f t="shared" si="76"/>
        <v>174.04</v>
      </c>
      <c r="Q988" s="10" t="s">
        <v>8315</v>
      </c>
      <c r="R988" t="s">
        <v>8316</v>
      </c>
      <c r="S988" s="13">
        <f t="shared" si="77"/>
        <v>42313.02542824074</v>
      </c>
      <c r="T988" s="13">
        <f t="shared" si="78"/>
        <v>42347.290972222225</v>
      </c>
      <c r="U988">
        <f t="shared" si="79"/>
        <v>2015</v>
      </c>
    </row>
    <row r="989" spans="1:21" ht="48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8217</v>
      </c>
      <c r="G989" t="s">
        <v>8222</v>
      </c>
      <c r="H989" t="s">
        <v>8244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8273</v>
      </c>
      <c r="O989">
        <f t="shared" si="75"/>
        <v>100</v>
      </c>
      <c r="P989">
        <f t="shared" si="76"/>
        <v>224.13</v>
      </c>
      <c r="Q989" s="10" t="s">
        <v>8324</v>
      </c>
      <c r="R989" t="s">
        <v>8348</v>
      </c>
      <c r="S989" s="13">
        <f t="shared" si="77"/>
        <v>42093.922048611115</v>
      </c>
      <c r="T989" s="13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8219</v>
      </c>
      <c r="G990" t="s">
        <v>8222</v>
      </c>
      <c r="H990" t="s">
        <v>8244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8302</v>
      </c>
      <c r="O990">
        <f t="shared" si="75"/>
        <v>51</v>
      </c>
      <c r="P990">
        <f t="shared" si="76"/>
        <v>147.88</v>
      </c>
      <c r="Q990" s="10" t="s">
        <v>8310</v>
      </c>
      <c r="R990" t="s">
        <v>8318</v>
      </c>
      <c r="S990" s="13">
        <f t="shared" si="77"/>
        <v>41880.753437499996</v>
      </c>
      <c r="T990" s="13">
        <f t="shared" si="78"/>
        <v>41905.165972222225</v>
      </c>
      <c r="U990">
        <f t="shared" si="79"/>
        <v>2014</v>
      </c>
    </row>
    <row r="991" spans="1:21" ht="32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8219</v>
      </c>
      <c r="G991" t="s">
        <v>8223</v>
      </c>
      <c r="H991" t="s">
        <v>8245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8265</v>
      </c>
      <c r="O991">
        <f t="shared" si="75"/>
        <v>0</v>
      </c>
      <c r="P991">
        <f t="shared" si="76"/>
        <v>0</v>
      </c>
      <c r="Q991" s="10" t="s">
        <v>8308</v>
      </c>
      <c r="R991" t="s">
        <v>8317</v>
      </c>
      <c r="S991" s="13">
        <f t="shared" si="77"/>
        <v>42351.658842592587</v>
      </c>
      <c r="T991" s="13">
        <f t="shared" si="78"/>
        <v>42381.658842592587</v>
      </c>
      <c r="U991">
        <f t="shared" si="79"/>
        <v>2016</v>
      </c>
    </row>
    <row r="992" spans="1:21" ht="48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8217</v>
      </c>
      <c r="G992" t="s">
        <v>8222</v>
      </c>
      <c r="H992" t="s">
        <v>8244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8266</v>
      </c>
      <c r="O992">
        <f t="shared" si="75"/>
        <v>157</v>
      </c>
      <c r="P992">
        <f t="shared" si="76"/>
        <v>87.69</v>
      </c>
      <c r="Q992" s="10" t="s">
        <v>8308</v>
      </c>
      <c r="R992" t="s">
        <v>8337</v>
      </c>
      <c r="S992" s="13">
        <f t="shared" si="77"/>
        <v>42759.244166666671</v>
      </c>
      <c r="T992" s="13">
        <f t="shared" si="78"/>
        <v>42793.084027777775</v>
      </c>
      <c r="U992">
        <f t="shared" si="79"/>
        <v>2017</v>
      </c>
    </row>
    <row r="993" spans="1:21" ht="48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8217</v>
      </c>
      <c r="G993" t="s">
        <v>8222</v>
      </c>
      <c r="H993" t="s">
        <v>8244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8266</v>
      </c>
      <c r="O993">
        <f t="shared" si="75"/>
        <v>105</v>
      </c>
      <c r="P993">
        <f t="shared" si="76"/>
        <v>80.2</v>
      </c>
      <c r="Q993" s="10" t="s">
        <v>8308</v>
      </c>
      <c r="R993" t="s">
        <v>8337</v>
      </c>
      <c r="S993" s="13">
        <f t="shared" si="77"/>
        <v>40357.227939814817</v>
      </c>
      <c r="T993" s="13">
        <f t="shared" si="78"/>
        <v>40401.665972222225</v>
      </c>
      <c r="U993">
        <f t="shared" si="79"/>
        <v>2010</v>
      </c>
    </row>
    <row r="994" spans="1:21" ht="16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8219</v>
      </c>
      <c r="G994" t="s">
        <v>8222</v>
      </c>
      <c r="H994" t="s">
        <v>8244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8267</v>
      </c>
      <c r="O994">
        <f t="shared" si="75"/>
        <v>39</v>
      </c>
      <c r="P994">
        <f t="shared" si="76"/>
        <v>393.59</v>
      </c>
      <c r="Q994" s="10" t="s">
        <v>8308</v>
      </c>
      <c r="R994" t="s">
        <v>8314</v>
      </c>
      <c r="S994" s="13">
        <f t="shared" si="77"/>
        <v>42024.888692129629</v>
      </c>
      <c r="T994" s="13">
        <f t="shared" si="78"/>
        <v>42054.888692129629</v>
      </c>
      <c r="U994">
        <f t="shared" si="79"/>
        <v>2015</v>
      </c>
    </row>
    <row r="995" spans="1:21" ht="48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8219</v>
      </c>
      <c r="G995" t="s">
        <v>8222</v>
      </c>
      <c r="H995" t="s">
        <v>8244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8284</v>
      </c>
      <c r="O995">
        <f t="shared" si="75"/>
        <v>32</v>
      </c>
      <c r="P995">
        <f t="shared" si="76"/>
        <v>115.55</v>
      </c>
      <c r="Q995" s="10" t="s">
        <v>8312</v>
      </c>
      <c r="R995" t="s">
        <v>8313</v>
      </c>
      <c r="S995" s="13">
        <f t="shared" si="77"/>
        <v>42304.210833333331</v>
      </c>
      <c r="T995" s="13">
        <f t="shared" si="78"/>
        <v>42334.252500000002</v>
      </c>
      <c r="U995">
        <f t="shared" si="79"/>
        <v>2015</v>
      </c>
    </row>
    <row r="996" spans="1:21" ht="48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8217</v>
      </c>
      <c r="G996" t="s">
        <v>8222</v>
      </c>
      <c r="H996" t="s">
        <v>8244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8282</v>
      </c>
      <c r="O996">
        <f t="shared" si="75"/>
        <v>109</v>
      </c>
      <c r="P996">
        <f t="shared" si="76"/>
        <v>159.24</v>
      </c>
      <c r="Q996" s="10" t="s">
        <v>8328</v>
      </c>
      <c r="R996" t="s">
        <v>8329</v>
      </c>
      <c r="S996" s="13">
        <f t="shared" si="77"/>
        <v>42619.466342592597</v>
      </c>
      <c r="T996" s="13">
        <f t="shared" si="78"/>
        <v>42649.583333333328</v>
      </c>
      <c r="U996">
        <f t="shared" si="79"/>
        <v>2016</v>
      </c>
    </row>
    <row r="997" spans="1:21" ht="48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8219</v>
      </c>
      <c r="G997" t="s">
        <v>8223</v>
      </c>
      <c r="H997" t="s">
        <v>8245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8282</v>
      </c>
      <c r="O997">
        <f t="shared" si="75"/>
        <v>14</v>
      </c>
      <c r="P997">
        <f t="shared" si="76"/>
        <v>63.65</v>
      </c>
      <c r="Q997" s="10" t="s">
        <v>8328</v>
      </c>
      <c r="R997" t="s">
        <v>8329</v>
      </c>
      <c r="S997" s="13">
        <f t="shared" si="77"/>
        <v>42321.660509259258</v>
      </c>
      <c r="T997" s="13">
        <f t="shared" si="78"/>
        <v>42353.506944444445</v>
      </c>
      <c r="U997">
        <f t="shared" si="79"/>
        <v>2015</v>
      </c>
    </row>
    <row r="998" spans="1:21" ht="48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8219</v>
      </c>
      <c r="G998" t="s">
        <v>8223</v>
      </c>
      <c r="H998" t="s">
        <v>8245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8268</v>
      </c>
      <c r="O998">
        <f t="shared" si="75"/>
        <v>18</v>
      </c>
      <c r="P998">
        <f t="shared" si="76"/>
        <v>32.979999999999997</v>
      </c>
      <c r="Q998" s="10" t="s">
        <v>8310</v>
      </c>
      <c r="R998" t="s">
        <v>8334</v>
      </c>
      <c r="S998" s="13">
        <f t="shared" si="77"/>
        <v>42436.509108796294</v>
      </c>
      <c r="T998" s="13">
        <f t="shared" si="78"/>
        <v>42471.467442129629</v>
      </c>
      <c r="U998">
        <f t="shared" si="79"/>
        <v>2016</v>
      </c>
    </row>
    <row r="999" spans="1:21" ht="48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8219</v>
      </c>
      <c r="G999" t="s">
        <v>8222</v>
      </c>
      <c r="H999" t="s">
        <v>8244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8281</v>
      </c>
      <c r="O999">
        <f t="shared" si="75"/>
        <v>15</v>
      </c>
      <c r="P999">
        <f t="shared" si="76"/>
        <v>69.47</v>
      </c>
      <c r="Q999" s="10" t="s">
        <v>8332</v>
      </c>
      <c r="R999" t="s">
        <v>8333</v>
      </c>
      <c r="S999" s="13">
        <f t="shared" si="77"/>
        <v>41893.028877314813</v>
      </c>
      <c r="T999" s="13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8217</v>
      </c>
      <c r="G1000" t="s">
        <v>8235</v>
      </c>
      <c r="H1000" t="s">
        <v>8247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8282</v>
      </c>
      <c r="O1000">
        <f t="shared" si="75"/>
        <v>104</v>
      </c>
      <c r="P1000">
        <f t="shared" si="76"/>
        <v>123.38</v>
      </c>
      <c r="Q1000" s="10" t="s">
        <v>8328</v>
      </c>
      <c r="R1000" t="s">
        <v>8329</v>
      </c>
      <c r="S1000" s="13">
        <f t="shared" si="77"/>
        <v>42430.430243055554</v>
      </c>
      <c r="T1000" s="13">
        <f t="shared" si="78"/>
        <v>42460.416666666672</v>
      </c>
      <c r="U1000">
        <f t="shared" si="79"/>
        <v>2016</v>
      </c>
    </row>
    <row r="1001" spans="1:21" ht="16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8219</v>
      </c>
      <c r="G1001" t="s">
        <v>8222</v>
      </c>
      <c r="H1001" t="s">
        <v>8244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8290</v>
      </c>
      <c r="O1001">
        <f t="shared" si="75"/>
        <v>0</v>
      </c>
      <c r="P1001">
        <f t="shared" si="76"/>
        <v>1</v>
      </c>
      <c r="Q1001" s="10" t="s">
        <v>8324</v>
      </c>
      <c r="R1001" t="s">
        <v>8330</v>
      </c>
      <c r="S1001" s="13">
        <f t="shared" si="77"/>
        <v>42063.869791666672</v>
      </c>
      <c r="T1001" s="13">
        <f t="shared" si="78"/>
        <v>42093.828125</v>
      </c>
      <c r="U1001">
        <f t="shared" si="79"/>
        <v>2015</v>
      </c>
    </row>
    <row r="1002" spans="1:21" ht="32" x14ac:dyDescent="0.2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8220</v>
      </c>
      <c r="G1002" t="s">
        <v>8222</v>
      </c>
      <c r="H1002" t="s">
        <v>8244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8300</v>
      </c>
      <c r="O1002">
        <f t="shared" si="75"/>
        <v>11</v>
      </c>
      <c r="P1002">
        <f t="shared" si="76"/>
        <v>217.38</v>
      </c>
      <c r="Q1002" s="10" t="s">
        <v>8310</v>
      </c>
      <c r="R1002" t="s">
        <v>8311</v>
      </c>
      <c r="S1002" s="13">
        <f t="shared" si="77"/>
        <v>42773.916180555556</v>
      </c>
      <c r="T1002" s="13">
        <f t="shared" si="78"/>
        <v>42818.874513888892</v>
      </c>
      <c r="U1002">
        <f t="shared" si="79"/>
        <v>2017</v>
      </c>
    </row>
    <row r="1003" spans="1:21" ht="32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8217</v>
      </c>
      <c r="G1003" t="s">
        <v>8222</v>
      </c>
      <c r="H1003" t="s">
        <v>8244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8282</v>
      </c>
      <c r="O1003">
        <f t="shared" si="75"/>
        <v>159</v>
      </c>
      <c r="P1003">
        <f t="shared" si="76"/>
        <v>102.86</v>
      </c>
      <c r="Q1003" s="10" t="s">
        <v>8328</v>
      </c>
      <c r="R1003" t="s">
        <v>8329</v>
      </c>
      <c r="S1003" s="13">
        <f t="shared" si="77"/>
        <v>42633.461956018517</v>
      </c>
      <c r="T1003" s="13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8217</v>
      </c>
      <c r="G1004" t="s">
        <v>8222</v>
      </c>
      <c r="H1004" t="s">
        <v>8244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8282</v>
      </c>
      <c r="O1004">
        <f t="shared" si="75"/>
        <v>102</v>
      </c>
      <c r="P1004">
        <f t="shared" si="76"/>
        <v>165.35</v>
      </c>
      <c r="Q1004" s="10" t="s">
        <v>8328</v>
      </c>
      <c r="R1004" t="s">
        <v>8329</v>
      </c>
      <c r="S1004" s="13">
        <f t="shared" si="77"/>
        <v>42125.614895833336</v>
      </c>
      <c r="T1004" s="13">
        <f t="shared" si="78"/>
        <v>42155.614895833336</v>
      </c>
      <c r="U1004">
        <f t="shared" si="79"/>
        <v>2015</v>
      </c>
    </row>
    <row r="1005" spans="1:21" ht="48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8219</v>
      </c>
      <c r="G1005" t="s">
        <v>8222</v>
      </c>
      <c r="H1005" t="s">
        <v>8244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8275</v>
      </c>
      <c r="O1005">
        <f t="shared" si="75"/>
        <v>3</v>
      </c>
      <c r="P1005">
        <f t="shared" si="76"/>
        <v>65</v>
      </c>
      <c r="Q1005" s="10" t="s">
        <v>8324</v>
      </c>
      <c r="R1005" t="s">
        <v>8338</v>
      </c>
      <c r="S1005" s="13">
        <f t="shared" si="77"/>
        <v>41081.69027777778</v>
      </c>
      <c r="T1005" s="13">
        <f t="shared" si="78"/>
        <v>41113.166666666664</v>
      </c>
      <c r="U1005">
        <f t="shared" si="79"/>
        <v>2012</v>
      </c>
    </row>
    <row r="1006" spans="1:21" ht="16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8219</v>
      </c>
      <c r="G1006" t="s">
        <v>8222</v>
      </c>
      <c r="H1006" t="s">
        <v>8244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8281</v>
      </c>
      <c r="O1006">
        <f t="shared" si="75"/>
        <v>6</v>
      </c>
      <c r="P1006">
        <f t="shared" si="76"/>
        <v>60.73</v>
      </c>
      <c r="Q1006" s="10" t="s">
        <v>8332</v>
      </c>
      <c r="R1006" t="s">
        <v>8333</v>
      </c>
      <c r="S1006" s="13">
        <f t="shared" si="77"/>
        <v>42109.709629629629</v>
      </c>
      <c r="T1006" s="13">
        <f t="shared" si="78"/>
        <v>42139.709629629629</v>
      </c>
      <c r="U1006">
        <f t="shared" si="79"/>
        <v>2015</v>
      </c>
    </row>
    <row r="1007" spans="1:21" ht="48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8217</v>
      </c>
      <c r="G1007" t="s">
        <v>8222</v>
      </c>
      <c r="H1007" t="s">
        <v>8244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8285</v>
      </c>
      <c r="O1007">
        <f t="shared" si="75"/>
        <v>108</v>
      </c>
      <c r="P1007">
        <f t="shared" si="76"/>
        <v>69.599999999999994</v>
      </c>
      <c r="Q1007" s="10" t="s">
        <v>8312</v>
      </c>
      <c r="R1007" t="s">
        <v>8344</v>
      </c>
      <c r="S1007" s="13">
        <f t="shared" si="77"/>
        <v>42340.172060185185</v>
      </c>
      <c r="T1007" s="13">
        <f t="shared" si="78"/>
        <v>42381.208333333328</v>
      </c>
      <c r="U1007">
        <f t="shared" si="79"/>
        <v>2016</v>
      </c>
    </row>
    <row r="1008" spans="1:21" ht="48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8217</v>
      </c>
      <c r="G1008" t="s">
        <v>8234</v>
      </c>
      <c r="H1008" t="s">
        <v>8247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8282</v>
      </c>
      <c r="O1008">
        <f t="shared" si="75"/>
        <v>104</v>
      </c>
      <c r="P1008">
        <f t="shared" si="76"/>
        <v>48.04</v>
      </c>
      <c r="Q1008" s="10" t="s">
        <v>8328</v>
      </c>
      <c r="R1008" t="s">
        <v>8329</v>
      </c>
      <c r="S1008" s="13">
        <f t="shared" si="77"/>
        <v>42414.44332175926</v>
      </c>
      <c r="T1008" s="13">
        <f t="shared" si="78"/>
        <v>42451.834027777775</v>
      </c>
      <c r="U1008">
        <f t="shared" si="79"/>
        <v>2016</v>
      </c>
    </row>
    <row r="1009" spans="1:21" ht="48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8217</v>
      </c>
      <c r="G1009" t="s">
        <v>8223</v>
      </c>
      <c r="H1009" t="s">
        <v>8245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8282</v>
      </c>
      <c r="O1009">
        <f t="shared" si="75"/>
        <v>101</v>
      </c>
      <c r="P1009">
        <f t="shared" si="76"/>
        <v>39.92</v>
      </c>
      <c r="Q1009" s="10" t="s">
        <v>8328</v>
      </c>
      <c r="R1009" t="s">
        <v>8329</v>
      </c>
      <c r="S1009" s="13">
        <f t="shared" si="77"/>
        <v>41809.385162037033</v>
      </c>
      <c r="T1009" s="13">
        <f t="shared" si="78"/>
        <v>41839.385162037033</v>
      </c>
      <c r="U1009">
        <f t="shared" si="79"/>
        <v>2014</v>
      </c>
    </row>
    <row r="1010" spans="1:21" ht="48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8219</v>
      </c>
      <c r="G1010" t="s">
        <v>8222</v>
      </c>
      <c r="H1010" t="s">
        <v>8244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8282</v>
      </c>
      <c r="O1010">
        <f t="shared" si="75"/>
        <v>14</v>
      </c>
      <c r="P1010">
        <f t="shared" si="76"/>
        <v>58.97</v>
      </c>
      <c r="Q1010" s="10" t="s">
        <v>8328</v>
      </c>
      <c r="R1010" t="s">
        <v>8329</v>
      </c>
      <c r="S1010" s="13">
        <f t="shared" si="77"/>
        <v>42344.32677083333</v>
      </c>
      <c r="T1010" s="13">
        <f t="shared" si="78"/>
        <v>42404.32677083333</v>
      </c>
      <c r="U1010">
        <f t="shared" si="79"/>
        <v>2016</v>
      </c>
    </row>
    <row r="1011" spans="1:21" ht="32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8217</v>
      </c>
      <c r="G1011" t="s">
        <v>8222</v>
      </c>
      <c r="H1011" t="s">
        <v>8244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8292</v>
      </c>
      <c r="O1011">
        <f t="shared" si="75"/>
        <v>209</v>
      </c>
      <c r="P1011">
        <f t="shared" si="76"/>
        <v>131.99</v>
      </c>
      <c r="Q1011" s="10" t="s">
        <v>8315</v>
      </c>
      <c r="R1011" t="s">
        <v>8326</v>
      </c>
      <c r="S1011" s="13">
        <f t="shared" si="77"/>
        <v>41313.755219907405</v>
      </c>
      <c r="T1011" s="13">
        <f t="shared" si="78"/>
        <v>41343.755219907405</v>
      </c>
      <c r="U1011">
        <f t="shared" si="79"/>
        <v>2013</v>
      </c>
    </row>
    <row r="1012" spans="1:21" ht="48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8217</v>
      </c>
      <c r="G1012" t="s">
        <v>8222</v>
      </c>
      <c r="H1012" t="s">
        <v>8244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8276</v>
      </c>
      <c r="O1012">
        <f t="shared" si="75"/>
        <v>107</v>
      </c>
      <c r="P1012">
        <f t="shared" si="76"/>
        <v>89.9</v>
      </c>
      <c r="Q1012" s="10" t="s">
        <v>8324</v>
      </c>
      <c r="R1012" t="s">
        <v>8345</v>
      </c>
      <c r="S1012" s="13">
        <f t="shared" si="77"/>
        <v>41135.175694444442</v>
      </c>
      <c r="T1012" s="13">
        <f t="shared" si="78"/>
        <v>41162.163194444445</v>
      </c>
      <c r="U1012">
        <f t="shared" si="79"/>
        <v>2012</v>
      </c>
    </row>
    <row r="1013" spans="1:21" ht="48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8218</v>
      </c>
      <c r="G1013" t="s">
        <v>8228</v>
      </c>
      <c r="H1013" t="s">
        <v>8247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8269</v>
      </c>
      <c r="O1013">
        <f t="shared" si="75"/>
        <v>0</v>
      </c>
      <c r="P1013">
        <f t="shared" si="76"/>
        <v>30</v>
      </c>
      <c r="Q1013" s="10" t="s">
        <v>8315</v>
      </c>
      <c r="R1013" t="s">
        <v>8319</v>
      </c>
      <c r="S1013" s="13">
        <f t="shared" si="77"/>
        <v>42179.653379629628</v>
      </c>
      <c r="T1013" s="13">
        <f t="shared" si="78"/>
        <v>42210.915972222225</v>
      </c>
      <c r="U1013">
        <f t="shared" si="79"/>
        <v>2015</v>
      </c>
    </row>
    <row r="1014" spans="1:21" ht="48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8219</v>
      </c>
      <c r="G1014" t="s">
        <v>8222</v>
      </c>
      <c r="H1014" t="s">
        <v>8244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8301</v>
      </c>
      <c r="O1014">
        <f t="shared" si="75"/>
        <v>5</v>
      </c>
      <c r="P1014">
        <f t="shared" si="76"/>
        <v>37.950000000000003</v>
      </c>
      <c r="Q1014" s="10" t="s">
        <v>8312</v>
      </c>
      <c r="R1014" t="s">
        <v>8342</v>
      </c>
      <c r="S1014" s="13">
        <f t="shared" si="77"/>
        <v>40938.062476851854</v>
      </c>
      <c r="T1014" s="13">
        <f t="shared" si="78"/>
        <v>40968.062476851854</v>
      </c>
      <c r="U1014">
        <f t="shared" si="79"/>
        <v>2012</v>
      </c>
    </row>
    <row r="1015" spans="1:21" ht="48" x14ac:dyDescent="0.2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8219</v>
      </c>
      <c r="G1015" t="s">
        <v>8223</v>
      </c>
      <c r="H1015" t="s">
        <v>8245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8300</v>
      </c>
      <c r="O1015">
        <f t="shared" si="75"/>
        <v>39</v>
      </c>
      <c r="P1015">
        <f t="shared" si="76"/>
        <v>69.53</v>
      </c>
      <c r="Q1015" s="10" t="s">
        <v>8310</v>
      </c>
      <c r="R1015" t="s">
        <v>8311</v>
      </c>
      <c r="S1015" s="13">
        <f t="shared" si="77"/>
        <v>42555.340486111112</v>
      </c>
      <c r="T1015" s="13">
        <f t="shared" si="78"/>
        <v>42605.340486111112</v>
      </c>
      <c r="U1015">
        <f t="shared" si="79"/>
        <v>2016</v>
      </c>
    </row>
    <row r="1016" spans="1:21" ht="48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8219</v>
      </c>
      <c r="G1016" t="s">
        <v>8222</v>
      </c>
      <c r="H1016" t="s">
        <v>8244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8282</v>
      </c>
      <c r="O1016">
        <f t="shared" si="75"/>
        <v>35</v>
      </c>
      <c r="P1016">
        <f t="shared" si="76"/>
        <v>104.85</v>
      </c>
      <c r="Q1016" s="10" t="s">
        <v>8328</v>
      </c>
      <c r="R1016" t="s">
        <v>8329</v>
      </c>
      <c r="S1016" s="13">
        <f t="shared" si="77"/>
        <v>42282.678287037037</v>
      </c>
      <c r="T1016" s="13">
        <f t="shared" si="78"/>
        <v>42322.719953703709</v>
      </c>
      <c r="U1016">
        <f t="shared" si="79"/>
        <v>2015</v>
      </c>
    </row>
    <row r="1017" spans="1:21" ht="48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8217</v>
      </c>
      <c r="G1017" t="s">
        <v>8222</v>
      </c>
      <c r="H1017" t="s">
        <v>8244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8268</v>
      </c>
      <c r="O1017">
        <f t="shared" si="75"/>
        <v>101</v>
      </c>
      <c r="P1017">
        <f t="shared" si="76"/>
        <v>54.91</v>
      </c>
      <c r="Q1017" s="10" t="s">
        <v>8310</v>
      </c>
      <c r="R1017" t="s">
        <v>8334</v>
      </c>
      <c r="S1017" s="13">
        <f t="shared" si="77"/>
        <v>42400.704537037032</v>
      </c>
      <c r="T1017" s="13">
        <f t="shared" si="78"/>
        <v>42444.875</v>
      </c>
      <c r="U1017">
        <f t="shared" si="79"/>
        <v>2016</v>
      </c>
    </row>
    <row r="1018" spans="1:21" ht="48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8217</v>
      </c>
      <c r="G1018" t="s">
        <v>8222</v>
      </c>
      <c r="H1018" t="s">
        <v>8244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8262</v>
      </c>
      <c r="O1018">
        <f t="shared" si="75"/>
        <v>102</v>
      </c>
      <c r="P1018">
        <f t="shared" si="76"/>
        <v>221.52</v>
      </c>
      <c r="Q1018" s="10" t="s">
        <v>8308</v>
      </c>
      <c r="R1018" t="s">
        <v>8347</v>
      </c>
      <c r="S1018" s="13">
        <f t="shared" si="77"/>
        <v>42089.83289351852</v>
      </c>
      <c r="T1018" s="13">
        <f t="shared" si="78"/>
        <v>42119.83289351852</v>
      </c>
      <c r="U1018">
        <f t="shared" si="79"/>
        <v>2015</v>
      </c>
    </row>
    <row r="1019" spans="1:21" ht="48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8219</v>
      </c>
      <c r="G1019" t="s">
        <v>8222</v>
      </c>
      <c r="H1019" t="s">
        <v>8244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8265</v>
      </c>
      <c r="O1019">
        <f t="shared" si="75"/>
        <v>0</v>
      </c>
      <c r="P1019">
        <f t="shared" si="76"/>
        <v>30</v>
      </c>
      <c r="Q1019" s="10" t="s">
        <v>8308</v>
      </c>
      <c r="R1019" t="s">
        <v>8317</v>
      </c>
      <c r="S1019" s="13">
        <f t="shared" si="77"/>
        <v>42129.777210648142</v>
      </c>
      <c r="T1019" s="13">
        <f t="shared" si="78"/>
        <v>42159.777210648142</v>
      </c>
      <c r="U1019">
        <f t="shared" si="79"/>
        <v>2015</v>
      </c>
    </row>
    <row r="1020" spans="1:21" ht="16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8219</v>
      </c>
      <c r="G1020" t="s">
        <v>8222</v>
      </c>
      <c r="H1020" t="s">
        <v>8244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8265</v>
      </c>
      <c r="O1020">
        <f t="shared" si="75"/>
        <v>0</v>
      </c>
      <c r="P1020">
        <f t="shared" si="76"/>
        <v>50</v>
      </c>
      <c r="Q1020" s="10" t="s">
        <v>8308</v>
      </c>
      <c r="R1020" t="s">
        <v>8317</v>
      </c>
      <c r="S1020" s="13">
        <f t="shared" si="77"/>
        <v>42377.577187499999</v>
      </c>
      <c r="T1020" s="13">
        <f t="shared" si="78"/>
        <v>42437.577187499999</v>
      </c>
      <c r="U1020">
        <f t="shared" si="79"/>
        <v>2016</v>
      </c>
    </row>
    <row r="1021" spans="1:21" ht="48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8217</v>
      </c>
      <c r="G1021" t="s">
        <v>8222</v>
      </c>
      <c r="H1021" t="s">
        <v>8244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8266</v>
      </c>
      <c r="O1021">
        <f t="shared" si="75"/>
        <v>108</v>
      </c>
      <c r="P1021">
        <f t="shared" si="76"/>
        <v>117.85</v>
      </c>
      <c r="Q1021" s="10" t="s">
        <v>8308</v>
      </c>
      <c r="R1021" t="s">
        <v>8337</v>
      </c>
      <c r="S1021" s="13">
        <f t="shared" si="77"/>
        <v>41354.708460648151</v>
      </c>
      <c r="T1021" s="13">
        <f t="shared" si="78"/>
        <v>41399.708460648151</v>
      </c>
      <c r="U1021">
        <f t="shared" si="79"/>
        <v>2013</v>
      </c>
    </row>
    <row r="1022" spans="1:21" ht="48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8217</v>
      </c>
      <c r="G1022" t="s">
        <v>8222</v>
      </c>
      <c r="H1022" t="s">
        <v>8244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8266</v>
      </c>
      <c r="O1022">
        <f t="shared" si="75"/>
        <v>109</v>
      </c>
      <c r="P1022">
        <f t="shared" si="76"/>
        <v>121.28</v>
      </c>
      <c r="Q1022" s="10" t="s">
        <v>8308</v>
      </c>
      <c r="R1022" t="s">
        <v>8337</v>
      </c>
      <c r="S1022" s="13">
        <f t="shared" si="77"/>
        <v>41313.816249999996</v>
      </c>
      <c r="T1022" s="13">
        <f t="shared" si="78"/>
        <v>41358.774583333332</v>
      </c>
      <c r="U1022">
        <f t="shared" si="79"/>
        <v>2013</v>
      </c>
    </row>
    <row r="1023" spans="1:21" ht="32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8217</v>
      </c>
      <c r="G1023" t="s">
        <v>8222</v>
      </c>
      <c r="H1023" t="s">
        <v>8244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8266</v>
      </c>
      <c r="O1023">
        <f t="shared" si="75"/>
        <v>176</v>
      </c>
      <c r="P1023">
        <f t="shared" si="76"/>
        <v>91.19</v>
      </c>
      <c r="Q1023" s="10" t="s">
        <v>8308</v>
      </c>
      <c r="R1023" t="s">
        <v>8337</v>
      </c>
      <c r="S1023" s="13">
        <f t="shared" si="77"/>
        <v>41184.277986111112</v>
      </c>
      <c r="T1023" s="13">
        <f t="shared" si="78"/>
        <v>41215.166666666664</v>
      </c>
      <c r="U1023">
        <f t="shared" si="79"/>
        <v>2012</v>
      </c>
    </row>
    <row r="1024" spans="1:21" ht="48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8217</v>
      </c>
      <c r="G1024" t="s">
        <v>8223</v>
      </c>
      <c r="H1024" t="s">
        <v>8245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8266</v>
      </c>
      <c r="O1024">
        <f t="shared" si="75"/>
        <v>105</v>
      </c>
      <c r="P1024">
        <f t="shared" si="76"/>
        <v>67.77</v>
      </c>
      <c r="Q1024" s="10" t="s">
        <v>8308</v>
      </c>
      <c r="R1024" t="s">
        <v>8337</v>
      </c>
      <c r="S1024" s="13">
        <f t="shared" si="77"/>
        <v>41550.456412037034</v>
      </c>
      <c r="T1024" s="13">
        <f t="shared" si="78"/>
        <v>41580.456412037034</v>
      </c>
      <c r="U1024">
        <f t="shared" si="79"/>
        <v>2013</v>
      </c>
    </row>
    <row r="1025" spans="1:21" ht="32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8217</v>
      </c>
      <c r="G1025" t="s">
        <v>8227</v>
      </c>
      <c r="H1025" t="s">
        <v>8249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8266</v>
      </c>
      <c r="O1025">
        <f t="shared" si="75"/>
        <v>114</v>
      </c>
      <c r="P1025">
        <f t="shared" si="76"/>
        <v>108.01</v>
      </c>
      <c r="Q1025" s="10" t="s">
        <v>8308</v>
      </c>
      <c r="R1025" t="s">
        <v>8337</v>
      </c>
      <c r="S1025" s="13">
        <f t="shared" si="77"/>
        <v>41950.923576388886</v>
      </c>
      <c r="T1025" s="13">
        <f t="shared" si="78"/>
        <v>41984.207638888889</v>
      </c>
      <c r="U1025">
        <f t="shared" si="79"/>
        <v>2014</v>
      </c>
    </row>
    <row r="1026" spans="1:21" ht="48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8217</v>
      </c>
      <c r="G1026" t="s">
        <v>8222</v>
      </c>
      <c r="H1026" t="s">
        <v>8244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8266</v>
      </c>
      <c r="O1026">
        <f t="shared" si="75"/>
        <v>110</v>
      </c>
      <c r="P1026">
        <f t="shared" si="76"/>
        <v>70</v>
      </c>
      <c r="Q1026" s="10" t="s">
        <v>8308</v>
      </c>
      <c r="R1026" t="s">
        <v>8337</v>
      </c>
      <c r="S1026" s="13">
        <f t="shared" si="77"/>
        <v>42559.755671296298</v>
      </c>
      <c r="T1026" s="13">
        <f t="shared" si="78"/>
        <v>42616.041666666672</v>
      </c>
      <c r="U1026">
        <f t="shared" si="79"/>
        <v>2016</v>
      </c>
    </row>
    <row r="1027" spans="1:21" ht="48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8217</v>
      </c>
      <c r="G1027" t="s">
        <v>8222</v>
      </c>
      <c r="H1027" t="s">
        <v>8244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8266</v>
      </c>
      <c r="O1027">
        <f t="shared" ref="O1027:O1090" si="80">ROUND(E1027/D1027*100,0)</f>
        <v>174</v>
      </c>
      <c r="P1027">
        <f t="shared" ref="P1027:P1090" si="81">IFERROR(ROUND(E1027/L1027,2),0)</f>
        <v>86.14</v>
      </c>
      <c r="Q1027" s="10" t="s">
        <v>8308</v>
      </c>
      <c r="R1027" t="s">
        <v>8337</v>
      </c>
      <c r="S1027" s="13">
        <f t="shared" ref="S1027:S1090" si="82">(((J1027/60)/60)/24)+DATE(1970,1,1)</f>
        <v>42078.222187499996</v>
      </c>
      <c r="T1027" s="13">
        <f t="shared" ref="T1027:T1090" si="83">(((I1027/60)/60)/24)+DATE(1970,1,1)</f>
        <v>42118.222187499996</v>
      </c>
      <c r="U1027">
        <f t="shared" ref="U1027:U1090" si="84">YEAR(T1027)</f>
        <v>2015</v>
      </c>
    </row>
    <row r="1028" spans="1:21" ht="48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8217</v>
      </c>
      <c r="G1028" t="s">
        <v>8223</v>
      </c>
      <c r="H1028" t="s">
        <v>8245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8266</v>
      </c>
      <c r="O1028">
        <f t="shared" si="80"/>
        <v>104</v>
      </c>
      <c r="P1028">
        <f t="shared" si="81"/>
        <v>239.94</v>
      </c>
      <c r="Q1028" s="10" t="s">
        <v>8308</v>
      </c>
      <c r="R1028" t="s">
        <v>8337</v>
      </c>
      <c r="S1028" s="13">
        <f t="shared" si="82"/>
        <v>41668.606469907405</v>
      </c>
      <c r="T1028" s="13">
        <f t="shared" si="83"/>
        <v>41698.606469907405</v>
      </c>
      <c r="U1028">
        <f t="shared" si="84"/>
        <v>2014</v>
      </c>
    </row>
    <row r="1029" spans="1:21" ht="48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8217</v>
      </c>
      <c r="G1029" t="s">
        <v>8222</v>
      </c>
      <c r="H1029" t="s">
        <v>8244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8266</v>
      </c>
      <c r="O1029">
        <f t="shared" si="80"/>
        <v>116</v>
      </c>
      <c r="P1029">
        <f t="shared" si="81"/>
        <v>116.86</v>
      </c>
      <c r="Q1029" s="10" t="s">
        <v>8308</v>
      </c>
      <c r="R1029" t="s">
        <v>8337</v>
      </c>
      <c r="S1029" s="13">
        <f t="shared" si="82"/>
        <v>40987.688333333332</v>
      </c>
      <c r="T1029" s="13">
        <f t="shared" si="83"/>
        <v>41032.688333333332</v>
      </c>
      <c r="U1029">
        <f t="shared" si="84"/>
        <v>2012</v>
      </c>
    </row>
    <row r="1030" spans="1:21" ht="48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8217</v>
      </c>
      <c r="G1030" t="s">
        <v>8222</v>
      </c>
      <c r="H1030" t="s">
        <v>8244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8266</v>
      </c>
      <c r="O1030">
        <f t="shared" si="80"/>
        <v>107</v>
      </c>
      <c r="P1030">
        <f t="shared" si="81"/>
        <v>81.63</v>
      </c>
      <c r="Q1030" s="10" t="s">
        <v>8308</v>
      </c>
      <c r="R1030" t="s">
        <v>8337</v>
      </c>
      <c r="S1030" s="13">
        <f t="shared" si="82"/>
        <v>41082.564884259256</v>
      </c>
      <c r="T1030" s="13">
        <f t="shared" si="83"/>
        <v>41097.564884259256</v>
      </c>
      <c r="U1030">
        <f t="shared" si="84"/>
        <v>2012</v>
      </c>
    </row>
    <row r="1031" spans="1:21" ht="48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8219</v>
      </c>
      <c r="G1031" t="s">
        <v>8222</v>
      </c>
      <c r="H1031" t="s">
        <v>8244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8267</v>
      </c>
      <c r="O1031">
        <f t="shared" si="80"/>
        <v>2</v>
      </c>
      <c r="P1031">
        <f t="shared" si="81"/>
        <v>50.17</v>
      </c>
      <c r="Q1031" s="10" t="s">
        <v>8308</v>
      </c>
      <c r="R1031" t="s">
        <v>8314</v>
      </c>
      <c r="S1031" s="13">
        <f t="shared" si="82"/>
        <v>42177.491388888884</v>
      </c>
      <c r="T1031" s="13">
        <f t="shared" si="83"/>
        <v>42237.491388888884</v>
      </c>
      <c r="U1031">
        <f t="shared" si="84"/>
        <v>2015</v>
      </c>
    </row>
    <row r="1032" spans="1:21" ht="48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8219</v>
      </c>
      <c r="G1032" t="s">
        <v>8222</v>
      </c>
      <c r="H1032" t="s">
        <v>8244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8267</v>
      </c>
      <c r="O1032">
        <f t="shared" si="80"/>
        <v>33</v>
      </c>
      <c r="P1032">
        <f t="shared" si="81"/>
        <v>88.8</v>
      </c>
      <c r="Q1032" s="10" t="s">
        <v>8308</v>
      </c>
      <c r="R1032" t="s">
        <v>8314</v>
      </c>
      <c r="S1032" s="13">
        <f t="shared" si="82"/>
        <v>41904.407812500001</v>
      </c>
      <c r="T1032" s="13">
        <f t="shared" si="83"/>
        <v>41964.449479166666</v>
      </c>
      <c r="U1032">
        <f t="shared" si="84"/>
        <v>2014</v>
      </c>
    </row>
    <row r="1033" spans="1:21" ht="48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8219</v>
      </c>
      <c r="G1033" t="s">
        <v>8223</v>
      </c>
      <c r="H1033" t="s">
        <v>8245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8267</v>
      </c>
      <c r="O1033">
        <f t="shared" si="80"/>
        <v>50</v>
      </c>
      <c r="P1033">
        <f t="shared" si="81"/>
        <v>51.22</v>
      </c>
      <c r="Q1033" s="10" t="s">
        <v>8308</v>
      </c>
      <c r="R1033" t="s">
        <v>8314</v>
      </c>
      <c r="S1033" s="13">
        <f t="shared" si="82"/>
        <v>41243.197592592594</v>
      </c>
      <c r="T1033" s="13">
        <f t="shared" si="83"/>
        <v>41303.197592592594</v>
      </c>
      <c r="U1033">
        <f t="shared" si="84"/>
        <v>2013</v>
      </c>
    </row>
    <row r="1034" spans="1:21" ht="48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8219</v>
      </c>
      <c r="G1034" t="s">
        <v>8222</v>
      </c>
      <c r="H1034" t="s">
        <v>8244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8267</v>
      </c>
      <c r="O1034">
        <f t="shared" si="80"/>
        <v>1</v>
      </c>
      <c r="P1034">
        <f t="shared" si="81"/>
        <v>68.33</v>
      </c>
      <c r="Q1034" s="10" t="s">
        <v>8308</v>
      </c>
      <c r="R1034" t="s">
        <v>8314</v>
      </c>
      <c r="S1034" s="13">
        <f t="shared" si="82"/>
        <v>42738.615289351852</v>
      </c>
      <c r="T1034" s="13">
        <f t="shared" si="83"/>
        <v>42768.615289351852</v>
      </c>
      <c r="U1034">
        <f t="shared" si="84"/>
        <v>2017</v>
      </c>
    </row>
    <row r="1035" spans="1:21" ht="48" x14ac:dyDescent="0.2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8217</v>
      </c>
      <c r="G1035" t="s">
        <v>8232</v>
      </c>
      <c r="H1035" t="s">
        <v>8252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8268</v>
      </c>
      <c r="O1035">
        <f t="shared" si="80"/>
        <v>105</v>
      </c>
      <c r="P1035">
        <f t="shared" si="81"/>
        <v>327.08</v>
      </c>
      <c r="Q1035" s="10" t="s">
        <v>8310</v>
      </c>
      <c r="R1035" t="s">
        <v>8334</v>
      </c>
      <c r="S1035" s="13">
        <f t="shared" si="82"/>
        <v>42270.810995370368</v>
      </c>
      <c r="T1035" s="13">
        <f t="shared" si="83"/>
        <v>42309.958333333328</v>
      </c>
      <c r="U1035">
        <f t="shared" si="84"/>
        <v>2015</v>
      </c>
    </row>
    <row r="1036" spans="1:21" ht="64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8219</v>
      </c>
      <c r="G1036" t="s">
        <v>8222</v>
      </c>
      <c r="H1036" t="s">
        <v>8244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8269</v>
      </c>
      <c r="O1036">
        <f t="shared" si="80"/>
        <v>0</v>
      </c>
      <c r="P1036">
        <f t="shared" si="81"/>
        <v>1</v>
      </c>
      <c r="Q1036" s="10" t="s">
        <v>8315</v>
      </c>
      <c r="R1036" t="s">
        <v>8319</v>
      </c>
      <c r="S1036" s="13">
        <f t="shared" si="82"/>
        <v>42009.817199074074</v>
      </c>
      <c r="T1036" s="13">
        <f t="shared" si="83"/>
        <v>42039.817199074074</v>
      </c>
      <c r="U1036">
        <f t="shared" si="84"/>
        <v>2015</v>
      </c>
    </row>
    <row r="1037" spans="1:21" ht="48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8219</v>
      </c>
      <c r="G1037" t="s">
        <v>8222</v>
      </c>
      <c r="H1037" t="s">
        <v>8244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8269</v>
      </c>
      <c r="O1037">
        <f t="shared" si="80"/>
        <v>0</v>
      </c>
      <c r="P1037">
        <f t="shared" si="81"/>
        <v>27.5</v>
      </c>
      <c r="Q1037" s="10" t="s">
        <v>8315</v>
      </c>
      <c r="R1037" t="s">
        <v>8319</v>
      </c>
      <c r="S1037" s="13">
        <f t="shared" si="82"/>
        <v>42268.658715277779</v>
      </c>
      <c r="T1037" s="13">
        <f t="shared" si="83"/>
        <v>42303.658715277779</v>
      </c>
      <c r="U1037">
        <f t="shared" si="84"/>
        <v>2015</v>
      </c>
    </row>
    <row r="1038" spans="1:21" ht="48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8218</v>
      </c>
      <c r="G1038" t="s">
        <v>8222</v>
      </c>
      <c r="H1038" t="s">
        <v>8244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8269</v>
      </c>
      <c r="O1038">
        <f t="shared" si="80"/>
        <v>4</v>
      </c>
      <c r="P1038">
        <f t="shared" si="81"/>
        <v>45.39</v>
      </c>
      <c r="Q1038" s="10" t="s">
        <v>8315</v>
      </c>
      <c r="R1038" t="s">
        <v>8319</v>
      </c>
      <c r="S1038" s="13">
        <f t="shared" si="82"/>
        <v>41835.639155092591</v>
      </c>
      <c r="T1038" s="13">
        <f t="shared" si="83"/>
        <v>41865.639155092591</v>
      </c>
      <c r="U1038">
        <f t="shared" si="84"/>
        <v>2014</v>
      </c>
    </row>
    <row r="1039" spans="1:21" ht="48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8217</v>
      </c>
      <c r="G1039" t="s">
        <v>8222</v>
      </c>
      <c r="H1039" t="s">
        <v>8244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8270</v>
      </c>
      <c r="O1039">
        <f t="shared" si="80"/>
        <v>126</v>
      </c>
      <c r="P1039">
        <f t="shared" si="81"/>
        <v>190.45</v>
      </c>
      <c r="Q1039" s="10" t="s">
        <v>8315</v>
      </c>
      <c r="R1039" t="s">
        <v>8323</v>
      </c>
      <c r="S1039" s="13">
        <f t="shared" si="82"/>
        <v>42331.84574074074</v>
      </c>
      <c r="T1039" s="13">
        <f t="shared" si="83"/>
        <v>42361.84574074074</v>
      </c>
      <c r="U1039">
        <f t="shared" si="84"/>
        <v>2015</v>
      </c>
    </row>
    <row r="1040" spans="1:21" ht="48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8219</v>
      </c>
      <c r="G1040" t="s">
        <v>8222</v>
      </c>
      <c r="H1040" t="s">
        <v>8244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8270</v>
      </c>
      <c r="O1040">
        <f t="shared" si="80"/>
        <v>5</v>
      </c>
      <c r="P1040">
        <f t="shared" si="81"/>
        <v>27.36</v>
      </c>
      <c r="Q1040" s="10" t="s">
        <v>8315</v>
      </c>
      <c r="R1040" t="s">
        <v>8323</v>
      </c>
      <c r="S1040" s="13">
        <f t="shared" si="82"/>
        <v>42090.831273148149</v>
      </c>
      <c r="T1040" s="13">
        <f t="shared" si="83"/>
        <v>42135.831273148149</v>
      </c>
      <c r="U1040">
        <f t="shared" si="84"/>
        <v>2015</v>
      </c>
    </row>
    <row r="1041" spans="1:21" ht="48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8219</v>
      </c>
      <c r="G1041" t="s">
        <v>8225</v>
      </c>
      <c r="H1041" t="s">
        <v>8247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8270</v>
      </c>
      <c r="O1041">
        <f t="shared" si="80"/>
        <v>3</v>
      </c>
      <c r="P1041">
        <f t="shared" si="81"/>
        <v>13</v>
      </c>
      <c r="Q1041" s="10" t="s">
        <v>8315</v>
      </c>
      <c r="R1041" t="s">
        <v>8323</v>
      </c>
      <c r="S1041" s="13">
        <f t="shared" si="82"/>
        <v>42715.688437500001</v>
      </c>
      <c r="T1041" s="13">
        <f t="shared" si="83"/>
        <v>42745.688437500001</v>
      </c>
      <c r="U1041">
        <f t="shared" si="84"/>
        <v>2017</v>
      </c>
    </row>
    <row r="1042" spans="1:21" ht="48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8219</v>
      </c>
      <c r="G1042" t="s">
        <v>8222</v>
      </c>
      <c r="H1042" t="s">
        <v>8244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8270</v>
      </c>
      <c r="O1042">
        <f t="shared" si="80"/>
        <v>31</v>
      </c>
      <c r="P1042">
        <f t="shared" si="81"/>
        <v>124.92</v>
      </c>
      <c r="Q1042" s="10" t="s">
        <v>8315</v>
      </c>
      <c r="R1042" t="s">
        <v>8323</v>
      </c>
      <c r="S1042" s="13">
        <f t="shared" si="82"/>
        <v>42668.726701388892</v>
      </c>
      <c r="T1042" s="13">
        <f t="shared" si="83"/>
        <v>42698.768368055549</v>
      </c>
      <c r="U1042">
        <f t="shared" si="84"/>
        <v>2016</v>
      </c>
    </row>
    <row r="1043" spans="1:21" ht="48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8219</v>
      </c>
      <c r="G1043" t="s">
        <v>8222</v>
      </c>
      <c r="H1043" t="s">
        <v>8244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8270</v>
      </c>
      <c r="O1043">
        <f t="shared" si="80"/>
        <v>6</v>
      </c>
      <c r="P1043">
        <f t="shared" si="81"/>
        <v>119.57</v>
      </c>
      <c r="Q1043" s="10" t="s">
        <v>8315</v>
      </c>
      <c r="R1043" t="s">
        <v>8323</v>
      </c>
      <c r="S1043" s="13">
        <f t="shared" si="82"/>
        <v>42711.950798611113</v>
      </c>
      <c r="T1043" s="13">
        <f t="shared" si="83"/>
        <v>42766.98055555555</v>
      </c>
      <c r="U1043">
        <f t="shared" si="84"/>
        <v>2017</v>
      </c>
    </row>
    <row r="1044" spans="1:21" ht="32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8219</v>
      </c>
      <c r="G1044" t="s">
        <v>8222</v>
      </c>
      <c r="H1044" t="s">
        <v>8244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8270</v>
      </c>
      <c r="O1044">
        <f t="shared" si="80"/>
        <v>0</v>
      </c>
      <c r="P1044">
        <f t="shared" si="81"/>
        <v>30.5</v>
      </c>
      <c r="Q1044" s="10" t="s">
        <v>8315</v>
      </c>
      <c r="R1044" t="s">
        <v>8323</v>
      </c>
      <c r="S1044" s="13">
        <f t="shared" si="82"/>
        <v>41948.041192129633</v>
      </c>
      <c r="T1044" s="13">
        <f t="shared" si="83"/>
        <v>41978.041192129633</v>
      </c>
      <c r="U1044">
        <f t="shared" si="84"/>
        <v>2014</v>
      </c>
    </row>
    <row r="1045" spans="1:21" ht="48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8219</v>
      </c>
      <c r="G1045" t="s">
        <v>8222</v>
      </c>
      <c r="H1045" t="s">
        <v>8244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8270</v>
      </c>
      <c r="O1045">
        <f t="shared" si="80"/>
        <v>15</v>
      </c>
      <c r="P1045">
        <f t="shared" si="81"/>
        <v>80.319999999999993</v>
      </c>
      <c r="Q1045" s="10" t="s">
        <v>8315</v>
      </c>
      <c r="R1045" t="s">
        <v>8323</v>
      </c>
      <c r="S1045" s="13">
        <f t="shared" si="82"/>
        <v>42734.787986111114</v>
      </c>
      <c r="T1045" s="13">
        <f t="shared" si="83"/>
        <v>42794.787986111114</v>
      </c>
      <c r="U1045">
        <f t="shared" si="84"/>
        <v>2017</v>
      </c>
    </row>
    <row r="1046" spans="1:21" ht="48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8219</v>
      </c>
      <c r="G1046" t="s">
        <v>8222</v>
      </c>
      <c r="H1046" t="s">
        <v>8244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8270</v>
      </c>
      <c r="O1046">
        <f t="shared" si="80"/>
        <v>1</v>
      </c>
      <c r="P1046">
        <f t="shared" si="81"/>
        <v>19.399999999999999</v>
      </c>
      <c r="Q1046" s="10" t="s">
        <v>8315</v>
      </c>
      <c r="R1046" t="s">
        <v>8323</v>
      </c>
      <c r="S1046" s="13">
        <f t="shared" si="82"/>
        <v>42409.040231481486</v>
      </c>
      <c r="T1046" s="13">
        <f t="shared" si="83"/>
        <v>42423.040231481486</v>
      </c>
      <c r="U1046">
        <f t="shared" si="84"/>
        <v>2016</v>
      </c>
    </row>
    <row r="1047" spans="1:21" ht="48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8219</v>
      </c>
      <c r="G1047" t="s">
        <v>8222</v>
      </c>
      <c r="H1047" t="s">
        <v>8244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8272</v>
      </c>
      <c r="O1047">
        <f t="shared" si="80"/>
        <v>3</v>
      </c>
      <c r="P1047">
        <f t="shared" si="81"/>
        <v>66.67</v>
      </c>
      <c r="Q1047" s="10" t="s">
        <v>8312</v>
      </c>
      <c r="R1047" t="s">
        <v>8351</v>
      </c>
      <c r="S1047" s="13">
        <f t="shared" si="82"/>
        <v>40436.68408564815</v>
      </c>
      <c r="T1047" s="13">
        <f t="shared" si="83"/>
        <v>40466.166666666664</v>
      </c>
      <c r="U1047">
        <f t="shared" si="84"/>
        <v>2010</v>
      </c>
    </row>
    <row r="1048" spans="1:21" ht="48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8217</v>
      </c>
      <c r="G1048" t="s">
        <v>8222</v>
      </c>
      <c r="H1048" t="s">
        <v>8244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8273</v>
      </c>
      <c r="O1048">
        <f t="shared" si="80"/>
        <v>101</v>
      </c>
      <c r="P1048">
        <f t="shared" si="81"/>
        <v>97.99</v>
      </c>
      <c r="Q1048" s="10" t="s">
        <v>8324</v>
      </c>
      <c r="R1048" t="s">
        <v>8348</v>
      </c>
      <c r="S1048" s="13">
        <f t="shared" si="82"/>
        <v>40869.675173611111</v>
      </c>
      <c r="T1048" s="13">
        <f t="shared" si="83"/>
        <v>40929.342361111114</v>
      </c>
      <c r="U1048">
        <f t="shared" si="84"/>
        <v>2012</v>
      </c>
    </row>
    <row r="1049" spans="1:21" ht="32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8219</v>
      </c>
      <c r="G1049" t="s">
        <v>8222</v>
      </c>
      <c r="H1049" t="s">
        <v>8244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8275</v>
      </c>
      <c r="O1049">
        <f t="shared" si="80"/>
        <v>0</v>
      </c>
      <c r="P1049">
        <f t="shared" si="81"/>
        <v>0</v>
      </c>
      <c r="Q1049" s="10" t="s">
        <v>8324</v>
      </c>
      <c r="R1049" t="s">
        <v>8338</v>
      </c>
      <c r="S1049" s="13">
        <f t="shared" si="82"/>
        <v>41681.189699074072</v>
      </c>
      <c r="T1049" s="13">
        <f t="shared" si="83"/>
        <v>41711.148032407407</v>
      </c>
      <c r="U1049">
        <f t="shared" si="84"/>
        <v>2014</v>
      </c>
    </row>
    <row r="1050" spans="1:21" ht="48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8219</v>
      </c>
      <c r="G1050" t="s">
        <v>8222</v>
      </c>
      <c r="H1050" t="s">
        <v>8244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8275</v>
      </c>
      <c r="O1050">
        <f t="shared" si="80"/>
        <v>31</v>
      </c>
      <c r="P1050">
        <f t="shared" si="81"/>
        <v>231.75</v>
      </c>
      <c r="Q1050" s="10" t="s">
        <v>8324</v>
      </c>
      <c r="R1050" t="s">
        <v>8338</v>
      </c>
      <c r="S1050" s="13">
        <f t="shared" si="82"/>
        <v>40847.171018518515</v>
      </c>
      <c r="T1050" s="13">
        <f t="shared" si="83"/>
        <v>40889.212685185186</v>
      </c>
      <c r="U1050">
        <f t="shared" si="84"/>
        <v>2011</v>
      </c>
    </row>
    <row r="1051" spans="1:21" ht="48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8219</v>
      </c>
      <c r="G1051" t="s">
        <v>8222</v>
      </c>
      <c r="H1051" t="s">
        <v>8244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8275</v>
      </c>
      <c r="O1051">
        <f t="shared" si="80"/>
        <v>2</v>
      </c>
      <c r="P1051">
        <f t="shared" si="81"/>
        <v>55</v>
      </c>
      <c r="Q1051" s="10" t="s">
        <v>8324</v>
      </c>
      <c r="R1051" t="s">
        <v>8338</v>
      </c>
      <c r="S1051" s="13">
        <f t="shared" si="82"/>
        <v>41934.959756944445</v>
      </c>
      <c r="T1051" s="13">
        <f t="shared" si="83"/>
        <v>41965.001423611116</v>
      </c>
      <c r="U1051">
        <f t="shared" si="84"/>
        <v>2014</v>
      </c>
    </row>
    <row r="1052" spans="1:21" ht="32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8219</v>
      </c>
      <c r="G1052" t="s">
        <v>8222</v>
      </c>
      <c r="H1052" t="s">
        <v>8244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8270</v>
      </c>
      <c r="O1052">
        <f t="shared" si="80"/>
        <v>2</v>
      </c>
      <c r="P1052">
        <f t="shared" si="81"/>
        <v>57.2</v>
      </c>
      <c r="Q1052" s="10" t="s">
        <v>8315</v>
      </c>
      <c r="R1052" t="s">
        <v>8323</v>
      </c>
      <c r="S1052" s="13">
        <f t="shared" si="82"/>
        <v>42592.750555555554</v>
      </c>
      <c r="T1052" s="13">
        <f t="shared" si="83"/>
        <v>42622.750555555554</v>
      </c>
      <c r="U1052">
        <f t="shared" si="84"/>
        <v>2016</v>
      </c>
    </row>
    <row r="1053" spans="1:21" ht="48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8219</v>
      </c>
      <c r="G1053" t="s">
        <v>8222</v>
      </c>
      <c r="H1053" t="s">
        <v>8244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8270</v>
      </c>
      <c r="O1053">
        <f t="shared" si="80"/>
        <v>1</v>
      </c>
      <c r="P1053">
        <f t="shared" si="81"/>
        <v>25.2</v>
      </c>
      <c r="Q1053" s="10" t="s">
        <v>8315</v>
      </c>
      <c r="R1053" t="s">
        <v>8323</v>
      </c>
      <c r="S1053" s="13">
        <f t="shared" si="82"/>
        <v>41999.164340277777</v>
      </c>
      <c r="T1053" s="13">
        <f t="shared" si="83"/>
        <v>42029.164340277777</v>
      </c>
      <c r="U1053">
        <f t="shared" si="84"/>
        <v>2015</v>
      </c>
    </row>
    <row r="1054" spans="1:21" ht="48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8219</v>
      </c>
      <c r="G1054" t="s">
        <v>8222</v>
      </c>
      <c r="H1054" t="s">
        <v>8244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8270</v>
      </c>
      <c r="O1054">
        <f t="shared" si="80"/>
        <v>43</v>
      </c>
      <c r="P1054">
        <f t="shared" si="81"/>
        <v>89.19</v>
      </c>
      <c r="Q1054" s="10" t="s">
        <v>8315</v>
      </c>
      <c r="R1054" t="s">
        <v>8323</v>
      </c>
      <c r="S1054" s="13">
        <f t="shared" si="82"/>
        <v>42194.833784722221</v>
      </c>
      <c r="T1054" s="13">
        <f t="shared" si="83"/>
        <v>42236.833784722221</v>
      </c>
      <c r="U1054">
        <f t="shared" si="84"/>
        <v>2015</v>
      </c>
    </row>
    <row r="1055" spans="1:21" ht="48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8218</v>
      </c>
      <c r="G1055" t="s">
        <v>8222</v>
      </c>
      <c r="H1055" t="s">
        <v>8244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8278</v>
      </c>
      <c r="O1055">
        <f t="shared" si="80"/>
        <v>1</v>
      </c>
      <c r="P1055">
        <f t="shared" si="81"/>
        <v>53</v>
      </c>
      <c r="Q1055" s="10" t="s">
        <v>8339</v>
      </c>
      <c r="R1055" t="s">
        <v>8340</v>
      </c>
      <c r="S1055" s="13">
        <f t="shared" si="82"/>
        <v>42598.053113425922</v>
      </c>
      <c r="T1055" s="13">
        <f t="shared" si="83"/>
        <v>42638.053113425922</v>
      </c>
      <c r="U1055">
        <f t="shared" si="84"/>
        <v>2016</v>
      </c>
    </row>
    <row r="1056" spans="1:21" ht="32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8219</v>
      </c>
      <c r="G1056" t="s">
        <v>8228</v>
      </c>
      <c r="H1056" t="s">
        <v>8247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8279</v>
      </c>
      <c r="O1056">
        <f t="shared" si="80"/>
        <v>8</v>
      </c>
      <c r="P1056">
        <f t="shared" si="81"/>
        <v>23.96</v>
      </c>
      <c r="Q1056" s="10" t="s">
        <v>8321</v>
      </c>
      <c r="R1056" t="s">
        <v>8322</v>
      </c>
      <c r="S1056" s="13">
        <f t="shared" si="82"/>
        <v>42151.189525462964</v>
      </c>
      <c r="T1056" s="13">
        <f t="shared" si="83"/>
        <v>42181.189525462964</v>
      </c>
      <c r="U1056">
        <f t="shared" si="84"/>
        <v>2015</v>
      </c>
    </row>
    <row r="1057" spans="1:21" ht="48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8219</v>
      </c>
      <c r="G1057" t="s">
        <v>8222</v>
      </c>
      <c r="H1057" t="s">
        <v>8244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8279</v>
      </c>
      <c r="O1057">
        <f t="shared" si="80"/>
        <v>2</v>
      </c>
      <c r="P1057">
        <f t="shared" si="81"/>
        <v>16.2</v>
      </c>
      <c r="Q1057" s="10" t="s">
        <v>8321</v>
      </c>
      <c r="R1057" t="s">
        <v>8322</v>
      </c>
      <c r="S1057" s="13">
        <f t="shared" si="82"/>
        <v>42479.22210648148</v>
      </c>
      <c r="T1057" s="13">
        <f t="shared" si="83"/>
        <v>42539.22210648148</v>
      </c>
      <c r="U1057">
        <f t="shared" si="84"/>
        <v>2016</v>
      </c>
    </row>
    <row r="1058" spans="1:21" ht="32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8219</v>
      </c>
      <c r="G1058" t="s">
        <v>8222</v>
      </c>
      <c r="H1058" t="s">
        <v>8244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8281</v>
      </c>
      <c r="O1058">
        <f t="shared" si="80"/>
        <v>0</v>
      </c>
      <c r="P1058">
        <f t="shared" si="81"/>
        <v>24.33</v>
      </c>
      <c r="Q1058" s="10" t="s">
        <v>8332</v>
      </c>
      <c r="R1058" t="s">
        <v>8333</v>
      </c>
      <c r="S1058" s="13">
        <f t="shared" si="82"/>
        <v>42675.171076388884</v>
      </c>
      <c r="T1058" s="13">
        <f t="shared" si="83"/>
        <v>42705.212743055556</v>
      </c>
      <c r="U1058">
        <f t="shared" si="84"/>
        <v>2016</v>
      </c>
    </row>
    <row r="1059" spans="1:21" ht="48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8219</v>
      </c>
      <c r="G1059" t="s">
        <v>8222</v>
      </c>
      <c r="H1059" t="s">
        <v>8244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8281</v>
      </c>
      <c r="O1059">
        <f t="shared" si="80"/>
        <v>19</v>
      </c>
      <c r="P1059">
        <f t="shared" si="81"/>
        <v>358.88</v>
      </c>
      <c r="Q1059" s="10" t="s">
        <v>8332</v>
      </c>
      <c r="R1059" t="s">
        <v>8333</v>
      </c>
      <c r="S1059" s="13">
        <f t="shared" si="82"/>
        <v>42150.485439814816</v>
      </c>
      <c r="T1059" s="13">
        <f t="shared" si="83"/>
        <v>42181.166666666672</v>
      </c>
      <c r="U1059">
        <f t="shared" si="84"/>
        <v>2015</v>
      </c>
    </row>
    <row r="1060" spans="1:21" ht="48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8219</v>
      </c>
      <c r="G1060" t="s">
        <v>8222</v>
      </c>
      <c r="H1060" t="s">
        <v>8244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8281</v>
      </c>
      <c r="O1060">
        <f t="shared" si="80"/>
        <v>6</v>
      </c>
      <c r="P1060">
        <f t="shared" si="81"/>
        <v>46.63</v>
      </c>
      <c r="Q1060" s="10" t="s">
        <v>8332</v>
      </c>
      <c r="R1060" t="s">
        <v>8333</v>
      </c>
      <c r="S1060" s="13">
        <f t="shared" si="82"/>
        <v>42468.84174768519</v>
      </c>
      <c r="T1060" s="13">
        <f t="shared" si="83"/>
        <v>42498.84174768519</v>
      </c>
      <c r="U1060">
        <f t="shared" si="84"/>
        <v>2016</v>
      </c>
    </row>
    <row r="1061" spans="1:21" ht="48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8217</v>
      </c>
      <c r="G1061" t="s">
        <v>8222</v>
      </c>
      <c r="H1061" t="s">
        <v>8244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8282</v>
      </c>
      <c r="O1061">
        <f t="shared" si="80"/>
        <v>253</v>
      </c>
      <c r="P1061">
        <f t="shared" si="81"/>
        <v>121</v>
      </c>
      <c r="Q1061" s="10" t="s">
        <v>8328</v>
      </c>
      <c r="R1061" t="s">
        <v>8329</v>
      </c>
      <c r="S1061" s="13">
        <f t="shared" si="82"/>
        <v>42503.66474537037</v>
      </c>
      <c r="T1061" s="13">
        <f t="shared" si="83"/>
        <v>42534.249305555553</v>
      </c>
      <c r="U1061">
        <f t="shared" si="84"/>
        <v>2016</v>
      </c>
    </row>
    <row r="1062" spans="1:21" ht="48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8217</v>
      </c>
      <c r="G1062" t="s">
        <v>8234</v>
      </c>
      <c r="H1062" t="s">
        <v>8247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8282</v>
      </c>
      <c r="O1062">
        <f t="shared" si="80"/>
        <v>104</v>
      </c>
      <c r="P1062">
        <f t="shared" si="81"/>
        <v>111.18</v>
      </c>
      <c r="Q1062" s="10" t="s">
        <v>8328</v>
      </c>
      <c r="R1062" t="s">
        <v>8329</v>
      </c>
      <c r="S1062" s="13">
        <f t="shared" si="82"/>
        <v>42211.628611111111</v>
      </c>
      <c r="T1062" s="13">
        <f t="shared" si="83"/>
        <v>42241.628611111111</v>
      </c>
      <c r="U1062">
        <f t="shared" si="84"/>
        <v>2015</v>
      </c>
    </row>
    <row r="1063" spans="1:21" ht="32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8218</v>
      </c>
      <c r="G1063" t="s">
        <v>8222</v>
      </c>
      <c r="H1063" t="s">
        <v>8244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8283</v>
      </c>
      <c r="O1063">
        <f t="shared" si="80"/>
        <v>7</v>
      </c>
      <c r="P1063">
        <f t="shared" si="81"/>
        <v>58.89</v>
      </c>
      <c r="Q1063" s="10" t="s">
        <v>8324</v>
      </c>
      <c r="R1063" t="s">
        <v>8325</v>
      </c>
      <c r="S1063" s="13">
        <f t="shared" si="82"/>
        <v>41736.549791666665</v>
      </c>
      <c r="T1063" s="13">
        <f t="shared" si="83"/>
        <v>41796.549791666665</v>
      </c>
      <c r="U1063">
        <f t="shared" si="84"/>
        <v>2014</v>
      </c>
    </row>
    <row r="1064" spans="1:21" ht="48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8217</v>
      </c>
      <c r="G1064" t="s">
        <v>8222</v>
      </c>
      <c r="H1064" t="s">
        <v>8244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8273</v>
      </c>
      <c r="O1064">
        <f t="shared" si="80"/>
        <v>162</v>
      </c>
      <c r="P1064">
        <f t="shared" si="81"/>
        <v>62.52</v>
      </c>
      <c r="Q1064" s="10" t="s">
        <v>8324</v>
      </c>
      <c r="R1064" t="s">
        <v>8348</v>
      </c>
      <c r="S1064" s="13">
        <f t="shared" si="82"/>
        <v>41458.867905092593</v>
      </c>
      <c r="T1064" s="13">
        <f t="shared" si="83"/>
        <v>41493.867905092593</v>
      </c>
      <c r="U1064">
        <f t="shared" si="84"/>
        <v>2013</v>
      </c>
    </row>
    <row r="1065" spans="1:21" ht="48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8217</v>
      </c>
      <c r="G1065" t="s">
        <v>8222</v>
      </c>
      <c r="H1065" t="s">
        <v>8244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8273</v>
      </c>
      <c r="O1065">
        <f t="shared" si="80"/>
        <v>106</v>
      </c>
      <c r="P1065">
        <f t="shared" si="81"/>
        <v>38.54</v>
      </c>
      <c r="Q1065" s="10" t="s">
        <v>8324</v>
      </c>
      <c r="R1065" t="s">
        <v>8348</v>
      </c>
      <c r="S1065" s="13">
        <f t="shared" si="82"/>
        <v>41121.561886574076</v>
      </c>
      <c r="T1065" s="13">
        <f t="shared" si="83"/>
        <v>41156.561886574076</v>
      </c>
      <c r="U1065">
        <f t="shared" si="84"/>
        <v>2012</v>
      </c>
    </row>
    <row r="1066" spans="1:21" ht="48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8217</v>
      </c>
      <c r="G1066" t="s">
        <v>8222</v>
      </c>
      <c r="H1066" t="s">
        <v>8244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8273</v>
      </c>
      <c r="O1066">
        <f t="shared" si="80"/>
        <v>111</v>
      </c>
      <c r="P1066">
        <f t="shared" si="81"/>
        <v>127.98</v>
      </c>
      <c r="Q1066" s="10" t="s">
        <v>8324</v>
      </c>
      <c r="R1066" t="s">
        <v>8348</v>
      </c>
      <c r="S1066" s="13">
        <f t="shared" si="82"/>
        <v>40513.757569444446</v>
      </c>
      <c r="T1066" s="13">
        <f t="shared" si="83"/>
        <v>40603.757569444446</v>
      </c>
      <c r="U1066">
        <f t="shared" si="84"/>
        <v>2011</v>
      </c>
    </row>
    <row r="1067" spans="1:21" ht="48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8217</v>
      </c>
      <c r="G1067" t="s">
        <v>8222</v>
      </c>
      <c r="H1067" t="s">
        <v>8244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8273</v>
      </c>
      <c r="O1067">
        <f t="shared" si="80"/>
        <v>124</v>
      </c>
      <c r="P1067">
        <f t="shared" si="81"/>
        <v>67.67</v>
      </c>
      <c r="Q1067" s="10" t="s">
        <v>8324</v>
      </c>
      <c r="R1067" t="s">
        <v>8348</v>
      </c>
      <c r="S1067" s="13">
        <f t="shared" si="82"/>
        <v>41586.475173611114</v>
      </c>
      <c r="T1067" s="13">
        <f t="shared" si="83"/>
        <v>41617.207638888889</v>
      </c>
      <c r="U1067">
        <f t="shared" si="84"/>
        <v>2013</v>
      </c>
    </row>
    <row r="1068" spans="1:21" ht="48" x14ac:dyDescent="0.2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8217</v>
      </c>
      <c r="G1068" t="s">
        <v>8222</v>
      </c>
      <c r="H1068" t="s">
        <v>8244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8268</v>
      </c>
      <c r="O1068">
        <f t="shared" si="80"/>
        <v>102</v>
      </c>
      <c r="P1068">
        <f t="shared" si="81"/>
        <v>127.79</v>
      </c>
      <c r="Q1068" s="10" t="s">
        <v>8310</v>
      </c>
      <c r="R1068" t="s">
        <v>8334</v>
      </c>
      <c r="S1068" s="13">
        <f t="shared" si="82"/>
        <v>42292.701053240744</v>
      </c>
      <c r="T1068" s="13">
        <f t="shared" si="83"/>
        <v>42322.742719907401</v>
      </c>
      <c r="U1068">
        <f t="shared" si="84"/>
        <v>2015</v>
      </c>
    </row>
    <row r="1069" spans="1:21" ht="48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8218</v>
      </c>
      <c r="G1069" t="s">
        <v>8222</v>
      </c>
      <c r="H1069" t="s">
        <v>8244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8270</v>
      </c>
      <c r="O1069">
        <f t="shared" si="80"/>
        <v>9</v>
      </c>
      <c r="P1069">
        <f t="shared" si="81"/>
        <v>30.27</v>
      </c>
      <c r="Q1069" s="10" t="s">
        <v>8315</v>
      </c>
      <c r="R1069" t="s">
        <v>8323</v>
      </c>
      <c r="S1069" s="13">
        <f t="shared" si="82"/>
        <v>42451.698449074072</v>
      </c>
      <c r="T1069" s="13">
        <f t="shared" si="83"/>
        <v>42486.288194444445</v>
      </c>
      <c r="U1069">
        <f t="shared" si="84"/>
        <v>2016</v>
      </c>
    </row>
    <row r="1070" spans="1:21" ht="32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8219</v>
      </c>
      <c r="G1070" t="s">
        <v>8235</v>
      </c>
      <c r="H1070" t="s">
        <v>8247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8284</v>
      </c>
      <c r="O1070">
        <f t="shared" si="80"/>
        <v>0</v>
      </c>
      <c r="P1070">
        <f t="shared" si="81"/>
        <v>7.5</v>
      </c>
      <c r="Q1070" s="10" t="s">
        <v>8312</v>
      </c>
      <c r="R1070" t="s">
        <v>8313</v>
      </c>
      <c r="S1070" s="13">
        <f t="shared" si="82"/>
        <v>42258.780324074076</v>
      </c>
      <c r="T1070" s="13">
        <f t="shared" si="83"/>
        <v>42288.780324074076</v>
      </c>
      <c r="U1070">
        <f t="shared" si="84"/>
        <v>2015</v>
      </c>
    </row>
    <row r="1071" spans="1:21" ht="48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8218</v>
      </c>
      <c r="G1071" t="s">
        <v>8222</v>
      </c>
      <c r="H1071" t="s">
        <v>8244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8284</v>
      </c>
      <c r="O1071">
        <f t="shared" si="80"/>
        <v>11</v>
      </c>
      <c r="P1071">
        <f t="shared" si="81"/>
        <v>225</v>
      </c>
      <c r="Q1071" s="10" t="s">
        <v>8312</v>
      </c>
      <c r="R1071" t="s">
        <v>8313</v>
      </c>
      <c r="S1071" s="13">
        <f t="shared" si="82"/>
        <v>41832.672685185185</v>
      </c>
      <c r="T1071" s="13">
        <f t="shared" si="83"/>
        <v>41887.568749999999</v>
      </c>
      <c r="U1071">
        <f t="shared" si="84"/>
        <v>2014</v>
      </c>
    </row>
    <row r="1072" spans="1:21" ht="32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8217</v>
      </c>
      <c r="G1072" t="s">
        <v>8222</v>
      </c>
      <c r="H1072" t="s">
        <v>8244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8285</v>
      </c>
      <c r="O1072">
        <f t="shared" si="80"/>
        <v>101</v>
      </c>
      <c r="P1072">
        <f t="shared" si="81"/>
        <v>44.67</v>
      </c>
      <c r="Q1072" s="10" t="s">
        <v>8312</v>
      </c>
      <c r="R1072" t="s">
        <v>8344</v>
      </c>
      <c r="S1072" s="13">
        <f t="shared" si="82"/>
        <v>41899.645300925928</v>
      </c>
      <c r="T1072" s="13">
        <f t="shared" si="83"/>
        <v>41933</v>
      </c>
      <c r="U1072">
        <f t="shared" si="84"/>
        <v>2014</v>
      </c>
    </row>
    <row r="1073" spans="1:21" ht="48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8217</v>
      </c>
      <c r="G1073" t="s">
        <v>8222</v>
      </c>
      <c r="H1073" t="s">
        <v>8244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8285</v>
      </c>
      <c r="O1073">
        <f t="shared" si="80"/>
        <v>189</v>
      </c>
      <c r="P1073">
        <f t="shared" si="81"/>
        <v>64.17</v>
      </c>
      <c r="Q1073" s="10" t="s">
        <v>8312</v>
      </c>
      <c r="R1073" t="s">
        <v>8344</v>
      </c>
      <c r="S1073" s="13">
        <f t="shared" si="82"/>
        <v>41960.722951388889</v>
      </c>
      <c r="T1073" s="13">
        <f t="shared" si="83"/>
        <v>41993.207638888889</v>
      </c>
      <c r="U1073">
        <f t="shared" si="84"/>
        <v>2014</v>
      </c>
    </row>
    <row r="1074" spans="1:21" ht="48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8219</v>
      </c>
      <c r="G1074" t="s">
        <v>8224</v>
      </c>
      <c r="H1074" t="s">
        <v>8246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8272</v>
      </c>
      <c r="O1074">
        <f t="shared" si="80"/>
        <v>2</v>
      </c>
      <c r="P1074">
        <f t="shared" si="81"/>
        <v>60</v>
      </c>
      <c r="Q1074" s="10" t="s">
        <v>8312</v>
      </c>
      <c r="R1074" t="s">
        <v>8351</v>
      </c>
      <c r="S1074" s="13">
        <f t="shared" si="82"/>
        <v>41614.563194444447</v>
      </c>
      <c r="T1074" s="13">
        <f t="shared" si="83"/>
        <v>41644.563194444447</v>
      </c>
      <c r="U1074">
        <f t="shared" si="84"/>
        <v>2014</v>
      </c>
    </row>
    <row r="1075" spans="1:21" ht="48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8219</v>
      </c>
      <c r="G1075" t="s">
        <v>8222</v>
      </c>
      <c r="H1075" t="s">
        <v>8244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8272</v>
      </c>
      <c r="O1075">
        <f t="shared" si="80"/>
        <v>0</v>
      </c>
      <c r="P1075">
        <f t="shared" si="81"/>
        <v>1</v>
      </c>
      <c r="Q1075" s="10" t="s">
        <v>8312</v>
      </c>
      <c r="R1075" t="s">
        <v>8351</v>
      </c>
      <c r="S1075" s="13">
        <f t="shared" si="82"/>
        <v>41444.64261574074</v>
      </c>
      <c r="T1075" s="13">
        <f t="shared" si="83"/>
        <v>41486.821527777778</v>
      </c>
      <c r="U1075">
        <f t="shared" si="84"/>
        <v>2013</v>
      </c>
    </row>
    <row r="1076" spans="1:21" ht="48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8217</v>
      </c>
      <c r="G1076" t="s">
        <v>8222</v>
      </c>
      <c r="H1076" t="s">
        <v>8244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8282</v>
      </c>
      <c r="O1076">
        <f t="shared" si="80"/>
        <v>162</v>
      </c>
      <c r="P1076">
        <f t="shared" si="81"/>
        <v>39.51</v>
      </c>
      <c r="Q1076" s="10" t="s">
        <v>8328</v>
      </c>
      <c r="R1076" t="s">
        <v>8329</v>
      </c>
      <c r="S1076" s="13">
        <f t="shared" si="82"/>
        <v>41948.56658564815</v>
      </c>
      <c r="T1076" s="13">
        <f t="shared" si="83"/>
        <v>41979.25</v>
      </c>
      <c r="U1076">
        <f t="shared" si="84"/>
        <v>2014</v>
      </c>
    </row>
    <row r="1077" spans="1:21" ht="32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8217</v>
      </c>
      <c r="G1077" t="s">
        <v>8222</v>
      </c>
      <c r="H1077" t="s">
        <v>8244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8282</v>
      </c>
      <c r="O1077">
        <f t="shared" si="80"/>
        <v>205</v>
      </c>
      <c r="P1077">
        <f t="shared" si="81"/>
        <v>130.53</v>
      </c>
      <c r="Q1077" s="10" t="s">
        <v>8328</v>
      </c>
      <c r="R1077" t="s">
        <v>8329</v>
      </c>
      <c r="S1077" s="13">
        <f t="shared" si="82"/>
        <v>41760.8200462963</v>
      </c>
      <c r="T1077" s="13">
        <f t="shared" si="83"/>
        <v>41790.8200462963</v>
      </c>
      <c r="U1077">
        <f t="shared" si="84"/>
        <v>2014</v>
      </c>
    </row>
    <row r="1078" spans="1:21" ht="48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8217</v>
      </c>
      <c r="G1078" t="s">
        <v>8222</v>
      </c>
      <c r="H1078" t="s">
        <v>8244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8282</v>
      </c>
      <c r="O1078">
        <f t="shared" si="80"/>
        <v>118</v>
      </c>
      <c r="P1078">
        <f t="shared" si="81"/>
        <v>180.41</v>
      </c>
      <c r="Q1078" s="10" t="s">
        <v>8328</v>
      </c>
      <c r="R1078" t="s">
        <v>8329</v>
      </c>
      <c r="S1078" s="13">
        <f t="shared" si="82"/>
        <v>41939.00712962963</v>
      </c>
      <c r="T1078" s="13">
        <f t="shared" si="83"/>
        <v>41969.052083333328</v>
      </c>
      <c r="U1078">
        <f t="shared" si="84"/>
        <v>2014</v>
      </c>
    </row>
    <row r="1079" spans="1:21" ht="32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8219</v>
      </c>
      <c r="G1079" t="s">
        <v>8222</v>
      </c>
      <c r="H1079" t="s">
        <v>8244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8286</v>
      </c>
      <c r="O1079">
        <f t="shared" si="80"/>
        <v>0</v>
      </c>
      <c r="P1079">
        <f t="shared" si="81"/>
        <v>50</v>
      </c>
      <c r="Q1079" s="10" t="s">
        <v>8328</v>
      </c>
      <c r="R1079" t="s">
        <v>8355</v>
      </c>
      <c r="S1079" s="13">
        <f t="shared" si="82"/>
        <v>42108.05322916666</v>
      </c>
      <c r="T1079" s="13">
        <f t="shared" si="83"/>
        <v>42123.05322916666</v>
      </c>
      <c r="U1079">
        <f t="shared" si="84"/>
        <v>2015</v>
      </c>
    </row>
    <row r="1080" spans="1:21" ht="48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8219</v>
      </c>
      <c r="G1080" t="s">
        <v>8222</v>
      </c>
      <c r="H1080" t="s">
        <v>8244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8288</v>
      </c>
      <c r="O1080">
        <f t="shared" si="80"/>
        <v>0</v>
      </c>
      <c r="P1080">
        <f t="shared" si="81"/>
        <v>0</v>
      </c>
      <c r="Q1080" s="10" t="s">
        <v>8328</v>
      </c>
      <c r="R1080" t="s">
        <v>8341</v>
      </c>
      <c r="S1080" s="13">
        <f t="shared" si="82"/>
        <v>42603.354131944448</v>
      </c>
      <c r="T1080" s="13">
        <f t="shared" si="83"/>
        <v>42633.354131944448</v>
      </c>
      <c r="U1080">
        <f t="shared" si="84"/>
        <v>2016</v>
      </c>
    </row>
    <row r="1081" spans="1:21" ht="48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8217</v>
      </c>
      <c r="G1081" t="s">
        <v>8222</v>
      </c>
      <c r="H1081" t="s">
        <v>8244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8282</v>
      </c>
      <c r="O1081">
        <f t="shared" si="80"/>
        <v>148</v>
      </c>
      <c r="P1081">
        <f t="shared" si="81"/>
        <v>207.62</v>
      </c>
      <c r="Q1081" s="10" t="s">
        <v>8328</v>
      </c>
      <c r="R1081" t="s">
        <v>8329</v>
      </c>
      <c r="S1081" s="13">
        <f t="shared" si="82"/>
        <v>42668.176701388889</v>
      </c>
      <c r="T1081" s="13">
        <f t="shared" si="83"/>
        <v>42698.083333333328</v>
      </c>
      <c r="U1081">
        <f t="shared" si="84"/>
        <v>2016</v>
      </c>
    </row>
    <row r="1082" spans="1:21" ht="48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8217</v>
      </c>
      <c r="G1082" t="s">
        <v>8230</v>
      </c>
      <c r="H1082" t="s">
        <v>8251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8282</v>
      </c>
      <c r="O1082">
        <f t="shared" si="80"/>
        <v>108</v>
      </c>
      <c r="P1082">
        <f t="shared" si="81"/>
        <v>462.86</v>
      </c>
      <c r="Q1082" s="10" t="s">
        <v>8328</v>
      </c>
      <c r="R1082" t="s">
        <v>8329</v>
      </c>
      <c r="S1082" s="13">
        <f t="shared" si="82"/>
        <v>42420.74962962963</v>
      </c>
      <c r="T1082" s="13">
        <f t="shared" si="83"/>
        <v>42450.707962962959</v>
      </c>
      <c r="U1082">
        <f t="shared" si="84"/>
        <v>2016</v>
      </c>
    </row>
    <row r="1083" spans="1:21" ht="32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8219</v>
      </c>
      <c r="G1083" t="s">
        <v>8222</v>
      </c>
      <c r="H1083" t="s">
        <v>8244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8282</v>
      </c>
      <c r="O1083">
        <f t="shared" si="80"/>
        <v>0</v>
      </c>
      <c r="P1083">
        <f t="shared" si="81"/>
        <v>0</v>
      </c>
      <c r="Q1083" s="10" t="s">
        <v>8328</v>
      </c>
      <c r="R1083" t="s">
        <v>8329</v>
      </c>
      <c r="S1083" s="13">
        <f t="shared" si="82"/>
        <v>42067.234375</v>
      </c>
      <c r="T1083" s="13">
        <f t="shared" si="83"/>
        <v>42097.192708333328</v>
      </c>
      <c r="U1083">
        <f t="shared" si="84"/>
        <v>2015</v>
      </c>
    </row>
    <row r="1084" spans="1:21" ht="48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8217</v>
      </c>
      <c r="G1084" t="s">
        <v>8222</v>
      </c>
      <c r="H1084" t="s">
        <v>8244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8273</v>
      </c>
      <c r="O1084">
        <f t="shared" si="80"/>
        <v>102</v>
      </c>
      <c r="P1084">
        <f t="shared" si="81"/>
        <v>67.39</v>
      </c>
      <c r="Q1084" s="10" t="s">
        <v>8324</v>
      </c>
      <c r="R1084" t="s">
        <v>8348</v>
      </c>
      <c r="S1084" s="13">
        <f t="shared" si="82"/>
        <v>41664.684108796297</v>
      </c>
      <c r="T1084" s="13">
        <f t="shared" si="83"/>
        <v>41694.684108796297</v>
      </c>
      <c r="U1084">
        <f t="shared" si="84"/>
        <v>2014</v>
      </c>
    </row>
    <row r="1085" spans="1:21" ht="48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8217</v>
      </c>
      <c r="G1085" t="s">
        <v>8222</v>
      </c>
      <c r="H1085" t="s">
        <v>8244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8273</v>
      </c>
      <c r="O1085">
        <f t="shared" si="80"/>
        <v>138</v>
      </c>
      <c r="P1085">
        <f t="shared" si="81"/>
        <v>98.99</v>
      </c>
      <c r="Q1085" s="10" t="s">
        <v>8324</v>
      </c>
      <c r="R1085" t="s">
        <v>8348</v>
      </c>
      <c r="S1085" s="13">
        <f t="shared" si="82"/>
        <v>41228.650196759263</v>
      </c>
      <c r="T1085" s="13">
        <f t="shared" si="83"/>
        <v>41258.650196759263</v>
      </c>
      <c r="U1085">
        <f t="shared" si="84"/>
        <v>2012</v>
      </c>
    </row>
    <row r="1086" spans="1:21" ht="48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8217</v>
      </c>
      <c r="G1086" t="s">
        <v>8222</v>
      </c>
      <c r="H1086" t="s">
        <v>8244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8273</v>
      </c>
      <c r="O1086">
        <f t="shared" si="80"/>
        <v>117</v>
      </c>
      <c r="P1086">
        <f t="shared" si="81"/>
        <v>133.93</v>
      </c>
      <c r="Q1086" s="10" t="s">
        <v>8324</v>
      </c>
      <c r="R1086" t="s">
        <v>8348</v>
      </c>
      <c r="S1086" s="13">
        <f t="shared" si="82"/>
        <v>42081.77143518519</v>
      </c>
      <c r="T1086" s="13">
        <f t="shared" si="83"/>
        <v>42119</v>
      </c>
      <c r="U1086">
        <f t="shared" si="84"/>
        <v>2015</v>
      </c>
    </row>
    <row r="1087" spans="1:21" ht="48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8217</v>
      </c>
      <c r="G1087" t="s">
        <v>8222</v>
      </c>
      <c r="H1087" t="s">
        <v>8244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8273</v>
      </c>
      <c r="O1087">
        <f t="shared" si="80"/>
        <v>102</v>
      </c>
      <c r="P1087">
        <f t="shared" si="81"/>
        <v>88.04</v>
      </c>
      <c r="Q1087" s="10" t="s">
        <v>8324</v>
      </c>
      <c r="R1087" t="s">
        <v>8348</v>
      </c>
      <c r="S1087" s="13">
        <f t="shared" si="82"/>
        <v>41388.021261574075</v>
      </c>
      <c r="T1087" s="13">
        <f t="shared" si="83"/>
        <v>41418.021261574075</v>
      </c>
      <c r="U1087">
        <f t="shared" si="84"/>
        <v>2013</v>
      </c>
    </row>
    <row r="1088" spans="1:21" ht="48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8217</v>
      </c>
      <c r="G1088" t="s">
        <v>8222</v>
      </c>
      <c r="H1088" t="s">
        <v>8244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8276</v>
      </c>
      <c r="O1088">
        <f t="shared" si="80"/>
        <v>116</v>
      </c>
      <c r="P1088">
        <f t="shared" si="81"/>
        <v>152.54</v>
      </c>
      <c r="Q1088" s="10" t="s">
        <v>8324</v>
      </c>
      <c r="R1088" t="s">
        <v>8345</v>
      </c>
      <c r="S1088" s="13">
        <f t="shared" si="82"/>
        <v>41426.259618055556</v>
      </c>
      <c r="T1088" s="13">
        <f t="shared" si="83"/>
        <v>41457.208333333336</v>
      </c>
      <c r="U1088">
        <f t="shared" si="84"/>
        <v>2013</v>
      </c>
    </row>
    <row r="1089" spans="1:21" ht="48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8217</v>
      </c>
      <c r="G1089" t="s">
        <v>8222</v>
      </c>
      <c r="H1089" t="s">
        <v>8244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8292</v>
      </c>
      <c r="O1089">
        <f t="shared" si="80"/>
        <v>226</v>
      </c>
      <c r="P1089">
        <f t="shared" si="81"/>
        <v>230.56</v>
      </c>
      <c r="Q1089" s="10" t="s">
        <v>8315</v>
      </c>
      <c r="R1089" t="s">
        <v>8326</v>
      </c>
      <c r="S1089" s="13">
        <f t="shared" si="82"/>
        <v>40941.199826388889</v>
      </c>
      <c r="T1089" s="13">
        <f t="shared" si="83"/>
        <v>40970.125</v>
      </c>
      <c r="U1089">
        <f t="shared" si="84"/>
        <v>2012</v>
      </c>
    </row>
    <row r="1090" spans="1:21" ht="64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8219</v>
      </c>
      <c r="G1090" t="s">
        <v>8222</v>
      </c>
      <c r="H1090" t="s">
        <v>8244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8293</v>
      </c>
      <c r="O1090">
        <f t="shared" si="80"/>
        <v>21</v>
      </c>
      <c r="P1090">
        <f t="shared" si="81"/>
        <v>453.14</v>
      </c>
      <c r="Q1090" s="10" t="s">
        <v>8328</v>
      </c>
      <c r="R1090" t="s">
        <v>8335</v>
      </c>
      <c r="S1090" s="13">
        <f t="shared" si="82"/>
        <v>41913.790289351848</v>
      </c>
      <c r="T1090" s="13">
        <f t="shared" si="83"/>
        <v>41973.831956018519</v>
      </c>
      <c r="U1090">
        <f t="shared" si="84"/>
        <v>2014</v>
      </c>
    </row>
    <row r="1091" spans="1:21" ht="48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8217</v>
      </c>
      <c r="G1091" t="s">
        <v>8222</v>
      </c>
      <c r="H1091" t="s">
        <v>8244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8292</v>
      </c>
      <c r="O1091">
        <f t="shared" ref="O1091:O1154" si="85">ROUND(E1091/D1091*100,0)</f>
        <v>108</v>
      </c>
      <c r="P1091">
        <f t="shared" ref="P1091:P1154" si="86">IFERROR(ROUND(E1091/L1091,2),0)</f>
        <v>90.18</v>
      </c>
      <c r="Q1091" s="10" t="s">
        <v>8315</v>
      </c>
      <c r="R1091" t="s">
        <v>8326</v>
      </c>
      <c r="S1091" s="13">
        <f t="shared" ref="S1091:S1154" si="87">(((J1091/60)/60)/24)+DATE(1970,1,1)</f>
        <v>42138.684189814812</v>
      </c>
      <c r="T1091" s="13">
        <f t="shared" ref="T1091:T1154" si="88">(((I1091/60)/60)/24)+DATE(1970,1,1)</f>
        <v>42168.684189814812</v>
      </c>
      <c r="U1091">
        <f t="shared" ref="U1091:U1154" si="89">YEAR(T1091)</f>
        <v>2015</v>
      </c>
    </row>
    <row r="1092" spans="1:21" ht="48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8217</v>
      </c>
      <c r="G1092" t="s">
        <v>8223</v>
      </c>
      <c r="H1092" t="s">
        <v>8245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8292</v>
      </c>
      <c r="O1092">
        <f t="shared" si="85"/>
        <v>202</v>
      </c>
      <c r="P1092">
        <f t="shared" si="86"/>
        <v>45.55</v>
      </c>
      <c r="Q1092" s="10" t="s">
        <v>8315</v>
      </c>
      <c r="R1092" t="s">
        <v>8326</v>
      </c>
      <c r="S1092" s="13">
        <f t="shared" si="87"/>
        <v>42396.494583333333</v>
      </c>
      <c r="T1092" s="13">
        <f t="shared" si="88"/>
        <v>42426.494583333333</v>
      </c>
      <c r="U1092">
        <f t="shared" si="89"/>
        <v>2016</v>
      </c>
    </row>
    <row r="1093" spans="1:21" ht="48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8219</v>
      </c>
      <c r="G1093" t="s">
        <v>8227</v>
      </c>
      <c r="H1093" t="s">
        <v>8249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8279</v>
      </c>
      <c r="O1093">
        <f t="shared" si="85"/>
        <v>0</v>
      </c>
      <c r="P1093">
        <f t="shared" si="86"/>
        <v>25</v>
      </c>
      <c r="Q1093" s="10" t="s">
        <v>8321</v>
      </c>
      <c r="R1093" t="s">
        <v>8322</v>
      </c>
      <c r="S1093" s="13">
        <f t="shared" si="87"/>
        <v>41843.772789351853</v>
      </c>
      <c r="T1093" s="13">
        <f t="shared" si="88"/>
        <v>41903.772789351853</v>
      </c>
      <c r="U1093">
        <f t="shared" si="89"/>
        <v>2014</v>
      </c>
    </row>
    <row r="1094" spans="1:21" ht="48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8219</v>
      </c>
      <c r="G1094" t="s">
        <v>8222</v>
      </c>
      <c r="H1094" t="s">
        <v>8244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8279</v>
      </c>
      <c r="O1094">
        <f t="shared" si="85"/>
        <v>0</v>
      </c>
      <c r="P1094">
        <f t="shared" si="86"/>
        <v>0</v>
      </c>
      <c r="Q1094" s="10" t="s">
        <v>8321</v>
      </c>
      <c r="R1094" t="s">
        <v>8322</v>
      </c>
      <c r="S1094" s="13">
        <f t="shared" si="87"/>
        <v>41927.235636574071</v>
      </c>
      <c r="T1094" s="13">
        <f t="shared" si="88"/>
        <v>41957.277303240742</v>
      </c>
      <c r="U1094">
        <f t="shared" si="89"/>
        <v>2014</v>
      </c>
    </row>
    <row r="1095" spans="1:21" ht="48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8219</v>
      </c>
      <c r="G1095" t="s">
        <v>8222</v>
      </c>
      <c r="H1095" t="s">
        <v>8244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8279</v>
      </c>
      <c r="O1095">
        <f t="shared" si="85"/>
        <v>30</v>
      </c>
      <c r="P1095">
        <f t="shared" si="86"/>
        <v>51.29</v>
      </c>
      <c r="Q1095" s="10" t="s">
        <v>8321</v>
      </c>
      <c r="R1095" t="s">
        <v>8322</v>
      </c>
      <c r="S1095" s="13">
        <f t="shared" si="87"/>
        <v>41575.237430555557</v>
      </c>
      <c r="T1095" s="13">
        <f t="shared" si="88"/>
        <v>41605.279097222221</v>
      </c>
      <c r="U1095">
        <f t="shared" si="89"/>
        <v>2013</v>
      </c>
    </row>
    <row r="1096" spans="1:21" ht="48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8217</v>
      </c>
      <c r="G1096" t="s">
        <v>8222</v>
      </c>
      <c r="H1096" t="s">
        <v>8244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8294</v>
      </c>
      <c r="O1096">
        <f t="shared" si="85"/>
        <v>452</v>
      </c>
      <c r="P1096">
        <f t="shared" si="86"/>
        <v>75.650000000000006</v>
      </c>
      <c r="Q1096" s="10" t="s">
        <v>8321</v>
      </c>
      <c r="R1096" t="s">
        <v>8349</v>
      </c>
      <c r="S1096" s="13">
        <f t="shared" si="87"/>
        <v>42664.405925925923</v>
      </c>
      <c r="T1096" s="13">
        <f t="shared" si="88"/>
        <v>42695.207638888889</v>
      </c>
      <c r="U1096">
        <f t="shared" si="89"/>
        <v>2016</v>
      </c>
    </row>
    <row r="1097" spans="1:21" ht="48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8217</v>
      </c>
      <c r="G1097" t="s">
        <v>8222</v>
      </c>
      <c r="H1097" t="s">
        <v>8244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8276</v>
      </c>
      <c r="O1097">
        <f t="shared" si="85"/>
        <v>104</v>
      </c>
      <c r="P1097">
        <f t="shared" si="86"/>
        <v>78.03</v>
      </c>
      <c r="Q1097" s="10" t="s">
        <v>8324</v>
      </c>
      <c r="R1097" t="s">
        <v>8345</v>
      </c>
      <c r="S1097" s="13">
        <f t="shared" si="87"/>
        <v>40079.725115740745</v>
      </c>
      <c r="T1097" s="13">
        <f t="shared" si="88"/>
        <v>40156.76666666667</v>
      </c>
      <c r="U1097">
        <f t="shared" si="89"/>
        <v>2009</v>
      </c>
    </row>
    <row r="1098" spans="1:21" ht="48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8220</v>
      </c>
      <c r="G1098" t="s">
        <v>8222</v>
      </c>
      <c r="H1098" t="s">
        <v>8244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8295</v>
      </c>
      <c r="O1098">
        <f t="shared" si="85"/>
        <v>1</v>
      </c>
      <c r="P1098">
        <f t="shared" si="86"/>
        <v>108</v>
      </c>
      <c r="Q1098" s="10" t="s">
        <v>8332</v>
      </c>
      <c r="R1098" t="s">
        <v>8350</v>
      </c>
      <c r="S1098" s="13">
        <f t="shared" si="87"/>
        <v>42804.034120370372</v>
      </c>
      <c r="T1098" s="13">
        <f t="shared" si="88"/>
        <v>42855.708333333328</v>
      </c>
      <c r="U1098">
        <f t="shared" si="89"/>
        <v>2017</v>
      </c>
    </row>
    <row r="1099" spans="1:21" ht="48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8217</v>
      </c>
      <c r="G1099" t="s">
        <v>8222</v>
      </c>
      <c r="H1099" t="s">
        <v>8244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8295</v>
      </c>
      <c r="O1099">
        <f t="shared" si="85"/>
        <v>101</v>
      </c>
      <c r="P1099">
        <f t="shared" si="86"/>
        <v>123.35</v>
      </c>
      <c r="Q1099" s="10" t="s">
        <v>8332</v>
      </c>
      <c r="R1099" t="s">
        <v>8350</v>
      </c>
      <c r="S1099" s="13">
        <f t="shared" si="87"/>
        <v>41789.896805555552</v>
      </c>
      <c r="T1099" s="13">
        <f t="shared" si="88"/>
        <v>41819.896805555552</v>
      </c>
      <c r="U1099">
        <f t="shared" si="89"/>
        <v>2014</v>
      </c>
    </row>
    <row r="1100" spans="1:21" ht="48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8218</v>
      </c>
      <c r="G1100" t="s">
        <v>8222</v>
      </c>
      <c r="H1100" t="s">
        <v>8244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8269</v>
      </c>
      <c r="O1100">
        <f t="shared" si="85"/>
        <v>0</v>
      </c>
      <c r="P1100">
        <f t="shared" si="86"/>
        <v>18.329999999999998</v>
      </c>
      <c r="Q1100" s="10" t="s">
        <v>8315</v>
      </c>
      <c r="R1100" t="s">
        <v>8319</v>
      </c>
      <c r="S1100" s="13">
        <f t="shared" si="87"/>
        <v>42248.793310185181</v>
      </c>
      <c r="T1100" s="13">
        <f t="shared" si="88"/>
        <v>42278.793310185181</v>
      </c>
      <c r="U1100">
        <f t="shared" si="89"/>
        <v>2015</v>
      </c>
    </row>
    <row r="1101" spans="1:21" ht="48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8219</v>
      </c>
      <c r="G1101" t="s">
        <v>8222</v>
      </c>
      <c r="H1101" t="s">
        <v>8244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8281</v>
      </c>
      <c r="O1101">
        <f t="shared" si="85"/>
        <v>0</v>
      </c>
      <c r="P1101">
        <f t="shared" si="86"/>
        <v>0</v>
      </c>
      <c r="Q1101" s="10" t="s">
        <v>8332</v>
      </c>
      <c r="R1101" t="s">
        <v>8333</v>
      </c>
      <c r="S1101" s="13">
        <f t="shared" si="87"/>
        <v>42342.03943287037</v>
      </c>
      <c r="T1101" s="13">
        <f t="shared" si="88"/>
        <v>42372.03943287037</v>
      </c>
      <c r="U1101">
        <f t="shared" si="89"/>
        <v>2016</v>
      </c>
    </row>
    <row r="1102" spans="1:21" ht="32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8219</v>
      </c>
      <c r="G1102" t="s">
        <v>8222</v>
      </c>
      <c r="H1102" t="s">
        <v>8244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8281</v>
      </c>
      <c r="O1102">
        <f t="shared" si="85"/>
        <v>0</v>
      </c>
      <c r="P1102">
        <f t="shared" si="86"/>
        <v>15</v>
      </c>
      <c r="Q1102" s="10" t="s">
        <v>8332</v>
      </c>
      <c r="R1102" t="s">
        <v>8333</v>
      </c>
      <c r="S1102" s="13">
        <f t="shared" si="87"/>
        <v>41919.140706018516</v>
      </c>
      <c r="T1102" s="13">
        <f t="shared" si="88"/>
        <v>41949.182372685187</v>
      </c>
      <c r="U1102">
        <f t="shared" si="89"/>
        <v>2014</v>
      </c>
    </row>
    <row r="1103" spans="1:21" ht="64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8219</v>
      </c>
      <c r="G1103" t="s">
        <v>8224</v>
      </c>
      <c r="H1103" t="s">
        <v>8246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8281</v>
      </c>
      <c r="O1103">
        <f t="shared" si="85"/>
        <v>0</v>
      </c>
      <c r="P1103">
        <f t="shared" si="86"/>
        <v>0</v>
      </c>
      <c r="Q1103" s="10" t="s">
        <v>8332</v>
      </c>
      <c r="R1103" t="s">
        <v>8333</v>
      </c>
      <c r="S1103" s="13">
        <f t="shared" si="87"/>
        <v>42224.408275462964</v>
      </c>
      <c r="T1103" s="13">
        <f t="shared" si="88"/>
        <v>42254.408275462964</v>
      </c>
      <c r="U1103">
        <f t="shared" si="89"/>
        <v>2015</v>
      </c>
    </row>
    <row r="1104" spans="1:21" ht="48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8219</v>
      </c>
      <c r="G1104" t="s">
        <v>8222</v>
      </c>
      <c r="H1104" t="s">
        <v>8244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8281</v>
      </c>
      <c r="O1104">
        <f t="shared" si="85"/>
        <v>3</v>
      </c>
      <c r="P1104">
        <f t="shared" si="86"/>
        <v>35.380000000000003</v>
      </c>
      <c r="Q1104" s="10" t="s">
        <v>8332</v>
      </c>
      <c r="R1104" t="s">
        <v>8333</v>
      </c>
      <c r="S1104" s="13">
        <f t="shared" si="87"/>
        <v>42198.695138888885</v>
      </c>
      <c r="T1104" s="13">
        <f t="shared" si="88"/>
        <v>42238.165972222225</v>
      </c>
      <c r="U1104">
        <f t="shared" si="89"/>
        <v>2015</v>
      </c>
    </row>
    <row r="1105" spans="1:21" ht="48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8219</v>
      </c>
      <c r="G1105" t="s">
        <v>8222</v>
      </c>
      <c r="H1105" t="s">
        <v>8244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8281</v>
      </c>
      <c r="O1105">
        <f t="shared" si="85"/>
        <v>0</v>
      </c>
      <c r="P1105">
        <f t="shared" si="86"/>
        <v>50</v>
      </c>
      <c r="Q1105" s="10" t="s">
        <v>8332</v>
      </c>
      <c r="R1105" t="s">
        <v>8333</v>
      </c>
      <c r="S1105" s="13">
        <f t="shared" si="87"/>
        <v>42285.91506944444</v>
      </c>
      <c r="T1105" s="13">
        <f t="shared" si="88"/>
        <v>42345.956736111111</v>
      </c>
      <c r="U1105">
        <f t="shared" si="89"/>
        <v>2015</v>
      </c>
    </row>
    <row r="1106" spans="1:21" ht="48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8217</v>
      </c>
      <c r="G1106" t="s">
        <v>8222</v>
      </c>
      <c r="H1106" t="s">
        <v>8244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8295</v>
      </c>
      <c r="O1106">
        <f t="shared" si="85"/>
        <v>102</v>
      </c>
      <c r="P1106">
        <f t="shared" si="86"/>
        <v>149.31</v>
      </c>
      <c r="Q1106" s="10" t="s">
        <v>8332</v>
      </c>
      <c r="R1106" t="s">
        <v>8350</v>
      </c>
      <c r="S1106" s="13">
        <f t="shared" si="87"/>
        <v>41902.07240740741</v>
      </c>
      <c r="T1106" s="13">
        <f t="shared" si="88"/>
        <v>41940.132638888892</v>
      </c>
      <c r="U1106">
        <f t="shared" si="89"/>
        <v>2014</v>
      </c>
    </row>
    <row r="1107" spans="1:21" ht="48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8218</v>
      </c>
      <c r="G1107" t="s">
        <v>8222</v>
      </c>
      <c r="H1107" t="s">
        <v>8244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8281</v>
      </c>
      <c r="O1107">
        <f t="shared" si="85"/>
        <v>0</v>
      </c>
      <c r="P1107">
        <f t="shared" si="86"/>
        <v>0</v>
      </c>
      <c r="Q1107" s="10" t="s">
        <v>8332</v>
      </c>
      <c r="R1107" t="s">
        <v>8333</v>
      </c>
      <c r="S1107" s="13">
        <f t="shared" si="87"/>
        <v>41830.820567129631</v>
      </c>
      <c r="T1107" s="13">
        <f t="shared" si="88"/>
        <v>41855.820567129631</v>
      </c>
      <c r="U1107">
        <f t="shared" si="89"/>
        <v>2014</v>
      </c>
    </row>
    <row r="1108" spans="1:21" ht="32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8219</v>
      </c>
      <c r="G1108" t="s">
        <v>8222</v>
      </c>
      <c r="H1108" t="s">
        <v>8244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8281</v>
      </c>
      <c r="O1108">
        <f t="shared" si="85"/>
        <v>12</v>
      </c>
      <c r="P1108">
        <f t="shared" si="86"/>
        <v>96.05</v>
      </c>
      <c r="Q1108" s="10" t="s">
        <v>8332</v>
      </c>
      <c r="R1108" t="s">
        <v>8333</v>
      </c>
      <c r="S1108" s="13">
        <f t="shared" si="87"/>
        <v>42760.244212962964</v>
      </c>
      <c r="T1108" s="13">
        <f t="shared" si="88"/>
        <v>42790.244212962964</v>
      </c>
      <c r="U1108">
        <f t="shared" si="89"/>
        <v>2017</v>
      </c>
    </row>
    <row r="1109" spans="1:21" ht="32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8217</v>
      </c>
      <c r="G1109" t="s">
        <v>8222</v>
      </c>
      <c r="H1109" t="s">
        <v>8244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8298</v>
      </c>
      <c r="O1109">
        <f t="shared" si="85"/>
        <v>105</v>
      </c>
      <c r="P1109">
        <f t="shared" si="86"/>
        <v>205.3</v>
      </c>
      <c r="Q1109" s="10" t="s">
        <v>8315</v>
      </c>
      <c r="R1109" t="s">
        <v>8320</v>
      </c>
      <c r="S1109" s="13">
        <f t="shared" si="87"/>
        <v>42279.792372685188</v>
      </c>
      <c r="T1109" s="13">
        <f t="shared" si="88"/>
        <v>42339.834039351852</v>
      </c>
      <c r="U1109">
        <f t="shared" si="89"/>
        <v>2015</v>
      </c>
    </row>
    <row r="1110" spans="1:21" ht="48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8217</v>
      </c>
      <c r="G1110" t="s">
        <v>8222</v>
      </c>
      <c r="H1110" t="s">
        <v>8244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8298</v>
      </c>
      <c r="O1110">
        <f t="shared" si="85"/>
        <v>146</v>
      </c>
      <c r="P1110">
        <f t="shared" si="86"/>
        <v>47.06</v>
      </c>
      <c r="Q1110" s="10" t="s">
        <v>8315</v>
      </c>
      <c r="R1110" t="s">
        <v>8320</v>
      </c>
      <c r="S1110" s="13">
        <f t="shared" si="87"/>
        <v>42115.74754629629</v>
      </c>
      <c r="T1110" s="13">
        <f t="shared" si="88"/>
        <v>42145.74754629629</v>
      </c>
      <c r="U1110">
        <f t="shared" si="89"/>
        <v>2015</v>
      </c>
    </row>
    <row r="1111" spans="1:21" ht="16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8218</v>
      </c>
      <c r="G1111" t="s">
        <v>8222</v>
      </c>
      <c r="H1111" t="s">
        <v>8244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8298</v>
      </c>
      <c r="O1111">
        <f t="shared" si="85"/>
        <v>21</v>
      </c>
      <c r="P1111">
        <f t="shared" si="86"/>
        <v>73.37</v>
      </c>
      <c r="Q1111" s="10" t="s">
        <v>8315</v>
      </c>
      <c r="R1111" t="s">
        <v>8320</v>
      </c>
      <c r="S1111" s="13">
        <f t="shared" si="87"/>
        <v>42381.866284722222</v>
      </c>
      <c r="T1111" s="13">
        <f t="shared" si="88"/>
        <v>42409.833333333328</v>
      </c>
      <c r="U1111">
        <f t="shared" si="89"/>
        <v>2016</v>
      </c>
    </row>
    <row r="1112" spans="1:21" ht="48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8219</v>
      </c>
      <c r="G1112" t="s">
        <v>8222</v>
      </c>
      <c r="H1112" t="s">
        <v>8244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8281</v>
      </c>
      <c r="O1112">
        <f t="shared" si="85"/>
        <v>0</v>
      </c>
      <c r="P1112">
        <f t="shared" si="86"/>
        <v>12</v>
      </c>
      <c r="Q1112" s="10" t="s">
        <v>8332</v>
      </c>
      <c r="R1112" t="s">
        <v>8333</v>
      </c>
      <c r="S1112" s="13">
        <f t="shared" si="87"/>
        <v>42034.75509259259</v>
      </c>
      <c r="T1112" s="13">
        <f t="shared" si="88"/>
        <v>42064.75509259259</v>
      </c>
      <c r="U1112">
        <f t="shared" si="89"/>
        <v>2015</v>
      </c>
    </row>
    <row r="1113" spans="1:21" ht="48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8219</v>
      </c>
      <c r="G1113" t="s">
        <v>8222</v>
      </c>
      <c r="H1113" t="s">
        <v>8244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8281</v>
      </c>
      <c r="O1113">
        <f t="shared" si="85"/>
        <v>0</v>
      </c>
      <c r="P1113">
        <f t="shared" si="86"/>
        <v>0</v>
      </c>
      <c r="Q1113" s="10" t="s">
        <v>8332</v>
      </c>
      <c r="R1113" t="s">
        <v>8333</v>
      </c>
      <c r="S1113" s="13">
        <f t="shared" si="87"/>
        <v>42154.64025462963</v>
      </c>
      <c r="T1113" s="13">
        <f t="shared" si="88"/>
        <v>42184.64025462963</v>
      </c>
      <c r="U1113">
        <f t="shared" si="89"/>
        <v>2015</v>
      </c>
    </row>
    <row r="1114" spans="1:21" ht="32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8219</v>
      </c>
      <c r="G1114" t="s">
        <v>8222</v>
      </c>
      <c r="H1114" t="s">
        <v>8244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8281</v>
      </c>
      <c r="O1114">
        <f t="shared" si="85"/>
        <v>0</v>
      </c>
      <c r="P1114">
        <f t="shared" si="86"/>
        <v>23.67</v>
      </c>
      <c r="Q1114" s="10" t="s">
        <v>8332</v>
      </c>
      <c r="R1114" t="s">
        <v>8333</v>
      </c>
      <c r="S1114" s="13">
        <f t="shared" si="87"/>
        <v>42048.181921296295</v>
      </c>
      <c r="T1114" s="13">
        <f t="shared" si="88"/>
        <v>42108.14025462963</v>
      </c>
      <c r="U1114">
        <f t="shared" si="89"/>
        <v>2015</v>
      </c>
    </row>
    <row r="1115" spans="1:21" ht="32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8217</v>
      </c>
      <c r="G1115" t="s">
        <v>8222</v>
      </c>
      <c r="H1115" t="s">
        <v>8244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8292</v>
      </c>
      <c r="O1115">
        <f t="shared" si="85"/>
        <v>202</v>
      </c>
      <c r="P1115">
        <f t="shared" si="86"/>
        <v>77.23</v>
      </c>
      <c r="Q1115" s="10" t="s">
        <v>8315</v>
      </c>
      <c r="R1115" t="s">
        <v>8326</v>
      </c>
      <c r="S1115" s="13">
        <f t="shared" si="87"/>
        <v>42333.59993055556</v>
      </c>
      <c r="T1115" s="13">
        <f t="shared" si="88"/>
        <v>42368.59993055556</v>
      </c>
      <c r="U1115">
        <f t="shared" si="89"/>
        <v>2015</v>
      </c>
    </row>
    <row r="1116" spans="1:21" ht="48" x14ac:dyDescent="0.2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8219</v>
      </c>
      <c r="G1116" t="s">
        <v>8222</v>
      </c>
      <c r="H1116" t="s">
        <v>8244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8268</v>
      </c>
      <c r="O1116">
        <f t="shared" si="85"/>
        <v>42</v>
      </c>
      <c r="P1116">
        <f t="shared" si="86"/>
        <v>105.03</v>
      </c>
      <c r="Q1116" s="10" t="s">
        <v>8310</v>
      </c>
      <c r="R1116" t="s">
        <v>8334</v>
      </c>
      <c r="S1116" s="13">
        <f t="shared" si="87"/>
        <v>42618.827013888891</v>
      </c>
      <c r="T1116" s="13">
        <f t="shared" si="88"/>
        <v>42648.827013888891</v>
      </c>
      <c r="U1116">
        <f t="shared" si="89"/>
        <v>2016</v>
      </c>
    </row>
    <row r="1117" spans="1:21" ht="48" x14ac:dyDescent="0.2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8218</v>
      </c>
      <c r="G1117" t="s">
        <v>8222</v>
      </c>
      <c r="H1117" t="s">
        <v>8244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8300</v>
      </c>
      <c r="O1117">
        <f t="shared" si="85"/>
        <v>0</v>
      </c>
      <c r="P1117">
        <f t="shared" si="86"/>
        <v>0</v>
      </c>
      <c r="Q1117" s="10" t="s">
        <v>8310</v>
      </c>
      <c r="R1117" t="s">
        <v>8311</v>
      </c>
      <c r="S1117" s="13">
        <f t="shared" si="87"/>
        <v>42790.583368055552</v>
      </c>
      <c r="T1117" s="13">
        <f t="shared" si="88"/>
        <v>42810.541701388895</v>
      </c>
      <c r="U1117">
        <f t="shared" si="89"/>
        <v>2017</v>
      </c>
    </row>
    <row r="1118" spans="1:21" ht="48" x14ac:dyDescent="0.2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8218</v>
      </c>
      <c r="G1118" t="s">
        <v>8222</v>
      </c>
      <c r="H1118" t="s">
        <v>8244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8300</v>
      </c>
      <c r="O1118">
        <f t="shared" si="85"/>
        <v>2</v>
      </c>
      <c r="P1118">
        <f t="shared" si="86"/>
        <v>93.33</v>
      </c>
      <c r="Q1118" s="10" t="s">
        <v>8310</v>
      </c>
      <c r="R1118" t="s">
        <v>8311</v>
      </c>
      <c r="S1118" s="13">
        <f t="shared" si="87"/>
        <v>42031.011249999996</v>
      </c>
      <c r="T1118" s="13">
        <f t="shared" si="88"/>
        <v>42090.969583333332</v>
      </c>
      <c r="U1118">
        <f t="shared" si="89"/>
        <v>2015</v>
      </c>
    </row>
    <row r="1119" spans="1:21" ht="48" x14ac:dyDescent="0.2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8217</v>
      </c>
      <c r="G1119" t="s">
        <v>8222</v>
      </c>
      <c r="H1119" t="s">
        <v>8244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8300</v>
      </c>
      <c r="O1119">
        <f t="shared" si="85"/>
        <v>105</v>
      </c>
      <c r="P1119">
        <f t="shared" si="86"/>
        <v>63.23</v>
      </c>
      <c r="Q1119" s="10" t="s">
        <v>8310</v>
      </c>
      <c r="R1119" t="s">
        <v>8311</v>
      </c>
      <c r="S1119" s="13">
        <f t="shared" si="87"/>
        <v>42724.665173611109</v>
      </c>
      <c r="T1119" s="13">
        <f t="shared" si="88"/>
        <v>42754.665173611109</v>
      </c>
      <c r="U1119">
        <f t="shared" si="89"/>
        <v>2017</v>
      </c>
    </row>
    <row r="1120" spans="1:21" ht="48" x14ac:dyDescent="0.2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8217</v>
      </c>
      <c r="G1120" t="s">
        <v>8222</v>
      </c>
      <c r="H1120" t="s">
        <v>8244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8300</v>
      </c>
      <c r="O1120">
        <f t="shared" si="85"/>
        <v>121</v>
      </c>
      <c r="P1120">
        <f t="shared" si="86"/>
        <v>80.459999999999994</v>
      </c>
      <c r="Q1120" s="10" t="s">
        <v>8310</v>
      </c>
      <c r="R1120" t="s">
        <v>8311</v>
      </c>
      <c r="S1120" s="13">
        <f t="shared" si="87"/>
        <v>41758.833564814813</v>
      </c>
      <c r="T1120" s="13">
        <f t="shared" si="88"/>
        <v>41786.125</v>
      </c>
      <c r="U1120">
        <f t="shared" si="89"/>
        <v>2014</v>
      </c>
    </row>
    <row r="1121" spans="1:21" ht="48" x14ac:dyDescent="0.2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8217</v>
      </c>
      <c r="G1121" t="s">
        <v>8227</v>
      </c>
      <c r="H1121" t="s">
        <v>8249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8300</v>
      </c>
      <c r="O1121">
        <f t="shared" si="85"/>
        <v>110</v>
      </c>
      <c r="P1121">
        <f t="shared" si="86"/>
        <v>128.91</v>
      </c>
      <c r="Q1121" s="10" t="s">
        <v>8310</v>
      </c>
      <c r="R1121" t="s">
        <v>8311</v>
      </c>
      <c r="S1121" s="13">
        <f t="shared" si="87"/>
        <v>42083.070590277777</v>
      </c>
      <c r="T1121" s="13">
        <f t="shared" si="88"/>
        <v>42110.118055555555</v>
      </c>
      <c r="U1121">
        <f t="shared" si="89"/>
        <v>2015</v>
      </c>
    </row>
    <row r="1122" spans="1:21" ht="48" x14ac:dyDescent="0.2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8219</v>
      </c>
      <c r="G1122" t="s">
        <v>8222</v>
      </c>
      <c r="H1122" t="s">
        <v>8244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8300</v>
      </c>
      <c r="O1122">
        <f t="shared" si="85"/>
        <v>3</v>
      </c>
      <c r="P1122">
        <f t="shared" si="86"/>
        <v>41</v>
      </c>
      <c r="Q1122" s="10" t="s">
        <v>8310</v>
      </c>
      <c r="R1122" t="s">
        <v>8311</v>
      </c>
      <c r="S1122" s="13">
        <f t="shared" si="87"/>
        <v>41829.935717592591</v>
      </c>
      <c r="T1122" s="13">
        <f t="shared" si="88"/>
        <v>41859.935717592591</v>
      </c>
      <c r="U1122">
        <f t="shared" si="89"/>
        <v>2014</v>
      </c>
    </row>
    <row r="1123" spans="1:21" ht="48" x14ac:dyDescent="0.2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8219</v>
      </c>
      <c r="G1123" t="s">
        <v>8222</v>
      </c>
      <c r="H1123" t="s">
        <v>8244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8300</v>
      </c>
      <c r="O1123">
        <f t="shared" si="85"/>
        <v>9</v>
      </c>
      <c r="P1123">
        <f t="shared" si="86"/>
        <v>64.8</v>
      </c>
      <c r="Q1123" s="10" t="s">
        <v>8310</v>
      </c>
      <c r="R1123" t="s">
        <v>8311</v>
      </c>
      <c r="S1123" s="13">
        <f t="shared" si="87"/>
        <v>42551.102314814809</v>
      </c>
      <c r="T1123" s="13">
        <f t="shared" si="88"/>
        <v>42601.102314814809</v>
      </c>
      <c r="U1123">
        <f t="shared" si="89"/>
        <v>2016</v>
      </c>
    </row>
    <row r="1124" spans="1:21" ht="48" x14ac:dyDescent="0.2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8220</v>
      </c>
      <c r="G1124" t="s">
        <v>8222</v>
      </c>
      <c r="H1124" t="s">
        <v>8244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8268</v>
      </c>
      <c r="O1124">
        <f t="shared" si="85"/>
        <v>109</v>
      </c>
      <c r="P1124">
        <f t="shared" si="86"/>
        <v>139.24</v>
      </c>
      <c r="Q1124" s="10" t="s">
        <v>8310</v>
      </c>
      <c r="R1124" t="s">
        <v>8334</v>
      </c>
      <c r="S1124" s="13">
        <f t="shared" si="87"/>
        <v>42780.825706018513</v>
      </c>
      <c r="T1124" s="13">
        <f t="shared" si="88"/>
        <v>42810.784039351856</v>
      </c>
      <c r="U1124">
        <f t="shared" si="89"/>
        <v>2017</v>
      </c>
    </row>
    <row r="1125" spans="1:21" ht="48" x14ac:dyDescent="0.2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8217</v>
      </c>
      <c r="G1125" t="s">
        <v>8222</v>
      </c>
      <c r="H1125" t="s">
        <v>8244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8268</v>
      </c>
      <c r="O1125">
        <f t="shared" si="85"/>
        <v>116</v>
      </c>
      <c r="P1125">
        <f t="shared" si="86"/>
        <v>71.489999999999995</v>
      </c>
      <c r="Q1125" s="10" t="s">
        <v>8310</v>
      </c>
      <c r="R1125" t="s">
        <v>8334</v>
      </c>
      <c r="S1125" s="13">
        <f t="shared" si="87"/>
        <v>41835.666354166664</v>
      </c>
      <c r="T1125" s="13">
        <f t="shared" si="88"/>
        <v>41855.666354166664</v>
      </c>
      <c r="U1125">
        <f t="shared" si="89"/>
        <v>2014</v>
      </c>
    </row>
    <row r="1126" spans="1:21" ht="32" x14ac:dyDescent="0.2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8217</v>
      </c>
      <c r="G1126" t="s">
        <v>8222</v>
      </c>
      <c r="H1126" t="s">
        <v>8244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8268</v>
      </c>
      <c r="O1126">
        <f t="shared" si="85"/>
        <v>101</v>
      </c>
      <c r="P1126">
        <f t="shared" si="86"/>
        <v>256.37</v>
      </c>
      <c r="Q1126" s="10" t="s">
        <v>8310</v>
      </c>
      <c r="R1126" t="s">
        <v>8334</v>
      </c>
      <c r="S1126" s="13">
        <f t="shared" si="87"/>
        <v>42772.833379629628</v>
      </c>
      <c r="T1126" s="13">
        <f t="shared" si="88"/>
        <v>42806.875</v>
      </c>
      <c r="U1126">
        <f t="shared" si="89"/>
        <v>2017</v>
      </c>
    </row>
    <row r="1127" spans="1:21" ht="48" x14ac:dyDescent="0.2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8217</v>
      </c>
      <c r="G1127" t="s">
        <v>8222</v>
      </c>
      <c r="H1127" t="s">
        <v>8244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8268</v>
      </c>
      <c r="O1127">
        <f t="shared" si="85"/>
        <v>103</v>
      </c>
      <c r="P1127">
        <f t="shared" si="86"/>
        <v>85.53</v>
      </c>
      <c r="Q1127" s="10" t="s">
        <v>8310</v>
      </c>
      <c r="R1127" t="s">
        <v>8334</v>
      </c>
      <c r="S1127" s="13">
        <f t="shared" si="87"/>
        <v>42522.347812499997</v>
      </c>
      <c r="T1127" s="13">
        <f t="shared" si="88"/>
        <v>42552.347812499997</v>
      </c>
      <c r="U1127">
        <f t="shared" si="89"/>
        <v>2016</v>
      </c>
    </row>
    <row r="1128" spans="1:21" ht="48" x14ac:dyDescent="0.2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8217</v>
      </c>
      <c r="G1128" t="s">
        <v>8222</v>
      </c>
      <c r="H1128" t="s">
        <v>8244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8268</v>
      </c>
      <c r="O1128">
        <f t="shared" si="85"/>
        <v>102</v>
      </c>
      <c r="P1128">
        <f t="shared" si="86"/>
        <v>53.18</v>
      </c>
      <c r="Q1128" s="10" t="s">
        <v>8310</v>
      </c>
      <c r="R1128" t="s">
        <v>8334</v>
      </c>
      <c r="S1128" s="13">
        <f t="shared" si="87"/>
        <v>42172.757638888885</v>
      </c>
      <c r="T1128" s="13">
        <f t="shared" si="88"/>
        <v>42202.757638888885</v>
      </c>
      <c r="U1128">
        <f t="shared" si="89"/>
        <v>2015</v>
      </c>
    </row>
    <row r="1129" spans="1:21" ht="48" x14ac:dyDescent="0.2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8217</v>
      </c>
      <c r="G1129" t="s">
        <v>8222</v>
      </c>
      <c r="H1129" t="s">
        <v>8244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8268</v>
      </c>
      <c r="O1129">
        <f t="shared" si="85"/>
        <v>102</v>
      </c>
      <c r="P1129">
        <f t="shared" si="86"/>
        <v>125.12</v>
      </c>
      <c r="Q1129" s="10" t="s">
        <v>8310</v>
      </c>
      <c r="R1129" t="s">
        <v>8334</v>
      </c>
      <c r="S1129" s="13">
        <f t="shared" si="87"/>
        <v>42567.840069444443</v>
      </c>
      <c r="T1129" s="13">
        <f t="shared" si="88"/>
        <v>42597.840069444443</v>
      </c>
      <c r="U1129">
        <f t="shared" si="89"/>
        <v>2016</v>
      </c>
    </row>
    <row r="1130" spans="1:21" ht="48" x14ac:dyDescent="0.2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8217</v>
      </c>
      <c r="G1130" t="s">
        <v>8222</v>
      </c>
      <c r="H1130" t="s">
        <v>8244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8268</v>
      </c>
      <c r="O1130">
        <f t="shared" si="85"/>
        <v>105</v>
      </c>
      <c r="P1130">
        <f t="shared" si="86"/>
        <v>89.59</v>
      </c>
      <c r="Q1130" s="10" t="s">
        <v>8310</v>
      </c>
      <c r="R1130" t="s">
        <v>8334</v>
      </c>
      <c r="S1130" s="13">
        <f t="shared" si="87"/>
        <v>42696.624444444446</v>
      </c>
      <c r="T1130" s="13">
        <f t="shared" si="88"/>
        <v>42726.624444444446</v>
      </c>
      <c r="U1130">
        <f t="shared" si="89"/>
        <v>2016</v>
      </c>
    </row>
    <row r="1131" spans="1:21" ht="32" x14ac:dyDescent="0.2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8217</v>
      </c>
      <c r="G1131" t="s">
        <v>8222</v>
      </c>
      <c r="H1131" t="s">
        <v>8244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8268</v>
      </c>
      <c r="O1131">
        <f t="shared" si="85"/>
        <v>102</v>
      </c>
      <c r="P1131">
        <f t="shared" si="86"/>
        <v>136.85</v>
      </c>
      <c r="Q1131" s="10" t="s">
        <v>8310</v>
      </c>
      <c r="R1131" t="s">
        <v>8334</v>
      </c>
      <c r="S1131" s="13">
        <f t="shared" si="87"/>
        <v>42769.574999999997</v>
      </c>
      <c r="T1131" s="13">
        <f t="shared" si="88"/>
        <v>42790.574999999997</v>
      </c>
      <c r="U1131">
        <f t="shared" si="89"/>
        <v>2017</v>
      </c>
    </row>
    <row r="1132" spans="1:21" ht="48" x14ac:dyDescent="0.2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8217</v>
      </c>
      <c r="G1132" t="s">
        <v>8222</v>
      </c>
      <c r="H1132" t="s">
        <v>8244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8268</v>
      </c>
      <c r="O1132">
        <f t="shared" si="85"/>
        <v>110</v>
      </c>
      <c r="P1132">
        <f t="shared" si="86"/>
        <v>99.79</v>
      </c>
      <c r="Q1132" s="10" t="s">
        <v>8310</v>
      </c>
      <c r="R1132" t="s">
        <v>8334</v>
      </c>
      <c r="S1132" s="13">
        <f t="shared" si="87"/>
        <v>42290.61855324074</v>
      </c>
      <c r="T1132" s="13">
        <f t="shared" si="88"/>
        <v>42320.104861111111</v>
      </c>
      <c r="U1132">
        <f t="shared" si="89"/>
        <v>2015</v>
      </c>
    </row>
    <row r="1133" spans="1:21" ht="48" x14ac:dyDescent="0.2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8217</v>
      </c>
      <c r="G1133" t="s">
        <v>8222</v>
      </c>
      <c r="H1133" t="s">
        <v>8244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8268</v>
      </c>
      <c r="O1133">
        <f t="shared" si="85"/>
        <v>104</v>
      </c>
      <c r="P1133">
        <f t="shared" si="86"/>
        <v>199.17</v>
      </c>
      <c r="Q1133" s="10" t="s">
        <v>8310</v>
      </c>
      <c r="R1133" t="s">
        <v>8334</v>
      </c>
      <c r="S1133" s="13">
        <f t="shared" si="87"/>
        <v>42265.022824074069</v>
      </c>
      <c r="T1133" s="13">
        <f t="shared" si="88"/>
        <v>42285.022824074069</v>
      </c>
      <c r="U1133">
        <f t="shared" si="89"/>
        <v>2015</v>
      </c>
    </row>
    <row r="1134" spans="1:21" ht="32" x14ac:dyDescent="0.2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8217</v>
      </c>
      <c r="G1134" t="s">
        <v>8222</v>
      </c>
      <c r="H1134" t="s">
        <v>8244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8302</v>
      </c>
      <c r="O1134">
        <f t="shared" si="85"/>
        <v>104</v>
      </c>
      <c r="P1134">
        <f t="shared" si="86"/>
        <v>135.63</v>
      </c>
      <c r="Q1134" s="10" t="s">
        <v>8310</v>
      </c>
      <c r="R1134" t="s">
        <v>8318</v>
      </c>
      <c r="S1134" s="13">
        <f t="shared" si="87"/>
        <v>42425.735416666663</v>
      </c>
      <c r="T1134" s="13">
        <f t="shared" si="88"/>
        <v>42455.693750000006</v>
      </c>
      <c r="U1134">
        <f t="shared" si="89"/>
        <v>2016</v>
      </c>
    </row>
    <row r="1135" spans="1:21" ht="48" x14ac:dyDescent="0.2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8219</v>
      </c>
      <c r="G1135" t="s">
        <v>8222</v>
      </c>
      <c r="H1135" t="s">
        <v>8244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8302</v>
      </c>
      <c r="O1135">
        <f t="shared" si="85"/>
        <v>0</v>
      </c>
      <c r="P1135">
        <f t="shared" si="86"/>
        <v>0</v>
      </c>
      <c r="Q1135" s="10" t="s">
        <v>8310</v>
      </c>
      <c r="R1135" t="s">
        <v>8318</v>
      </c>
      <c r="S1135" s="13">
        <f t="shared" si="87"/>
        <v>42666.666932870372</v>
      </c>
      <c r="T1135" s="13">
        <f t="shared" si="88"/>
        <v>42696.708599537036</v>
      </c>
      <c r="U1135">
        <f t="shared" si="89"/>
        <v>2016</v>
      </c>
    </row>
    <row r="1136" spans="1:21" ht="48" x14ac:dyDescent="0.2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8218</v>
      </c>
      <c r="G1136" t="s">
        <v>8222</v>
      </c>
      <c r="H1136" t="s">
        <v>8244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8302</v>
      </c>
      <c r="O1136">
        <f t="shared" si="85"/>
        <v>0</v>
      </c>
      <c r="P1136">
        <f t="shared" si="86"/>
        <v>0</v>
      </c>
      <c r="Q1136" s="10" t="s">
        <v>8310</v>
      </c>
      <c r="R1136" t="s">
        <v>8318</v>
      </c>
      <c r="S1136" s="13">
        <f t="shared" si="87"/>
        <v>42180.145787037036</v>
      </c>
      <c r="T1136" s="13">
        <f t="shared" si="88"/>
        <v>42230.145787037036</v>
      </c>
      <c r="U1136">
        <f t="shared" si="89"/>
        <v>2015</v>
      </c>
    </row>
    <row r="1137" spans="1:21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8218</v>
      </c>
      <c r="G1137" t="s">
        <v>8223</v>
      </c>
      <c r="H1137" t="s">
        <v>8245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8302</v>
      </c>
      <c r="O1137">
        <f t="shared" si="85"/>
        <v>0</v>
      </c>
      <c r="P1137">
        <f t="shared" si="86"/>
        <v>0</v>
      </c>
      <c r="Q1137" s="10" t="s">
        <v>8310</v>
      </c>
      <c r="R1137" t="s">
        <v>8318</v>
      </c>
      <c r="S1137" s="13">
        <f t="shared" si="87"/>
        <v>41999.861064814817</v>
      </c>
      <c r="T1137" s="13">
        <f t="shared" si="88"/>
        <v>42029.861064814817</v>
      </c>
      <c r="U1137">
        <f t="shared" si="89"/>
        <v>2015</v>
      </c>
    </row>
    <row r="1138" spans="1:21" ht="48" x14ac:dyDescent="0.2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8218</v>
      </c>
      <c r="G1138" t="s">
        <v>8223</v>
      </c>
      <c r="H1138" t="s">
        <v>8245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8302</v>
      </c>
      <c r="O1138">
        <f t="shared" si="85"/>
        <v>0</v>
      </c>
      <c r="P1138">
        <f t="shared" si="86"/>
        <v>0</v>
      </c>
      <c r="Q1138" s="10" t="s">
        <v>8310</v>
      </c>
      <c r="R1138" t="s">
        <v>8318</v>
      </c>
      <c r="S1138" s="13">
        <f t="shared" si="87"/>
        <v>41854.602650462963</v>
      </c>
      <c r="T1138" s="13">
        <f t="shared" si="88"/>
        <v>41884.602650462963</v>
      </c>
      <c r="U1138">
        <f t="shared" si="89"/>
        <v>2014</v>
      </c>
    </row>
    <row r="1139" spans="1:21" ht="48" x14ac:dyDescent="0.2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8219</v>
      </c>
      <c r="G1139" t="s">
        <v>8222</v>
      </c>
      <c r="H1139" t="s">
        <v>8244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8268</v>
      </c>
      <c r="O1139">
        <f t="shared" si="85"/>
        <v>17</v>
      </c>
      <c r="P1139">
        <f t="shared" si="86"/>
        <v>315.5</v>
      </c>
      <c r="Q1139" s="10" t="s">
        <v>8310</v>
      </c>
      <c r="R1139" t="s">
        <v>8334</v>
      </c>
      <c r="S1139" s="13">
        <f t="shared" si="87"/>
        <v>42171.758611111116</v>
      </c>
      <c r="T1139" s="13">
        <f t="shared" si="88"/>
        <v>42231.758611111116</v>
      </c>
      <c r="U1139">
        <f t="shared" si="89"/>
        <v>2015</v>
      </c>
    </row>
    <row r="1140" spans="1:21" ht="48" x14ac:dyDescent="0.2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8219</v>
      </c>
      <c r="G1140" t="s">
        <v>8222</v>
      </c>
      <c r="H1140" t="s">
        <v>8244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8268</v>
      </c>
      <c r="O1140">
        <f t="shared" si="85"/>
        <v>3</v>
      </c>
      <c r="P1140">
        <f t="shared" si="86"/>
        <v>47.27</v>
      </c>
      <c r="Q1140" s="10" t="s">
        <v>8310</v>
      </c>
      <c r="R1140" t="s">
        <v>8334</v>
      </c>
      <c r="S1140" s="13">
        <f t="shared" si="87"/>
        <v>42679.958472222221</v>
      </c>
      <c r="T1140" s="13">
        <f t="shared" si="88"/>
        <v>42710.207638888889</v>
      </c>
      <c r="U1140">
        <f t="shared" si="89"/>
        <v>2016</v>
      </c>
    </row>
    <row r="1141" spans="1:21" ht="48" x14ac:dyDescent="0.2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8219</v>
      </c>
      <c r="G1141" t="s">
        <v>8222</v>
      </c>
      <c r="H1141" t="s">
        <v>8244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8268</v>
      </c>
      <c r="O1141">
        <f t="shared" si="85"/>
        <v>0</v>
      </c>
      <c r="P1141">
        <f t="shared" si="86"/>
        <v>1</v>
      </c>
      <c r="Q1141" s="10" t="s">
        <v>8310</v>
      </c>
      <c r="R1141" t="s">
        <v>8334</v>
      </c>
      <c r="S1141" s="13">
        <f t="shared" si="87"/>
        <v>42059.270023148143</v>
      </c>
      <c r="T1141" s="13">
        <f t="shared" si="88"/>
        <v>42119.190972222219</v>
      </c>
      <c r="U1141">
        <f t="shared" si="89"/>
        <v>2015</v>
      </c>
    </row>
    <row r="1142" spans="1:21" ht="48" x14ac:dyDescent="0.2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8219</v>
      </c>
      <c r="G1142" t="s">
        <v>8222</v>
      </c>
      <c r="H1142" t="s">
        <v>8244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8268</v>
      </c>
      <c r="O1142">
        <f t="shared" si="85"/>
        <v>15</v>
      </c>
      <c r="P1142">
        <f t="shared" si="86"/>
        <v>57.25</v>
      </c>
      <c r="Q1142" s="10" t="s">
        <v>8310</v>
      </c>
      <c r="R1142" t="s">
        <v>8334</v>
      </c>
      <c r="S1142" s="13">
        <f t="shared" si="87"/>
        <v>41786.959745370368</v>
      </c>
      <c r="T1142" s="13">
        <f t="shared" si="88"/>
        <v>41816.959745370368</v>
      </c>
      <c r="U1142">
        <f t="shared" si="89"/>
        <v>2014</v>
      </c>
    </row>
    <row r="1143" spans="1:21" ht="64" x14ac:dyDescent="0.2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8219</v>
      </c>
      <c r="G1143" t="s">
        <v>8222</v>
      </c>
      <c r="H1143" t="s">
        <v>8244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8268</v>
      </c>
      <c r="O1143">
        <f t="shared" si="85"/>
        <v>0</v>
      </c>
      <c r="P1143">
        <f t="shared" si="86"/>
        <v>5.5</v>
      </c>
      <c r="Q1143" s="10" t="s">
        <v>8310</v>
      </c>
      <c r="R1143" t="s">
        <v>8334</v>
      </c>
      <c r="S1143" s="13">
        <f t="shared" si="87"/>
        <v>42447.863553240735</v>
      </c>
      <c r="T1143" s="13">
        <f t="shared" si="88"/>
        <v>42477.863553240735</v>
      </c>
      <c r="U1143">
        <f t="shared" si="89"/>
        <v>2016</v>
      </c>
    </row>
    <row r="1144" spans="1:21" ht="48" x14ac:dyDescent="0.2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8219</v>
      </c>
      <c r="G1144" t="s">
        <v>8222</v>
      </c>
      <c r="H1144" t="s">
        <v>8244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8268</v>
      </c>
      <c r="O1144">
        <f t="shared" si="85"/>
        <v>1</v>
      </c>
      <c r="P1144">
        <f t="shared" si="86"/>
        <v>62.5</v>
      </c>
      <c r="Q1144" s="10" t="s">
        <v>8310</v>
      </c>
      <c r="R1144" t="s">
        <v>8334</v>
      </c>
      <c r="S1144" s="13">
        <f t="shared" si="87"/>
        <v>41878.911550925928</v>
      </c>
      <c r="T1144" s="13">
        <f t="shared" si="88"/>
        <v>41938.911550925928</v>
      </c>
      <c r="U1144">
        <f t="shared" si="89"/>
        <v>2014</v>
      </c>
    </row>
    <row r="1145" spans="1:21" ht="48" x14ac:dyDescent="0.2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8219</v>
      </c>
      <c r="G1145" t="s">
        <v>8222</v>
      </c>
      <c r="H1145" t="s">
        <v>8244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8268</v>
      </c>
      <c r="O1145">
        <f t="shared" si="85"/>
        <v>0</v>
      </c>
      <c r="P1145">
        <f t="shared" si="86"/>
        <v>25</v>
      </c>
      <c r="Q1145" s="10" t="s">
        <v>8310</v>
      </c>
      <c r="R1145" t="s">
        <v>8334</v>
      </c>
      <c r="S1145" s="13">
        <f t="shared" si="87"/>
        <v>42479.039212962962</v>
      </c>
      <c r="T1145" s="13">
        <f t="shared" si="88"/>
        <v>42509.039212962962</v>
      </c>
      <c r="U1145">
        <f t="shared" si="89"/>
        <v>2016</v>
      </c>
    </row>
    <row r="1146" spans="1:21" ht="48" x14ac:dyDescent="0.2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8219</v>
      </c>
      <c r="G1146" t="s">
        <v>8222</v>
      </c>
      <c r="H1146" t="s">
        <v>8244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8268</v>
      </c>
      <c r="O1146">
        <f t="shared" si="85"/>
        <v>9</v>
      </c>
      <c r="P1146">
        <f t="shared" si="86"/>
        <v>222.5</v>
      </c>
      <c r="Q1146" s="10" t="s">
        <v>8310</v>
      </c>
      <c r="R1146" t="s">
        <v>8334</v>
      </c>
      <c r="S1146" s="13">
        <f t="shared" si="87"/>
        <v>42695.7105787037</v>
      </c>
      <c r="T1146" s="13">
        <f t="shared" si="88"/>
        <v>42725.7105787037</v>
      </c>
      <c r="U1146">
        <f t="shared" si="89"/>
        <v>2016</v>
      </c>
    </row>
    <row r="1147" spans="1:21" ht="48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8219</v>
      </c>
      <c r="G1147" t="s">
        <v>8222</v>
      </c>
      <c r="H1147" t="s">
        <v>8244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8300</v>
      </c>
      <c r="O1147">
        <f t="shared" si="85"/>
        <v>0</v>
      </c>
      <c r="P1147">
        <f t="shared" si="86"/>
        <v>50</v>
      </c>
      <c r="Q1147" s="10" t="s">
        <v>8310</v>
      </c>
      <c r="R1147" t="s">
        <v>8311</v>
      </c>
      <c r="S1147" s="13">
        <f t="shared" si="87"/>
        <v>42523.025231481486</v>
      </c>
      <c r="T1147" s="13">
        <f t="shared" si="88"/>
        <v>42583.025231481486</v>
      </c>
      <c r="U1147">
        <f t="shared" si="89"/>
        <v>2016</v>
      </c>
    </row>
    <row r="1148" spans="1:21" ht="48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8217</v>
      </c>
      <c r="G1148" t="s">
        <v>8222</v>
      </c>
      <c r="H1148" t="s">
        <v>8244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8266</v>
      </c>
      <c r="O1148">
        <f t="shared" si="85"/>
        <v>123</v>
      </c>
      <c r="P1148">
        <f t="shared" si="86"/>
        <v>99.86</v>
      </c>
      <c r="Q1148" s="10" t="s">
        <v>8308</v>
      </c>
      <c r="R1148" t="s">
        <v>8337</v>
      </c>
      <c r="S1148" s="13">
        <f t="shared" si="87"/>
        <v>42114.944328703699</v>
      </c>
      <c r="T1148" s="13">
        <f t="shared" si="88"/>
        <v>42144.944328703699</v>
      </c>
      <c r="U1148">
        <f t="shared" si="89"/>
        <v>2015</v>
      </c>
    </row>
    <row r="1149" spans="1:21" ht="48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8219</v>
      </c>
      <c r="G1149" t="s">
        <v>8222</v>
      </c>
      <c r="H1149" t="s">
        <v>8244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8275</v>
      </c>
      <c r="O1149">
        <f t="shared" si="85"/>
        <v>11</v>
      </c>
      <c r="P1149">
        <f t="shared" si="86"/>
        <v>56.25</v>
      </c>
      <c r="Q1149" s="10" t="s">
        <v>8324</v>
      </c>
      <c r="R1149" t="s">
        <v>8338</v>
      </c>
      <c r="S1149" s="13">
        <f t="shared" si="87"/>
        <v>41180.86241898148</v>
      </c>
      <c r="T1149" s="13">
        <f t="shared" si="88"/>
        <v>41231</v>
      </c>
      <c r="U1149">
        <f t="shared" si="89"/>
        <v>2012</v>
      </c>
    </row>
    <row r="1150" spans="1:21" ht="32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8217</v>
      </c>
      <c r="G1150" t="s">
        <v>8223</v>
      </c>
      <c r="H1150" t="s">
        <v>8245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8282</v>
      </c>
      <c r="O1150">
        <f t="shared" si="85"/>
        <v>270</v>
      </c>
      <c r="P1150">
        <f t="shared" si="86"/>
        <v>76.44</v>
      </c>
      <c r="Q1150" s="10" t="s">
        <v>8328</v>
      </c>
      <c r="R1150" t="s">
        <v>8329</v>
      </c>
      <c r="S1150" s="13">
        <f t="shared" si="87"/>
        <v>42326.818738425922</v>
      </c>
      <c r="T1150" s="13">
        <f t="shared" si="88"/>
        <v>42356.818738425922</v>
      </c>
      <c r="U1150">
        <f t="shared" si="89"/>
        <v>2015</v>
      </c>
    </row>
    <row r="1151" spans="1:21" ht="48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8219</v>
      </c>
      <c r="G1151" t="s">
        <v>8223</v>
      </c>
      <c r="H1151" t="s">
        <v>8245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8284</v>
      </c>
      <c r="O1151">
        <f t="shared" si="85"/>
        <v>2</v>
      </c>
      <c r="P1151">
        <f t="shared" si="86"/>
        <v>48.2</v>
      </c>
      <c r="Q1151" s="10" t="s">
        <v>8312</v>
      </c>
      <c r="R1151" t="s">
        <v>8313</v>
      </c>
      <c r="S1151" s="13">
        <f t="shared" si="87"/>
        <v>42032.510243055556</v>
      </c>
      <c r="T1151" s="13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8219</v>
      </c>
      <c r="G1152" t="s">
        <v>8222</v>
      </c>
      <c r="H1152" t="s">
        <v>8244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8268</v>
      </c>
      <c r="O1152">
        <f t="shared" si="85"/>
        <v>14</v>
      </c>
      <c r="P1152">
        <f t="shared" si="86"/>
        <v>78.08</v>
      </c>
      <c r="Q1152" s="10" t="s">
        <v>8310</v>
      </c>
      <c r="R1152" t="s">
        <v>8334</v>
      </c>
      <c r="S1152" s="13">
        <f t="shared" si="87"/>
        <v>42354.131643518514</v>
      </c>
      <c r="T1152" s="13">
        <f t="shared" si="88"/>
        <v>42384.131643518514</v>
      </c>
      <c r="U1152">
        <f t="shared" si="89"/>
        <v>2016</v>
      </c>
    </row>
    <row r="1153" spans="1:21" ht="48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8217</v>
      </c>
      <c r="G1153" t="s">
        <v>8222</v>
      </c>
      <c r="H1153" t="s">
        <v>8244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8262</v>
      </c>
      <c r="O1153">
        <f t="shared" si="85"/>
        <v>142</v>
      </c>
      <c r="P1153">
        <f t="shared" si="86"/>
        <v>117.51</v>
      </c>
      <c r="Q1153" s="10" t="s">
        <v>8308</v>
      </c>
      <c r="R1153" t="s">
        <v>8347</v>
      </c>
      <c r="S1153" s="13">
        <f t="shared" si="87"/>
        <v>41971.639189814814</v>
      </c>
      <c r="T1153" s="13">
        <f t="shared" si="88"/>
        <v>42001.639189814814</v>
      </c>
      <c r="U1153">
        <f t="shared" si="89"/>
        <v>2014</v>
      </c>
    </row>
    <row r="1154" spans="1:21" ht="48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8219</v>
      </c>
      <c r="G1154" t="s">
        <v>8227</v>
      </c>
      <c r="H1154" t="s">
        <v>8249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8265</v>
      </c>
      <c r="O1154">
        <f t="shared" si="85"/>
        <v>15</v>
      </c>
      <c r="P1154">
        <f t="shared" si="86"/>
        <v>163.85</v>
      </c>
      <c r="Q1154" s="10" t="s">
        <v>8308</v>
      </c>
      <c r="R1154" t="s">
        <v>8317</v>
      </c>
      <c r="S1154" s="13">
        <f t="shared" si="87"/>
        <v>41978.197199074071</v>
      </c>
      <c r="T1154" s="13">
        <f t="shared" si="88"/>
        <v>42008.197199074071</v>
      </c>
      <c r="U1154">
        <f t="shared" si="89"/>
        <v>2015</v>
      </c>
    </row>
    <row r="1155" spans="1:21" ht="48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8217</v>
      </c>
      <c r="G1155" t="s">
        <v>8222</v>
      </c>
      <c r="H1155" t="s">
        <v>8244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8266</v>
      </c>
      <c r="O1155">
        <f t="shared" ref="O1155:O1218" si="90">ROUND(E1155/D1155*100,0)</f>
        <v>229</v>
      </c>
      <c r="P1155">
        <f t="shared" ref="P1155:P1218" si="91">IFERROR(ROUND(E1155/L1155,2),0)</f>
        <v>56.9</v>
      </c>
      <c r="Q1155" s="10" t="s">
        <v>8308</v>
      </c>
      <c r="R1155" t="s">
        <v>8337</v>
      </c>
      <c r="S1155" s="13">
        <f t="shared" ref="S1155:S1218" si="92">(((J1155/60)/60)/24)+DATE(1970,1,1)</f>
        <v>41506.756111111114</v>
      </c>
      <c r="T1155" s="13">
        <f t="shared" ref="T1155:T1218" si="93">(((I1155/60)/60)/24)+DATE(1970,1,1)</f>
        <v>41536.756111111114</v>
      </c>
      <c r="U1155">
        <f t="shared" ref="U1155:U1218" si="94">YEAR(T1155)</f>
        <v>2013</v>
      </c>
    </row>
    <row r="1156" spans="1:21" ht="48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8219</v>
      </c>
      <c r="G1156" t="s">
        <v>8222</v>
      </c>
      <c r="H1156" t="s">
        <v>8244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8267</v>
      </c>
      <c r="O1156">
        <f t="shared" si="90"/>
        <v>0</v>
      </c>
      <c r="P1156">
        <f t="shared" si="91"/>
        <v>0</v>
      </c>
      <c r="Q1156" s="10" t="s">
        <v>8308</v>
      </c>
      <c r="R1156" t="s">
        <v>8314</v>
      </c>
      <c r="S1156" s="13">
        <f t="shared" si="92"/>
        <v>42400.176377314812</v>
      </c>
      <c r="T1156" s="13">
        <f t="shared" si="93"/>
        <v>42430.176377314812</v>
      </c>
      <c r="U1156">
        <f t="shared" si="94"/>
        <v>2016</v>
      </c>
    </row>
    <row r="1157" spans="1:21" ht="48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8217</v>
      </c>
      <c r="G1157" t="s">
        <v>8222</v>
      </c>
      <c r="H1157" t="s">
        <v>8244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8273</v>
      </c>
      <c r="O1157">
        <f t="shared" si="90"/>
        <v>112</v>
      </c>
      <c r="P1157">
        <f t="shared" si="91"/>
        <v>85.05</v>
      </c>
      <c r="Q1157" s="10" t="s">
        <v>8324</v>
      </c>
      <c r="R1157" t="s">
        <v>8348</v>
      </c>
      <c r="S1157" s="13">
        <f t="shared" si="92"/>
        <v>40963.613032407404</v>
      </c>
      <c r="T1157" s="13">
        <f t="shared" si="93"/>
        <v>41006.207638888889</v>
      </c>
      <c r="U1157">
        <f t="shared" si="94"/>
        <v>2012</v>
      </c>
    </row>
    <row r="1158" spans="1:21" ht="48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8219</v>
      </c>
      <c r="G1158" t="s">
        <v>8222</v>
      </c>
      <c r="H1158" t="s">
        <v>8244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8275</v>
      </c>
      <c r="O1158">
        <f t="shared" si="90"/>
        <v>18</v>
      </c>
      <c r="P1158">
        <f t="shared" si="91"/>
        <v>52.92</v>
      </c>
      <c r="Q1158" s="10" t="s">
        <v>8324</v>
      </c>
      <c r="R1158" t="s">
        <v>8338</v>
      </c>
      <c r="S1158" s="13">
        <f t="shared" si="92"/>
        <v>41570.482789351852</v>
      </c>
      <c r="T1158" s="13">
        <f t="shared" si="93"/>
        <v>41600.524456018517</v>
      </c>
      <c r="U1158">
        <f t="shared" si="94"/>
        <v>2013</v>
      </c>
    </row>
    <row r="1159" spans="1:21" ht="32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8217</v>
      </c>
      <c r="G1159" t="s">
        <v>8222</v>
      </c>
      <c r="H1159" t="s">
        <v>8244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8282</v>
      </c>
      <c r="O1159">
        <f t="shared" si="90"/>
        <v>146</v>
      </c>
      <c r="P1159">
        <f t="shared" si="91"/>
        <v>91.88</v>
      </c>
      <c r="Q1159" s="10" t="s">
        <v>8328</v>
      </c>
      <c r="R1159" t="s">
        <v>8329</v>
      </c>
      <c r="S1159" s="13">
        <f t="shared" si="92"/>
        <v>42247.616400462968</v>
      </c>
      <c r="T1159" s="13">
        <f t="shared" si="93"/>
        <v>42279.960416666669</v>
      </c>
      <c r="U1159">
        <f t="shared" si="94"/>
        <v>2015</v>
      </c>
    </row>
    <row r="1160" spans="1:21" ht="32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8218</v>
      </c>
      <c r="G1160" t="s">
        <v>8222</v>
      </c>
      <c r="H1160" t="s">
        <v>8244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8284</v>
      </c>
      <c r="O1160">
        <f t="shared" si="90"/>
        <v>0</v>
      </c>
      <c r="P1160">
        <f t="shared" si="91"/>
        <v>0</v>
      </c>
      <c r="Q1160" s="10" t="s">
        <v>8312</v>
      </c>
      <c r="R1160" t="s">
        <v>8313</v>
      </c>
      <c r="S1160" s="13">
        <f t="shared" si="92"/>
        <v>41818.703275462962</v>
      </c>
      <c r="T1160" s="13">
        <f t="shared" si="93"/>
        <v>41848.703275462962</v>
      </c>
      <c r="U1160">
        <f t="shared" si="94"/>
        <v>2014</v>
      </c>
    </row>
    <row r="1161" spans="1:21" ht="48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8217</v>
      </c>
      <c r="G1161" t="s">
        <v>8222</v>
      </c>
      <c r="H1161" t="s">
        <v>8244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8282</v>
      </c>
      <c r="O1161">
        <f t="shared" si="90"/>
        <v>112</v>
      </c>
      <c r="P1161">
        <f t="shared" si="91"/>
        <v>75.98</v>
      </c>
      <c r="Q1161" s="10" t="s">
        <v>8328</v>
      </c>
      <c r="R1161" t="s">
        <v>8329</v>
      </c>
      <c r="S1161" s="13">
        <f t="shared" si="92"/>
        <v>42296.583379629628</v>
      </c>
      <c r="T1161" s="13">
        <f t="shared" si="93"/>
        <v>42326.625046296293</v>
      </c>
      <c r="U1161">
        <f t="shared" si="94"/>
        <v>2015</v>
      </c>
    </row>
    <row r="1162" spans="1:21" ht="48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8219</v>
      </c>
      <c r="G1162" t="s">
        <v>8223</v>
      </c>
      <c r="H1162" t="s">
        <v>8245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8288</v>
      </c>
      <c r="O1162">
        <f t="shared" si="90"/>
        <v>29</v>
      </c>
      <c r="P1162">
        <f t="shared" si="91"/>
        <v>44.48</v>
      </c>
      <c r="Q1162" s="10" t="s">
        <v>8328</v>
      </c>
      <c r="R1162" t="s">
        <v>8341</v>
      </c>
      <c r="S1162" s="13">
        <f t="shared" si="92"/>
        <v>42433.726168981477</v>
      </c>
      <c r="T1162" s="13">
        <f t="shared" si="93"/>
        <v>42463.68450231482</v>
      </c>
      <c r="U1162">
        <f t="shared" si="94"/>
        <v>2016</v>
      </c>
    </row>
    <row r="1163" spans="1:21" ht="32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8217</v>
      </c>
      <c r="G1163" t="s">
        <v>8222</v>
      </c>
      <c r="H1163" t="s">
        <v>8244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8294</v>
      </c>
      <c r="O1163">
        <f t="shared" si="90"/>
        <v>114</v>
      </c>
      <c r="P1163">
        <f t="shared" si="91"/>
        <v>68.11</v>
      </c>
      <c r="Q1163" s="10" t="s">
        <v>8321</v>
      </c>
      <c r="R1163" t="s">
        <v>8349</v>
      </c>
      <c r="S1163" s="13">
        <f t="shared" si="92"/>
        <v>42675.487291666665</v>
      </c>
      <c r="T1163" s="13">
        <f t="shared" si="93"/>
        <v>42706.291666666672</v>
      </c>
      <c r="U1163">
        <f t="shared" si="94"/>
        <v>2016</v>
      </c>
    </row>
    <row r="1164" spans="1:21" ht="48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8219</v>
      </c>
      <c r="G1164" t="s">
        <v>8222</v>
      </c>
      <c r="H1164" t="s">
        <v>8244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</v>
      </c>
      <c r="Q1164" s="10" t="s">
        <v>8332</v>
      </c>
      <c r="R1164" t="s">
        <v>8333</v>
      </c>
      <c r="S1164" s="13">
        <f t="shared" si="92"/>
        <v>42041.218715277777</v>
      </c>
      <c r="T1164" s="13">
        <f t="shared" si="93"/>
        <v>42071.218715277777</v>
      </c>
      <c r="U1164">
        <f t="shared" si="94"/>
        <v>2015</v>
      </c>
    </row>
    <row r="1165" spans="1:21" ht="48" x14ac:dyDescent="0.2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8219</v>
      </c>
      <c r="G1165" t="s">
        <v>8222</v>
      </c>
      <c r="H1165" t="s">
        <v>8244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8268</v>
      </c>
      <c r="O1165">
        <f t="shared" si="90"/>
        <v>1</v>
      </c>
      <c r="P1165">
        <f t="shared" si="91"/>
        <v>22.67</v>
      </c>
      <c r="Q1165" s="10" t="s">
        <v>8310</v>
      </c>
      <c r="R1165" t="s">
        <v>8334</v>
      </c>
      <c r="S1165" s="13">
        <f t="shared" si="92"/>
        <v>41811.536180555559</v>
      </c>
      <c r="T1165" s="13">
        <f t="shared" si="93"/>
        <v>41841.536180555559</v>
      </c>
      <c r="U1165">
        <f t="shared" si="94"/>
        <v>2014</v>
      </c>
    </row>
    <row r="1166" spans="1:21" ht="48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8218</v>
      </c>
      <c r="G1166" t="s">
        <v>8222</v>
      </c>
      <c r="H1166" t="s">
        <v>8244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s="10" t="s">
        <v>8315</v>
      </c>
      <c r="R1166" t="s">
        <v>8319</v>
      </c>
      <c r="S1166" s="13">
        <f t="shared" si="92"/>
        <v>42086.83085648148</v>
      </c>
      <c r="T1166" s="13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8219</v>
      </c>
      <c r="G1167" t="s">
        <v>8222</v>
      </c>
      <c r="H1167" t="s">
        <v>8244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8268</v>
      </c>
      <c r="O1167">
        <f t="shared" si="90"/>
        <v>1</v>
      </c>
      <c r="P1167">
        <f t="shared" si="91"/>
        <v>100</v>
      </c>
      <c r="Q1167" s="10" t="s">
        <v>8310</v>
      </c>
      <c r="R1167" t="s">
        <v>8334</v>
      </c>
      <c r="S1167" s="13">
        <f t="shared" si="92"/>
        <v>42067.947337962964</v>
      </c>
      <c r="T1167" s="13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8218</v>
      </c>
      <c r="G1168" t="s">
        <v>8222</v>
      </c>
      <c r="H1168" t="s">
        <v>8244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8302</v>
      </c>
      <c r="O1168">
        <f t="shared" si="90"/>
        <v>3</v>
      </c>
      <c r="P1168">
        <f t="shared" si="91"/>
        <v>30.13</v>
      </c>
      <c r="Q1168" s="10" t="s">
        <v>8310</v>
      </c>
      <c r="R1168" t="s">
        <v>8318</v>
      </c>
      <c r="S1168" s="13">
        <f t="shared" si="92"/>
        <v>42047.724444444444</v>
      </c>
      <c r="T1168" s="13">
        <f t="shared" si="93"/>
        <v>42077.132638888885</v>
      </c>
      <c r="U1168">
        <f t="shared" si="94"/>
        <v>2015</v>
      </c>
    </row>
    <row r="1169" spans="1:21" ht="48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8217</v>
      </c>
      <c r="G1169" t="s">
        <v>8222</v>
      </c>
      <c r="H1169" t="s">
        <v>8244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8266</v>
      </c>
      <c r="O1169">
        <f t="shared" si="90"/>
        <v>113</v>
      </c>
      <c r="P1169">
        <f t="shared" si="91"/>
        <v>73.02</v>
      </c>
      <c r="Q1169" s="10" t="s">
        <v>8308</v>
      </c>
      <c r="R1169" t="s">
        <v>8337</v>
      </c>
      <c r="S1169" s="13">
        <f t="shared" si="92"/>
        <v>40862.492939814816</v>
      </c>
      <c r="T1169" s="13">
        <f t="shared" si="93"/>
        <v>40897.492939814816</v>
      </c>
      <c r="U1169">
        <f t="shared" si="94"/>
        <v>2011</v>
      </c>
    </row>
    <row r="1170" spans="1:21" ht="48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8217</v>
      </c>
      <c r="G1170" t="s">
        <v>8222</v>
      </c>
      <c r="H1170" t="s">
        <v>8244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8266</v>
      </c>
      <c r="O1170">
        <f t="shared" si="90"/>
        <v>139</v>
      </c>
      <c r="P1170">
        <f t="shared" si="91"/>
        <v>65.760000000000005</v>
      </c>
      <c r="Q1170" s="10" t="s">
        <v>8308</v>
      </c>
      <c r="R1170" t="s">
        <v>8337</v>
      </c>
      <c r="S1170" s="13">
        <f t="shared" si="92"/>
        <v>41319.769293981481</v>
      </c>
      <c r="T1170" s="13">
        <f t="shared" si="93"/>
        <v>41349.769293981481</v>
      </c>
      <c r="U1170">
        <f t="shared" si="94"/>
        <v>2013</v>
      </c>
    </row>
    <row r="1171" spans="1:21" ht="48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8217</v>
      </c>
      <c r="G1171" t="s">
        <v>8222</v>
      </c>
      <c r="H1171" t="s">
        <v>8244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8266</v>
      </c>
      <c r="O1171">
        <f t="shared" si="90"/>
        <v>119</v>
      </c>
      <c r="P1171">
        <f t="shared" si="91"/>
        <v>61.5</v>
      </c>
      <c r="Q1171" s="10" t="s">
        <v>8308</v>
      </c>
      <c r="R1171" t="s">
        <v>8337</v>
      </c>
      <c r="S1171" s="13">
        <f t="shared" si="92"/>
        <v>41312.737673611111</v>
      </c>
      <c r="T1171" s="13">
        <f t="shared" si="93"/>
        <v>41352.696006944447</v>
      </c>
      <c r="U1171">
        <f t="shared" si="94"/>
        <v>2013</v>
      </c>
    </row>
    <row r="1172" spans="1:21" ht="32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8217</v>
      </c>
      <c r="G1172" t="s">
        <v>8222</v>
      </c>
      <c r="H1172" t="s">
        <v>8244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8271</v>
      </c>
      <c r="O1172">
        <f t="shared" si="90"/>
        <v>102</v>
      </c>
      <c r="P1172">
        <f t="shared" si="91"/>
        <v>141.41999999999999</v>
      </c>
      <c r="Q1172" s="10" t="s">
        <v>8312</v>
      </c>
      <c r="R1172" t="s">
        <v>8346</v>
      </c>
      <c r="S1172" s="13">
        <f t="shared" si="92"/>
        <v>41401.648217592592</v>
      </c>
      <c r="T1172" s="13">
        <f t="shared" si="93"/>
        <v>41436.648217592592</v>
      </c>
      <c r="U1172">
        <f t="shared" si="94"/>
        <v>2013</v>
      </c>
    </row>
    <row r="1173" spans="1:21" ht="48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8217</v>
      </c>
      <c r="G1173" t="s">
        <v>8222</v>
      </c>
      <c r="H1173" t="s">
        <v>8244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8282</v>
      </c>
      <c r="O1173">
        <f t="shared" si="90"/>
        <v>103</v>
      </c>
      <c r="P1173">
        <f t="shared" si="91"/>
        <v>234.79</v>
      </c>
      <c r="Q1173" s="10" t="s">
        <v>8328</v>
      </c>
      <c r="R1173" t="s">
        <v>8329</v>
      </c>
      <c r="S1173" s="13">
        <f t="shared" si="92"/>
        <v>42297.748067129629</v>
      </c>
      <c r="T1173" s="13">
        <f t="shared" si="93"/>
        <v>42342.208333333328</v>
      </c>
      <c r="U1173">
        <f t="shared" si="94"/>
        <v>2015</v>
      </c>
    </row>
    <row r="1174" spans="1:21" ht="48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8217</v>
      </c>
      <c r="G1174" t="s">
        <v>8234</v>
      </c>
      <c r="H1174" t="s">
        <v>8247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8282</v>
      </c>
      <c r="O1174">
        <f t="shared" si="90"/>
        <v>101</v>
      </c>
      <c r="P1174">
        <f t="shared" si="91"/>
        <v>211.48</v>
      </c>
      <c r="Q1174" s="10" t="s">
        <v>8328</v>
      </c>
      <c r="R1174" t="s">
        <v>8329</v>
      </c>
      <c r="S1174" s="13">
        <f t="shared" si="92"/>
        <v>42138.506377314814</v>
      </c>
      <c r="T1174" s="13">
        <f t="shared" si="93"/>
        <v>42168.506377314814</v>
      </c>
      <c r="U1174">
        <f t="shared" si="94"/>
        <v>2015</v>
      </c>
    </row>
    <row r="1175" spans="1:21" ht="48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8219</v>
      </c>
      <c r="G1175" t="s">
        <v>8222</v>
      </c>
      <c r="H1175" t="s">
        <v>8244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8284</v>
      </c>
      <c r="O1175">
        <f t="shared" si="90"/>
        <v>0</v>
      </c>
      <c r="P1175">
        <f t="shared" si="91"/>
        <v>0</v>
      </c>
      <c r="Q1175" s="10" t="s">
        <v>8312</v>
      </c>
      <c r="R1175" t="s">
        <v>8313</v>
      </c>
      <c r="S1175" s="13">
        <f t="shared" si="92"/>
        <v>42093.131469907406</v>
      </c>
      <c r="T1175" s="13">
        <f t="shared" si="93"/>
        <v>42123.131469907406</v>
      </c>
      <c r="U1175">
        <f t="shared" si="94"/>
        <v>2015</v>
      </c>
    </row>
    <row r="1176" spans="1:21" ht="48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8219</v>
      </c>
      <c r="G1176" t="s">
        <v>8235</v>
      </c>
      <c r="H1176" t="s">
        <v>8247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8284</v>
      </c>
      <c r="O1176">
        <f t="shared" si="90"/>
        <v>0</v>
      </c>
      <c r="P1176">
        <f t="shared" si="91"/>
        <v>1</v>
      </c>
      <c r="Q1176" s="10" t="s">
        <v>8312</v>
      </c>
      <c r="R1176" t="s">
        <v>8313</v>
      </c>
      <c r="S1176" s="13">
        <f t="shared" si="92"/>
        <v>42486.748414351852</v>
      </c>
      <c r="T1176" s="13">
        <f t="shared" si="93"/>
        <v>42516.748414351852</v>
      </c>
      <c r="U1176">
        <f t="shared" si="94"/>
        <v>2016</v>
      </c>
    </row>
    <row r="1177" spans="1:21" ht="48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8219</v>
      </c>
      <c r="G1177" t="s">
        <v>8228</v>
      </c>
      <c r="H1177" t="s">
        <v>8247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8284</v>
      </c>
      <c r="O1177">
        <f t="shared" si="90"/>
        <v>0</v>
      </c>
      <c r="P1177">
        <f t="shared" si="91"/>
        <v>0</v>
      </c>
      <c r="Q1177" s="10" t="s">
        <v>8312</v>
      </c>
      <c r="R1177" t="s">
        <v>8313</v>
      </c>
      <c r="S1177" s="13">
        <f t="shared" si="92"/>
        <v>42707.926030092596</v>
      </c>
      <c r="T1177" s="13">
        <f t="shared" si="93"/>
        <v>42737.926030092596</v>
      </c>
      <c r="U1177">
        <f t="shared" si="94"/>
        <v>2017</v>
      </c>
    </row>
    <row r="1178" spans="1:21" ht="48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8217</v>
      </c>
      <c r="G1178" t="s">
        <v>8223</v>
      </c>
      <c r="H1178" t="s">
        <v>8245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8294</v>
      </c>
      <c r="O1178">
        <f t="shared" si="90"/>
        <v>157</v>
      </c>
      <c r="P1178">
        <f t="shared" si="91"/>
        <v>67.97</v>
      </c>
      <c r="Q1178" s="10" t="s">
        <v>8321</v>
      </c>
      <c r="R1178" t="s">
        <v>8349</v>
      </c>
      <c r="S1178" s="13">
        <f t="shared" si="92"/>
        <v>41561.807349537034</v>
      </c>
      <c r="T1178" s="13">
        <f t="shared" si="93"/>
        <v>41591.849016203705</v>
      </c>
      <c r="U1178">
        <f t="shared" si="94"/>
        <v>2013</v>
      </c>
    </row>
    <row r="1179" spans="1:21" ht="32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8217</v>
      </c>
      <c r="G1179" t="s">
        <v>8227</v>
      </c>
      <c r="H1179" t="s">
        <v>8249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8294</v>
      </c>
      <c r="O1179">
        <f t="shared" si="90"/>
        <v>153</v>
      </c>
      <c r="P1179">
        <f t="shared" si="91"/>
        <v>135.59</v>
      </c>
      <c r="Q1179" s="10" t="s">
        <v>8321</v>
      </c>
      <c r="R1179" t="s">
        <v>8349</v>
      </c>
      <c r="S1179" s="13">
        <f t="shared" si="92"/>
        <v>42062.022118055553</v>
      </c>
      <c r="T1179" s="13">
        <f t="shared" si="93"/>
        <v>42091.980451388896</v>
      </c>
      <c r="U1179">
        <f t="shared" si="94"/>
        <v>2015</v>
      </c>
    </row>
    <row r="1180" spans="1:21" ht="48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8218</v>
      </c>
      <c r="G1180" t="s">
        <v>8233</v>
      </c>
      <c r="H1180" t="s">
        <v>8253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8269</v>
      </c>
      <c r="O1180">
        <f t="shared" si="90"/>
        <v>0</v>
      </c>
      <c r="P1180">
        <f t="shared" si="91"/>
        <v>0</v>
      </c>
      <c r="Q1180" s="10" t="s">
        <v>8315</v>
      </c>
      <c r="R1180" t="s">
        <v>8319</v>
      </c>
      <c r="S1180" s="13">
        <f t="shared" si="92"/>
        <v>41956.853078703702</v>
      </c>
      <c r="T1180" s="13">
        <f t="shared" si="93"/>
        <v>41991.853078703702</v>
      </c>
      <c r="U1180">
        <f t="shared" si="94"/>
        <v>2014</v>
      </c>
    </row>
    <row r="1181" spans="1:21" ht="48" x14ac:dyDescent="0.2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8217</v>
      </c>
      <c r="G1181" t="s">
        <v>8222</v>
      </c>
      <c r="H1181" t="s">
        <v>8244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8268</v>
      </c>
      <c r="O1181">
        <f t="shared" si="90"/>
        <v>111</v>
      </c>
      <c r="P1181">
        <f t="shared" si="91"/>
        <v>200.69</v>
      </c>
      <c r="Q1181" s="10" t="s">
        <v>8310</v>
      </c>
      <c r="R1181" t="s">
        <v>8334</v>
      </c>
      <c r="S1181" s="13">
        <f t="shared" si="92"/>
        <v>41775.753761574073</v>
      </c>
      <c r="T1181" s="13">
        <f t="shared" si="93"/>
        <v>41805.753761574073</v>
      </c>
      <c r="U1181">
        <f t="shared" si="94"/>
        <v>2014</v>
      </c>
    </row>
    <row r="1182" spans="1:21" ht="48" x14ac:dyDescent="0.2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8217</v>
      </c>
      <c r="G1182" t="s">
        <v>8223</v>
      </c>
      <c r="H1182" t="s">
        <v>8245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8268</v>
      </c>
      <c r="O1182">
        <f t="shared" si="90"/>
        <v>101</v>
      </c>
      <c r="P1182">
        <f t="shared" si="91"/>
        <v>70.77</v>
      </c>
      <c r="Q1182" s="10" t="s">
        <v>8310</v>
      </c>
      <c r="R1182" t="s">
        <v>8334</v>
      </c>
      <c r="S1182" s="13">
        <f t="shared" si="92"/>
        <v>42059.085752314815</v>
      </c>
      <c r="T1182" s="13">
        <f t="shared" si="93"/>
        <v>42089.044085648144</v>
      </c>
      <c r="U1182">
        <f t="shared" si="94"/>
        <v>2015</v>
      </c>
    </row>
    <row r="1183" spans="1:21" ht="48" x14ac:dyDescent="0.2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8219</v>
      </c>
      <c r="G1183" t="s">
        <v>8222</v>
      </c>
      <c r="H1183" t="s">
        <v>8244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8268</v>
      </c>
      <c r="O1183">
        <f t="shared" si="90"/>
        <v>16</v>
      </c>
      <c r="P1183">
        <f t="shared" si="91"/>
        <v>49.51</v>
      </c>
      <c r="Q1183" s="10" t="s">
        <v>8310</v>
      </c>
      <c r="R1183" t="s">
        <v>8334</v>
      </c>
      <c r="S1183" s="13">
        <f t="shared" si="92"/>
        <v>42265.817002314812</v>
      </c>
      <c r="T1183" s="13">
        <f t="shared" si="93"/>
        <v>42295.817002314812</v>
      </c>
      <c r="U1183">
        <f t="shared" si="94"/>
        <v>2015</v>
      </c>
    </row>
    <row r="1184" spans="1:21" ht="48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8219</v>
      </c>
      <c r="G1184" t="s">
        <v>8224</v>
      </c>
      <c r="H1184" t="s">
        <v>8246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8279</v>
      </c>
      <c r="O1184">
        <f t="shared" si="90"/>
        <v>0</v>
      </c>
      <c r="P1184">
        <f t="shared" si="91"/>
        <v>5</v>
      </c>
      <c r="Q1184" s="10" t="s">
        <v>8321</v>
      </c>
      <c r="R1184" t="s">
        <v>8322</v>
      </c>
      <c r="S1184" s="13">
        <f t="shared" si="92"/>
        <v>42123.185798611114</v>
      </c>
      <c r="T1184" s="13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8217</v>
      </c>
      <c r="G1185" t="s">
        <v>8222</v>
      </c>
      <c r="H1185" t="s">
        <v>8244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8266</v>
      </c>
      <c r="O1185">
        <f t="shared" si="90"/>
        <v>105</v>
      </c>
      <c r="P1185">
        <f t="shared" si="91"/>
        <v>78.66</v>
      </c>
      <c r="Q1185" s="10" t="s">
        <v>8308</v>
      </c>
      <c r="R1185" t="s">
        <v>8337</v>
      </c>
      <c r="S1185" s="13">
        <f t="shared" si="92"/>
        <v>41079.877442129626</v>
      </c>
      <c r="T1185" s="13">
        <f t="shared" si="93"/>
        <v>41109.877442129626</v>
      </c>
      <c r="U1185">
        <f t="shared" si="94"/>
        <v>2012</v>
      </c>
    </row>
    <row r="1186" spans="1:21" ht="48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8219</v>
      </c>
      <c r="G1186" t="s">
        <v>8222</v>
      </c>
      <c r="H1186" t="s">
        <v>8244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8265</v>
      </c>
      <c r="O1186">
        <f t="shared" si="90"/>
        <v>0</v>
      </c>
      <c r="P1186">
        <f t="shared" si="91"/>
        <v>0</v>
      </c>
      <c r="Q1186" s="10" t="s">
        <v>8308</v>
      </c>
      <c r="R1186" t="s">
        <v>8317</v>
      </c>
      <c r="S1186" s="13">
        <f t="shared" si="92"/>
        <v>42567.004432870366</v>
      </c>
      <c r="T1186" s="13">
        <f t="shared" si="93"/>
        <v>42588.004432870366</v>
      </c>
      <c r="U1186">
        <f t="shared" si="94"/>
        <v>2016</v>
      </c>
    </row>
    <row r="1187" spans="1:21" ht="48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8219</v>
      </c>
      <c r="G1187" t="s">
        <v>8222</v>
      </c>
      <c r="H1187" t="s">
        <v>8244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8268</v>
      </c>
      <c r="O1187">
        <f t="shared" si="90"/>
        <v>0</v>
      </c>
      <c r="P1187">
        <f t="shared" si="91"/>
        <v>18.329999999999998</v>
      </c>
      <c r="Q1187" s="10" t="s">
        <v>8310</v>
      </c>
      <c r="R1187" t="s">
        <v>8334</v>
      </c>
      <c r="S1187" s="13">
        <f t="shared" si="92"/>
        <v>41784.789687500001</v>
      </c>
      <c r="T1187" s="13">
        <f t="shared" si="93"/>
        <v>41814.789687500001</v>
      </c>
      <c r="U1187">
        <f t="shared" si="94"/>
        <v>2014</v>
      </c>
    </row>
    <row r="1188" spans="1:21" ht="48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8217</v>
      </c>
      <c r="G1188" t="s">
        <v>8222</v>
      </c>
      <c r="H1188" t="s">
        <v>8244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8273</v>
      </c>
      <c r="O1188">
        <f t="shared" si="90"/>
        <v>111</v>
      </c>
      <c r="P1188">
        <f t="shared" si="91"/>
        <v>73.36</v>
      </c>
      <c r="Q1188" s="10" t="s">
        <v>8324</v>
      </c>
      <c r="R1188" t="s">
        <v>8348</v>
      </c>
      <c r="S1188" s="13">
        <f t="shared" si="92"/>
        <v>41682.099189814813</v>
      </c>
      <c r="T1188" s="13">
        <f t="shared" si="93"/>
        <v>41722.057523148149</v>
      </c>
      <c r="U1188">
        <f t="shared" si="94"/>
        <v>2014</v>
      </c>
    </row>
    <row r="1189" spans="1:21" ht="16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8219</v>
      </c>
      <c r="G1189" t="s">
        <v>8223</v>
      </c>
      <c r="H1189" t="s">
        <v>8245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8265</v>
      </c>
      <c r="O1189">
        <f t="shared" si="90"/>
        <v>36</v>
      </c>
      <c r="P1189">
        <f t="shared" si="91"/>
        <v>373.5</v>
      </c>
      <c r="Q1189" s="10" t="s">
        <v>8308</v>
      </c>
      <c r="R1189" t="s">
        <v>8317</v>
      </c>
      <c r="S1189" s="13">
        <f t="shared" si="92"/>
        <v>41939.810300925928</v>
      </c>
      <c r="T1189" s="13">
        <f t="shared" si="93"/>
        <v>41969.851967592593</v>
      </c>
      <c r="U1189">
        <f t="shared" si="94"/>
        <v>2014</v>
      </c>
    </row>
    <row r="1190" spans="1:21" ht="48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8219</v>
      </c>
      <c r="G1190" t="s">
        <v>8222</v>
      </c>
      <c r="H1190" t="s">
        <v>8244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8265</v>
      </c>
      <c r="O1190">
        <f t="shared" si="90"/>
        <v>0</v>
      </c>
      <c r="P1190">
        <f t="shared" si="91"/>
        <v>1</v>
      </c>
      <c r="Q1190" s="10" t="s">
        <v>8308</v>
      </c>
      <c r="R1190" t="s">
        <v>8317</v>
      </c>
      <c r="S1190" s="13">
        <f t="shared" si="92"/>
        <v>42009.64061342593</v>
      </c>
      <c r="T1190" s="13">
        <f t="shared" si="93"/>
        <v>42069.64061342593</v>
      </c>
      <c r="U1190">
        <f t="shared" si="94"/>
        <v>2015</v>
      </c>
    </row>
    <row r="1191" spans="1:21" ht="48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8217</v>
      </c>
      <c r="G1191" t="s">
        <v>8222</v>
      </c>
      <c r="H1191" t="s">
        <v>8244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8266</v>
      </c>
      <c r="O1191">
        <f t="shared" si="90"/>
        <v>104</v>
      </c>
      <c r="P1191">
        <f t="shared" si="91"/>
        <v>81.849999999999994</v>
      </c>
      <c r="Q1191" s="10" t="s">
        <v>8308</v>
      </c>
      <c r="R1191" t="s">
        <v>8337</v>
      </c>
      <c r="S1191" s="13">
        <f t="shared" si="92"/>
        <v>42043.605578703704</v>
      </c>
      <c r="T1191" s="13">
        <f t="shared" si="93"/>
        <v>42078.563912037032</v>
      </c>
      <c r="U1191">
        <f t="shared" si="94"/>
        <v>2015</v>
      </c>
    </row>
    <row r="1192" spans="1:21" ht="32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8217</v>
      </c>
      <c r="G1192" t="s">
        <v>8222</v>
      </c>
      <c r="H1192" t="s">
        <v>8244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8273</v>
      </c>
      <c r="O1192">
        <f t="shared" si="90"/>
        <v>100</v>
      </c>
      <c r="P1192">
        <f t="shared" si="91"/>
        <v>126.81</v>
      </c>
      <c r="Q1192" s="10" t="s">
        <v>8324</v>
      </c>
      <c r="R1192" t="s">
        <v>8348</v>
      </c>
      <c r="S1192" s="13">
        <f t="shared" si="92"/>
        <v>41186.306527777779</v>
      </c>
      <c r="T1192" s="13">
        <f t="shared" si="93"/>
        <v>41211.306527777779</v>
      </c>
      <c r="U1192">
        <f t="shared" si="94"/>
        <v>2012</v>
      </c>
    </row>
    <row r="1193" spans="1:21" ht="48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8217</v>
      </c>
      <c r="G1193" t="s">
        <v>8222</v>
      </c>
      <c r="H1193" t="s">
        <v>8244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8282</v>
      </c>
      <c r="O1193">
        <f t="shared" si="90"/>
        <v>105</v>
      </c>
      <c r="P1193">
        <f t="shared" si="91"/>
        <v>118.74</v>
      </c>
      <c r="Q1193" s="10" t="s">
        <v>8328</v>
      </c>
      <c r="R1193" t="s">
        <v>8329</v>
      </c>
      <c r="S1193" s="13">
        <f t="shared" si="92"/>
        <v>42130.865150462967</v>
      </c>
      <c r="T1193" s="13">
        <f t="shared" si="93"/>
        <v>42163.166666666672</v>
      </c>
      <c r="U1193">
        <f t="shared" si="94"/>
        <v>2015</v>
      </c>
    </row>
    <row r="1194" spans="1:21" ht="48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8217</v>
      </c>
      <c r="G1194" t="s">
        <v>8239</v>
      </c>
      <c r="H1194" t="s">
        <v>8247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8282</v>
      </c>
      <c r="O1194">
        <f t="shared" si="90"/>
        <v>322</v>
      </c>
      <c r="P1194">
        <f t="shared" si="91"/>
        <v>56.41</v>
      </c>
      <c r="Q1194" s="10" t="s">
        <v>8328</v>
      </c>
      <c r="R1194" t="s">
        <v>8329</v>
      </c>
      <c r="S1194" s="13">
        <f t="shared" si="92"/>
        <v>42072.488182870366</v>
      </c>
      <c r="T1194" s="13">
        <f t="shared" si="93"/>
        <v>42102.488182870366</v>
      </c>
      <c r="U1194">
        <f t="shared" si="94"/>
        <v>2015</v>
      </c>
    </row>
    <row r="1195" spans="1:21" ht="48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8220</v>
      </c>
      <c r="G1195" t="s">
        <v>8222</v>
      </c>
      <c r="H1195" t="s">
        <v>8244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8290</v>
      </c>
      <c r="O1195">
        <f t="shared" si="90"/>
        <v>20</v>
      </c>
      <c r="P1195">
        <f t="shared" si="91"/>
        <v>114.82</v>
      </c>
      <c r="Q1195" s="10" t="s">
        <v>8324</v>
      </c>
      <c r="R1195" t="s">
        <v>8330</v>
      </c>
      <c r="S1195" s="13">
        <f t="shared" si="92"/>
        <v>42805.032962962956</v>
      </c>
      <c r="T1195" s="13">
        <f t="shared" si="93"/>
        <v>42834.991296296299</v>
      </c>
      <c r="U1195">
        <f t="shared" si="94"/>
        <v>2017</v>
      </c>
    </row>
    <row r="1196" spans="1:21" ht="48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8219</v>
      </c>
      <c r="G1196" t="s">
        <v>8222</v>
      </c>
      <c r="H1196" t="s">
        <v>8244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8282</v>
      </c>
      <c r="O1196">
        <f t="shared" si="90"/>
        <v>59</v>
      </c>
      <c r="P1196">
        <f t="shared" si="91"/>
        <v>72.17</v>
      </c>
      <c r="Q1196" s="10" t="s">
        <v>8328</v>
      </c>
      <c r="R1196" t="s">
        <v>8329</v>
      </c>
      <c r="S1196" s="13">
        <f t="shared" si="92"/>
        <v>41834.980462962965</v>
      </c>
      <c r="T1196" s="13">
        <f t="shared" si="93"/>
        <v>41864.980462962965</v>
      </c>
      <c r="U1196">
        <f t="shared" si="94"/>
        <v>2014</v>
      </c>
    </row>
    <row r="1197" spans="1:21" ht="48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8217</v>
      </c>
      <c r="G1197" t="s">
        <v>8222</v>
      </c>
      <c r="H1197" t="s">
        <v>8244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8297</v>
      </c>
      <c r="O1197">
        <f t="shared" si="90"/>
        <v>109</v>
      </c>
      <c r="P1197">
        <f t="shared" si="91"/>
        <v>103.68</v>
      </c>
      <c r="Q1197" s="10" t="s">
        <v>8324</v>
      </c>
      <c r="R1197" t="s">
        <v>8356</v>
      </c>
      <c r="S1197" s="13">
        <f t="shared" si="92"/>
        <v>42269.967835648145</v>
      </c>
      <c r="T1197" s="13">
        <f t="shared" si="93"/>
        <v>42290.967835648145</v>
      </c>
      <c r="U1197">
        <f t="shared" si="94"/>
        <v>2015</v>
      </c>
    </row>
    <row r="1198" spans="1:21" ht="32" x14ac:dyDescent="0.2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8219</v>
      </c>
      <c r="G1198" t="s">
        <v>8222</v>
      </c>
      <c r="H1198" t="s">
        <v>8244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8302</v>
      </c>
      <c r="O1198">
        <f t="shared" si="90"/>
        <v>0</v>
      </c>
      <c r="P1198">
        <f t="shared" si="91"/>
        <v>17.5</v>
      </c>
      <c r="Q1198" s="10" t="s">
        <v>8310</v>
      </c>
      <c r="R1198" t="s">
        <v>8318</v>
      </c>
      <c r="S1198" s="13">
        <f t="shared" si="92"/>
        <v>42170.447013888886</v>
      </c>
      <c r="T1198" s="13">
        <f t="shared" si="93"/>
        <v>42200.447013888886</v>
      </c>
      <c r="U1198">
        <f t="shared" si="94"/>
        <v>2015</v>
      </c>
    </row>
    <row r="1199" spans="1:21" ht="64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8217</v>
      </c>
      <c r="G1199" t="s">
        <v>8222</v>
      </c>
      <c r="H1199" t="s">
        <v>8244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8266</v>
      </c>
      <c r="O1199">
        <f t="shared" si="90"/>
        <v>104</v>
      </c>
      <c r="P1199">
        <f t="shared" si="91"/>
        <v>56.46</v>
      </c>
      <c r="Q1199" s="10" t="s">
        <v>8308</v>
      </c>
      <c r="R1199" t="s">
        <v>8337</v>
      </c>
      <c r="S1199" s="13">
        <f t="shared" si="92"/>
        <v>40379.776435185187</v>
      </c>
      <c r="T1199" s="13">
        <f t="shared" si="93"/>
        <v>40422.155555555553</v>
      </c>
      <c r="U1199">
        <f t="shared" si="94"/>
        <v>2010</v>
      </c>
    </row>
    <row r="1200" spans="1:21" ht="32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8217</v>
      </c>
      <c r="G1200" t="s">
        <v>8222</v>
      </c>
      <c r="H1200" t="s">
        <v>8244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8268</v>
      </c>
      <c r="O1200">
        <f t="shared" si="90"/>
        <v>103</v>
      </c>
      <c r="P1200">
        <f t="shared" si="91"/>
        <v>93.81</v>
      </c>
      <c r="Q1200" s="10" t="s">
        <v>8310</v>
      </c>
      <c r="R1200" t="s">
        <v>8334</v>
      </c>
      <c r="S1200" s="13">
        <f t="shared" si="92"/>
        <v>41964.315532407403</v>
      </c>
      <c r="T1200" s="13">
        <f t="shared" si="93"/>
        <v>41995.166666666672</v>
      </c>
      <c r="U1200">
        <f t="shared" si="94"/>
        <v>2014</v>
      </c>
    </row>
    <row r="1201" spans="1:21" ht="48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8218</v>
      </c>
      <c r="G1201" t="s">
        <v>8223</v>
      </c>
      <c r="H1201" t="s">
        <v>8245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8287</v>
      </c>
      <c r="O1201">
        <f t="shared" si="90"/>
        <v>1</v>
      </c>
      <c r="P1201">
        <f t="shared" si="91"/>
        <v>20</v>
      </c>
      <c r="Q1201" s="10" t="s">
        <v>8312</v>
      </c>
      <c r="R1201" t="s">
        <v>8352</v>
      </c>
      <c r="S1201" s="13">
        <f t="shared" si="92"/>
        <v>42144.769479166673</v>
      </c>
      <c r="T1201" s="13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8219</v>
      </c>
      <c r="G1202" t="s">
        <v>8222</v>
      </c>
      <c r="H1202" t="s">
        <v>8244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8267</v>
      </c>
      <c r="O1202">
        <f t="shared" si="90"/>
        <v>23</v>
      </c>
      <c r="P1202">
        <f t="shared" si="91"/>
        <v>39.229999999999997</v>
      </c>
      <c r="Q1202" s="10" t="s">
        <v>8308</v>
      </c>
      <c r="R1202" t="s">
        <v>8314</v>
      </c>
      <c r="S1202" s="13">
        <f t="shared" si="92"/>
        <v>41218.391446759262</v>
      </c>
      <c r="T1202" s="13">
        <f t="shared" si="93"/>
        <v>41248.391446759262</v>
      </c>
      <c r="U1202">
        <f t="shared" si="94"/>
        <v>2012</v>
      </c>
    </row>
    <row r="1203" spans="1:21" ht="48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8217</v>
      </c>
      <c r="G1203" t="s">
        <v>8222</v>
      </c>
      <c r="H1203" t="s">
        <v>8244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8262</v>
      </c>
      <c r="O1203">
        <f t="shared" si="90"/>
        <v>100</v>
      </c>
      <c r="P1203">
        <f t="shared" si="91"/>
        <v>171.84</v>
      </c>
      <c r="Q1203" s="10" t="s">
        <v>8308</v>
      </c>
      <c r="R1203" t="s">
        <v>8347</v>
      </c>
      <c r="S1203" s="13">
        <f t="shared" si="92"/>
        <v>41760.796423611115</v>
      </c>
      <c r="T1203" s="13">
        <f t="shared" si="93"/>
        <v>41806.229166666664</v>
      </c>
      <c r="U1203">
        <f t="shared" si="94"/>
        <v>2014</v>
      </c>
    </row>
    <row r="1204" spans="1:21" ht="32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8217</v>
      </c>
      <c r="G1204" t="s">
        <v>8222</v>
      </c>
      <c r="H1204" t="s">
        <v>8244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8262</v>
      </c>
      <c r="O1204">
        <f t="shared" si="90"/>
        <v>100</v>
      </c>
      <c r="P1204">
        <f t="shared" si="91"/>
        <v>169.61</v>
      </c>
      <c r="Q1204" s="10" t="s">
        <v>8308</v>
      </c>
      <c r="R1204" t="s">
        <v>8347</v>
      </c>
      <c r="S1204" s="13">
        <f t="shared" si="92"/>
        <v>42324.96393518518</v>
      </c>
      <c r="T1204" s="13">
        <f t="shared" si="93"/>
        <v>42354.96393518518</v>
      </c>
      <c r="U1204">
        <f t="shared" si="94"/>
        <v>2015</v>
      </c>
    </row>
    <row r="1205" spans="1:21" ht="16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8217</v>
      </c>
      <c r="G1205" t="s">
        <v>8222</v>
      </c>
      <c r="H1205" t="s">
        <v>8244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8262</v>
      </c>
      <c r="O1205">
        <f t="shared" si="90"/>
        <v>100</v>
      </c>
      <c r="P1205">
        <f t="shared" si="91"/>
        <v>137.93</v>
      </c>
      <c r="Q1205" s="10" t="s">
        <v>8308</v>
      </c>
      <c r="R1205" t="s">
        <v>8347</v>
      </c>
      <c r="S1205" s="13">
        <f t="shared" si="92"/>
        <v>42271.176446759258</v>
      </c>
      <c r="T1205" s="13">
        <f t="shared" si="93"/>
        <v>42301.176446759258</v>
      </c>
      <c r="U1205">
        <f t="shared" si="94"/>
        <v>2015</v>
      </c>
    </row>
    <row r="1206" spans="1:21" ht="48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8217</v>
      </c>
      <c r="G1206" t="s">
        <v>8222</v>
      </c>
      <c r="H1206" t="s">
        <v>8244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8263</v>
      </c>
      <c r="O1206">
        <f t="shared" si="90"/>
        <v>107</v>
      </c>
      <c r="P1206">
        <f t="shared" si="91"/>
        <v>273.83</v>
      </c>
      <c r="Q1206" s="10" t="s">
        <v>8308</v>
      </c>
      <c r="R1206" t="s">
        <v>8357</v>
      </c>
      <c r="S1206" s="13">
        <f t="shared" si="92"/>
        <v>41583.083981481483</v>
      </c>
      <c r="T1206" s="13">
        <f t="shared" si="93"/>
        <v>41618.083981481483</v>
      </c>
      <c r="U1206">
        <f t="shared" si="94"/>
        <v>2013</v>
      </c>
    </row>
    <row r="1207" spans="1:21" ht="48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8218</v>
      </c>
      <c r="G1207" t="s">
        <v>8222</v>
      </c>
      <c r="H1207" t="s">
        <v>8244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8264</v>
      </c>
      <c r="O1207">
        <f t="shared" si="90"/>
        <v>11</v>
      </c>
      <c r="P1207">
        <f t="shared" si="91"/>
        <v>46.18</v>
      </c>
      <c r="Q1207" s="10" t="s">
        <v>8308</v>
      </c>
      <c r="R1207" t="s">
        <v>8309</v>
      </c>
      <c r="S1207" s="13">
        <f t="shared" si="92"/>
        <v>42110.153043981481</v>
      </c>
      <c r="T1207" s="13">
        <f t="shared" si="93"/>
        <v>42155.153043981481</v>
      </c>
      <c r="U1207">
        <f t="shared" si="94"/>
        <v>2015</v>
      </c>
    </row>
    <row r="1208" spans="1:21" ht="16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8219</v>
      </c>
      <c r="G1208" t="s">
        <v>8222</v>
      </c>
      <c r="H1208" t="s">
        <v>8244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8265</v>
      </c>
      <c r="O1208">
        <f t="shared" si="90"/>
        <v>0</v>
      </c>
      <c r="P1208">
        <f t="shared" si="91"/>
        <v>50</v>
      </c>
      <c r="Q1208" s="10" t="s">
        <v>8308</v>
      </c>
      <c r="R1208" t="s">
        <v>8317</v>
      </c>
      <c r="S1208" s="13">
        <f t="shared" si="92"/>
        <v>42527.650995370372</v>
      </c>
      <c r="T1208" s="13">
        <f t="shared" si="93"/>
        <v>42537.650995370372</v>
      </c>
      <c r="U1208">
        <f t="shared" si="94"/>
        <v>2016</v>
      </c>
    </row>
    <row r="1209" spans="1:21" ht="48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8219</v>
      </c>
      <c r="G1209" t="s">
        <v>8222</v>
      </c>
      <c r="H1209" t="s">
        <v>8244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8265</v>
      </c>
      <c r="O1209">
        <f t="shared" si="90"/>
        <v>25</v>
      </c>
      <c r="P1209">
        <f t="shared" si="91"/>
        <v>91.82</v>
      </c>
      <c r="Q1209" s="10" t="s">
        <v>8308</v>
      </c>
      <c r="R1209" t="s">
        <v>8317</v>
      </c>
      <c r="S1209" s="13">
        <f t="shared" si="92"/>
        <v>42249.064722222218</v>
      </c>
      <c r="T1209" s="13">
        <f t="shared" si="93"/>
        <v>42278.208333333328</v>
      </c>
      <c r="U1209">
        <f t="shared" si="94"/>
        <v>2015</v>
      </c>
    </row>
    <row r="1210" spans="1:21" ht="48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8217</v>
      </c>
      <c r="G1210" t="s">
        <v>8222</v>
      </c>
      <c r="H1210" t="s">
        <v>8244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8266</v>
      </c>
      <c r="O1210">
        <f t="shared" si="90"/>
        <v>106</v>
      </c>
      <c r="P1210">
        <f t="shared" si="91"/>
        <v>62.71</v>
      </c>
      <c r="Q1210" s="10" t="s">
        <v>8308</v>
      </c>
      <c r="R1210" t="s">
        <v>8337</v>
      </c>
      <c r="S1210" s="13">
        <f t="shared" si="92"/>
        <v>40567.694560185184</v>
      </c>
      <c r="T1210" s="13">
        <f t="shared" si="93"/>
        <v>40612.694560185184</v>
      </c>
      <c r="U1210">
        <f t="shared" si="94"/>
        <v>2011</v>
      </c>
    </row>
    <row r="1211" spans="1:21" ht="48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8217</v>
      </c>
      <c r="G1211" t="s">
        <v>8222</v>
      </c>
      <c r="H1211" t="s">
        <v>8244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8266</v>
      </c>
      <c r="O1211">
        <f t="shared" si="90"/>
        <v>101</v>
      </c>
      <c r="P1211">
        <f t="shared" si="91"/>
        <v>139.83000000000001</v>
      </c>
      <c r="Q1211" s="10" t="s">
        <v>8308</v>
      </c>
      <c r="R1211" t="s">
        <v>8337</v>
      </c>
      <c r="S1211" s="13">
        <f t="shared" si="92"/>
        <v>42163.897916666669</v>
      </c>
      <c r="T1211" s="13">
        <f t="shared" si="93"/>
        <v>42208.132638888885</v>
      </c>
      <c r="U1211">
        <f t="shared" si="94"/>
        <v>2015</v>
      </c>
    </row>
    <row r="1212" spans="1:21" ht="48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8217</v>
      </c>
      <c r="G1212" t="s">
        <v>8222</v>
      </c>
      <c r="H1212" t="s">
        <v>8244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8266</v>
      </c>
      <c r="O1212">
        <f t="shared" si="90"/>
        <v>114</v>
      </c>
      <c r="P1212">
        <f t="shared" si="91"/>
        <v>103.22</v>
      </c>
      <c r="Q1212" s="10" t="s">
        <v>8308</v>
      </c>
      <c r="R1212" t="s">
        <v>8337</v>
      </c>
      <c r="S1212" s="13">
        <f t="shared" si="92"/>
        <v>42292.250787037032</v>
      </c>
      <c r="T1212" s="13">
        <f t="shared" si="93"/>
        <v>42322.292361111111</v>
      </c>
      <c r="U1212">
        <f t="shared" si="94"/>
        <v>2015</v>
      </c>
    </row>
    <row r="1213" spans="1:21" ht="32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8219</v>
      </c>
      <c r="G1213" t="s">
        <v>8222</v>
      </c>
      <c r="H1213" t="s">
        <v>8244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8267</v>
      </c>
      <c r="O1213">
        <f t="shared" si="90"/>
        <v>6</v>
      </c>
      <c r="P1213">
        <f t="shared" si="91"/>
        <v>52</v>
      </c>
      <c r="Q1213" s="10" t="s">
        <v>8308</v>
      </c>
      <c r="R1213" t="s">
        <v>8314</v>
      </c>
      <c r="S1213" s="13">
        <f t="shared" si="92"/>
        <v>41778.766724537039</v>
      </c>
      <c r="T1213" s="13">
        <f t="shared" si="93"/>
        <v>41806.916666666664</v>
      </c>
      <c r="U1213">
        <f t="shared" si="94"/>
        <v>2014</v>
      </c>
    </row>
    <row r="1214" spans="1:21" ht="32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8219</v>
      </c>
      <c r="G1214" t="s">
        <v>8222</v>
      </c>
      <c r="H1214" t="s">
        <v>8244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8267</v>
      </c>
      <c r="O1214">
        <f t="shared" si="90"/>
        <v>0</v>
      </c>
      <c r="P1214">
        <f t="shared" si="91"/>
        <v>0</v>
      </c>
      <c r="Q1214" s="10" t="s">
        <v>8308</v>
      </c>
      <c r="R1214" t="s">
        <v>8314</v>
      </c>
      <c r="S1214" s="13">
        <f t="shared" si="92"/>
        <v>42714.054398148146</v>
      </c>
      <c r="T1214" s="13">
        <f t="shared" si="93"/>
        <v>42744.054398148146</v>
      </c>
      <c r="U1214">
        <f t="shared" si="94"/>
        <v>2017</v>
      </c>
    </row>
    <row r="1215" spans="1:21" ht="48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8219</v>
      </c>
      <c r="G1215" t="s">
        <v>8222</v>
      </c>
      <c r="H1215" t="s">
        <v>8244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8267</v>
      </c>
      <c r="O1215">
        <f t="shared" si="90"/>
        <v>0</v>
      </c>
      <c r="P1215">
        <f t="shared" si="91"/>
        <v>3.71</v>
      </c>
      <c r="Q1215" s="10" t="s">
        <v>8308</v>
      </c>
      <c r="R1215" t="s">
        <v>8314</v>
      </c>
      <c r="S1215" s="13">
        <f t="shared" si="92"/>
        <v>42318.098217592589</v>
      </c>
      <c r="T1215" s="13">
        <f t="shared" si="93"/>
        <v>42363.098217592589</v>
      </c>
      <c r="U1215">
        <f t="shared" si="94"/>
        <v>2015</v>
      </c>
    </row>
    <row r="1216" spans="1:21" ht="48" x14ac:dyDescent="0.2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8217</v>
      </c>
      <c r="G1216" t="s">
        <v>8222</v>
      </c>
      <c r="H1216" t="s">
        <v>8244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8268</v>
      </c>
      <c r="O1216">
        <f t="shared" si="90"/>
        <v>100</v>
      </c>
      <c r="P1216">
        <f t="shared" si="91"/>
        <v>1000</v>
      </c>
      <c r="Q1216" s="10" t="s">
        <v>8310</v>
      </c>
      <c r="R1216" t="s">
        <v>8334</v>
      </c>
      <c r="S1216" s="13">
        <f t="shared" si="92"/>
        <v>41850.400937500002</v>
      </c>
      <c r="T1216" s="13">
        <f t="shared" si="93"/>
        <v>41895.400937500002</v>
      </c>
      <c r="U1216">
        <f t="shared" si="94"/>
        <v>2014</v>
      </c>
    </row>
    <row r="1217" spans="1:21" ht="32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8219</v>
      </c>
      <c r="G1217" t="s">
        <v>8222</v>
      </c>
      <c r="H1217" t="s">
        <v>8244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8269</v>
      </c>
      <c r="O1217">
        <f t="shared" si="90"/>
        <v>1</v>
      </c>
      <c r="P1217">
        <f t="shared" si="91"/>
        <v>35</v>
      </c>
      <c r="Q1217" s="10" t="s">
        <v>8315</v>
      </c>
      <c r="R1217" t="s">
        <v>8319</v>
      </c>
      <c r="S1217" s="13">
        <f t="shared" si="92"/>
        <v>41968.852118055554</v>
      </c>
      <c r="T1217" s="13">
        <f t="shared" si="93"/>
        <v>41998.852118055554</v>
      </c>
      <c r="U1217">
        <f t="shared" si="94"/>
        <v>2014</v>
      </c>
    </row>
    <row r="1218" spans="1:21" ht="48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8217</v>
      </c>
      <c r="G1218" t="s">
        <v>8222</v>
      </c>
      <c r="H1218" t="s">
        <v>8244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8270</v>
      </c>
      <c r="O1218">
        <f t="shared" si="90"/>
        <v>267</v>
      </c>
      <c r="P1218">
        <f t="shared" si="91"/>
        <v>31.66</v>
      </c>
      <c r="Q1218" s="10" t="s">
        <v>8315</v>
      </c>
      <c r="R1218" t="s">
        <v>8323</v>
      </c>
      <c r="S1218" s="13">
        <f t="shared" si="92"/>
        <v>42163.957326388889</v>
      </c>
      <c r="T1218" s="13">
        <f t="shared" si="93"/>
        <v>42193.957326388889</v>
      </c>
      <c r="U1218">
        <f t="shared" si="94"/>
        <v>2015</v>
      </c>
    </row>
    <row r="1219" spans="1:21" ht="48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8219</v>
      </c>
      <c r="G1219" t="s">
        <v>8222</v>
      </c>
      <c r="H1219" t="s">
        <v>8244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8270</v>
      </c>
      <c r="O1219">
        <f t="shared" ref="O1219:O1282" si="95">ROUND(E1219/D1219*100,0)</f>
        <v>8</v>
      </c>
      <c r="P1219">
        <f t="shared" ref="P1219:P1282" si="96">IFERROR(ROUND(E1219/L1219,2),0)</f>
        <v>31.17</v>
      </c>
      <c r="Q1219" s="10" t="s">
        <v>8315</v>
      </c>
      <c r="R1219" t="s">
        <v>8323</v>
      </c>
      <c r="S1219" s="13">
        <f t="shared" ref="S1219:S1282" si="97">(((J1219/60)/60)/24)+DATE(1970,1,1)</f>
        <v>42077.666377314818</v>
      </c>
      <c r="T1219" s="13">
        <f t="shared" ref="T1219:T1282" si="98">(((I1219/60)/60)/24)+DATE(1970,1,1)</f>
        <v>42107.666377314818</v>
      </c>
      <c r="U1219">
        <f t="shared" ref="U1219:U1282" si="99">YEAR(T1219)</f>
        <v>2015</v>
      </c>
    </row>
    <row r="1220" spans="1:21" ht="48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8219</v>
      </c>
      <c r="G1220" t="s">
        <v>8222</v>
      </c>
      <c r="H1220" t="s">
        <v>8244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8270</v>
      </c>
      <c r="O1220">
        <f t="shared" si="95"/>
        <v>1</v>
      </c>
      <c r="P1220">
        <f t="shared" si="96"/>
        <v>22.5</v>
      </c>
      <c r="Q1220" s="10" t="s">
        <v>8315</v>
      </c>
      <c r="R1220" t="s">
        <v>8323</v>
      </c>
      <c r="S1220" s="13">
        <f t="shared" si="97"/>
        <v>42752.845451388886</v>
      </c>
      <c r="T1220" s="13">
        <f t="shared" si="98"/>
        <v>42784.249305555553</v>
      </c>
      <c r="U1220">
        <f t="shared" si="99"/>
        <v>2017</v>
      </c>
    </row>
    <row r="1221" spans="1:21" ht="32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8219</v>
      </c>
      <c r="G1221" t="s">
        <v>8222</v>
      </c>
      <c r="H1221" t="s">
        <v>8244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8270</v>
      </c>
      <c r="O1221">
        <f t="shared" si="95"/>
        <v>2</v>
      </c>
      <c r="P1221">
        <f t="shared" si="96"/>
        <v>33.29</v>
      </c>
      <c r="Q1221" s="10" t="s">
        <v>8315</v>
      </c>
      <c r="R1221" t="s">
        <v>8323</v>
      </c>
      <c r="S1221" s="13">
        <f t="shared" si="97"/>
        <v>42660.552465277782</v>
      </c>
      <c r="T1221" s="13">
        <f t="shared" si="98"/>
        <v>42691.594131944439</v>
      </c>
      <c r="U1221">
        <f t="shared" si="99"/>
        <v>2016</v>
      </c>
    </row>
    <row r="1222" spans="1:21" ht="48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8219</v>
      </c>
      <c r="G1222" t="s">
        <v>8222</v>
      </c>
      <c r="H1222" t="s">
        <v>8244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8270</v>
      </c>
      <c r="O1222">
        <f t="shared" si="95"/>
        <v>15</v>
      </c>
      <c r="P1222">
        <f t="shared" si="96"/>
        <v>59.2</v>
      </c>
      <c r="Q1222" s="10" t="s">
        <v>8315</v>
      </c>
      <c r="R1222" t="s">
        <v>8323</v>
      </c>
      <c r="S1222" s="13">
        <f t="shared" si="97"/>
        <v>42619.635787037041</v>
      </c>
      <c r="T1222" s="13">
        <f t="shared" si="98"/>
        <v>42649.635787037041</v>
      </c>
      <c r="U1222">
        <f t="shared" si="99"/>
        <v>2016</v>
      </c>
    </row>
    <row r="1223" spans="1:21" ht="16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8218</v>
      </c>
      <c r="G1223" t="s">
        <v>8222</v>
      </c>
      <c r="H1223" t="s">
        <v>8244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8278</v>
      </c>
      <c r="O1223">
        <f t="shared" si="95"/>
        <v>0</v>
      </c>
      <c r="P1223">
        <f t="shared" si="96"/>
        <v>0</v>
      </c>
      <c r="Q1223" s="10" t="s">
        <v>8339</v>
      </c>
      <c r="R1223" t="s">
        <v>8340</v>
      </c>
      <c r="S1223" s="13">
        <f t="shared" si="97"/>
        <v>42382.431076388893</v>
      </c>
      <c r="T1223" s="13">
        <f t="shared" si="98"/>
        <v>42412.431076388893</v>
      </c>
      <c r="U1223">
        <f t="shared" si="99"/>
        <v>2016</v>
      </c>
    </row>
    <row r="1224" spans="1:21" ht="48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8219</v>
      </c>
      <c r="G1224" t="s">
        <v>8222</v>
      </c>
      <c r="H1224" t="s">
        <v>8244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8279</v>
      </c>
      <c r="O1224">
        <f t="shared" si="95"/>
        <v>18</v>
      </c>
      <c r="P1224">
        <f t="shared" si="96"/>
        <v>74.209999999999994</v>
      </c>
      <c r="Q1224" s="10" t="s">
        <v>8321</v>
      </c>
      <c r="R1224" t="s">
        <v>8322</v>
      </c>
      <c r="S1224" s="13">
        <f t="shared" si="97"/>
        <v>41885.51798611111</v>
      </c>
      <c r="T1224" s="13">
        <f t="shared" si="98"/>
        <v>41916.145833333336</v>
      </c>
      <c r="U1224">
        <f t="shared" si="99"/>
        <v>2014</v>
      </c>
    </row>
    <row r="1225" spans="1:21" ht="48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8218</v>
      </c>
      <c r="G1225" t="s">
        <v>8222</v>
      </c>
      <c r="H1225" t="s">
        <v>8244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8283</v>
      </c>
      <c r="O1225">
        <f t="shared" si="95"/>
        <v>14</v>
      </c>
      <c r="P1225">
        <f t="shared" si="96"/>
        <v>44.5</v>
      </c>
      <c r="Q1225" s="10" t="s">
        <v>8324</v>
      </c>
      <c r="R1225" t="s">
        <v>8325</v>
      </c>
      <c r="S1225" s="13">
        <f t="shared" si="97"/>
        <v>40671.879293981481</v>
      </c>
      <c r="T1225" s="13">
        <f t="shared" si="98"/>
        <v>40732.875</v>
      </c>
      <c r="U1225">
        <f t="shared" si="99"/>
        <v>2011</v>
      </c>
    </row>
    <row r="1226" spans="1:21" ht="48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8217</v>
      </c>
      <c r="G1226" t="s">
        <v>8222</v>
      </c>
      <c r="H1226" t="s">
        <v>8244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8273</v>
      </c>
      <c r="O1226">
        <f t="shared" si="95"/>
        <v>213</v>
      </c>
      <c r="P1226">
        <f t="shared" si="96"/>
        <v>38.18</v>
      </c>
      <c r="Q1226" s="10" t="s">
        <v>8324</v>
      </c>
      <c r="R1226" t="s">
        <v>8348</v>
      </c>
      <c r="S1226" s="13">
        <f t="shared" si="97"/>
        <v>41487.611250000002</v>
      </c>
      <c r="T1226" s="13">
        <f t="shared" si="98"/>
        <v>41517.611250000002</v>
      </c>
      <c r="U1226">
        <f t="shared" si="99"/>
        <v>2013</v>
      </c>
    </row>
    <row r="1227" spans="1:21" ht="32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8217</v>
      </c>
      <c r="G1227" t="s">
        <v>8222</v>
      </c>
      <c r="H1227" t="s">
        <v>8244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8273</v>
      </c>
      <c r="O1227">
        <f t="shared" si="95"/>
        <v>117</v>
      </c>
      <c r="P1227">
        <f t="shared" si="96"/>
        <v>76.92</v>
      </c>
      <c r="Q1227" s="10" t="s">
        <v>8324</v>
      </c>
      <c r="R1227" t="s">
        <v>8348</v>
      </c>
      <c r="S1227" s="13">
        <f t="shared" si="97"/>
        <v>41507.845451388886</v>
      </c>
      <c r="T1227" s="13">
        <f t="shared" si="98"/>
        <v>41537.845451388886</v>
      </c>
      <c r="U1227">
        <f t="shared" si="99"/>
        <v>2013</v>
      </c>
    </row>
    <row r="1228" spans="1:21" ht="16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8219</v>
      </c>
      <c r="G1228" t="s">
        <v>8235</v>
      </c>
      <c r="H1228" t="s">
        <v>8247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8284</v>
      </c>
      <c r="O1228">
        <f t="shared" si="95"/>
        <v>0</v>
      </c>
      <c r="P1228">
        <f t="shared" si="96"/>
        <v>5</v>
      </c>
      <c r="Q1228" s="10" t="s">
        <v>8312</v>
      </c>
      <c r="R1228" t="s">
        <v>8313</v>
      </c>
      <c r="S1228" s="13">
        <f t="shared" si="97"/>
        <v>42297.432951388888</v>
      </c>
      <c r="T1228" s="13">
        <f t="shared" si="98"/>
        <v>42350.416666666672</v>
      </c>
      <c r="U1228">
        <f t="shared" si="99"/>
        <v>2015</v>
      </c>
    </row>
    <row r="1229" spans="1:21" ht="48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8219</v>
      </c>
      <c r="G1229" t="s">
        <v>8235</v>
      </c>
      <c r="H1229" t="s">
        <v>8247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8284</v>
      </c>
      <c r="O1229">
        <f t="shared" si="95"/>
        <v>7</v>
      </c>
      <c r="P1229">
        <f t="shared" si="96"/>
        <v>80.5</v>
      </c>
      <c r="Q1229" s="10" t="s">
        <v>8312</v>
      </c>
      <c r="R1229" t="s">
        <v>8313</v>
      </c>
      <c r="S1229" s="13">
        <f t="shared" si="97"/>
        <v>42673.625868055555</v>
      </c>
      <c r="T1229" s="13">
        <f t="shared" si="98"/>
        <v>42714.458333333328</v>
      </c>
      <c r="U1229">
        <f t="shared" si="99"/>
        <v>2016</v>
      </c>
    </row>
    <row r="1230" spans="1:21" ht="48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8217</v>
      </c>
      <c r="G1230" t="s">
        <v>8222</v>
      </c>
      <c r="H1230" t="s">
        <v>8244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8282</v>
      </c>
      <c r="O1230">
        <f t="shared" si="95"/>
        <v>250</v>
      </c>
      <c r="P1230">
        <f t="shared" si="96"/>
        <v>66.02</v>
      </c>
      <c r="Q1230" s="10" t="s">
        <v>8328</v>
      </c>
      <c r="R1230" t="s">
        <v>8329</v>
      </c>
      <c r="S1230" s="13">
        <f t="shared" si="97"/>
        <v>42213.802199074074</v>
      </c>
      <c r="T1230" s="13">
        <f t="shared" si="98"/>
        <v>42243.802199074074</v>
      </c>
      <c r="U1230">
        <f t="shared" si="99"/>
        <v>2015</v>
      </c>
    </row>
    <row r="1231" spans="1:21" ht="48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8217</v>
      </c>
      <c r="G1231" t="s">
        <v>8234</v>
      </c>
      <c r="H1231" t="s">
        <v>8247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8282</v>
      </c>
      <c r="O1231">
        <f t="shared" si="95"/>
        <v>180</v>
      </c>
      <c r="P1231">
        <f t="shared" si="96"/>
        <v>96.38</v>
      </c>
      <c r="Q1231" s="10" t="s">
        <v>8328</v>
      </c>
      <c r="R1231" t="s">
        <v>8329</v>
      </c>
      <c r="S1231" s="13">
        <f t="shared" si="97"/>
        <v>42552.315127314811</v>
      </c>
      <c r="T1231" s="13">
        <f t="shared" si="98"/>
        <v>42588.75</v>
      </c>
      <c r="U1231">
        <f t="shared" si="99"/>
        <v>2016</v>
      </c>
    </row>
    <row r="1232" spans="1:21" ht="48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8220</v>
      </c>
      <c r="G1232" t="s">
        <v>8222</v>
      </c>
      <c r="H1232" t="s">
        <v>8244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8290</v>
      </c>
      <c r="O1232">
        <f t="shared" si="95"/>
        <v>12</v>
      </c>
      <c r="P1232">
        <f t="shared" si="96"/>
        <v>61.09</v>
      </c>
      <c r="Q1232" s="10" t="s">
        <v>8324</v>
      </c>
      <c r="R1232" t="s">
        <v>8330</v>
      </c>
      <c r="S1232" s="13">
        <f t="shared" si="97"/>
        <v>42801.031412037039</v>
      </c>
      <c r="T1232" s="13">
        <f t="shared" si="98"/>
        <v>42835.041666666672</v>
      </c>
      <c r="U1232">
        <f t="shared" si="99"/>
        <v>2017</v>
      </c>
    </row>
    <row r="1233" spans="1:21" ht="48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8217</v>
      </c>
      <c r="G1233" t="s">
        <v>8222</v>
      </c>
      <c r="H1233" t="s">
        <v>8244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8282</v>
      </c>
      <c r="O1233">
        <f t="shared" si="95"/>
        <v>102</v>
      </c>
      <c r="P1233">
        <f t="shared" si="96"/>
        <v>103.64</v>
      </c>
      <c r="Q1233" s="10" t="s">
        <v>8328</v>
      </c>
      <c r="R1233" t="s">
        <v>8329</v>
      </c>
      <c r="S1233" s="13">
        <f t="shared" si="97"/>
        <v>42636.868518518517</v>
      </c>
      <c r="T1233" s="13">
        <f t="shared" si="98"/>
        <v>42666.868518518517</v>
      </c>
      <c r="U1233">
        <f t="shared" si="99"/>
        <v>2016</v>
      </c>
    </row>
    <row r="1234" spans="1:21" ht="48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8219</v>
      </c>
      <c r="G1234" t="s">
        <v>8223</v>
      </c>
      <c r="H1234" t="s">
        <v>8245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8282</v>
      </c>
      <c r="O1234">
        <f t="shared" si="95"/>
        <v>49</v>
      </c>
      <c r="P1234">
        <f t="shared" si="96"/>
        <v>42.16</v>
      </c>
      <c r="Q1234" s="10" t="s">
        <v>8328</v>
      </c>
      <c r="R1234" t="s">
        <v>8329</v>
      </c>
      <c r="S1234" s="13">
        <f t="shared" si="97"/>
        <v>42033.314074074078</v>
      </c>
      <c r="T1234" s="13">
        <f t="shared" si="98"/>
        <v>42063.314074074078</v>
      </c>
      <c r="U1234">
        <f t="shared" si="99"/>
        <v>2015</v>
      </c>
    </row>
    <row r="1235" spans="1:21" ht="48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8217</v>
      </c>
      <c r="G1235" t="s">
        <v>8222</v>
      </c>
      <c r="H1235" t="s">
        <v>8244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8276</v>
      </c>
      <c r="O1235">
        <f t="shared" si="95"/>
        <v>145</v>
      </c>
      <c r="P1235">
        <f t="shared" si="96"/>
        <v>70.53</v>
      </c>
      <c r="Q1235" s="10" t="s">
        <v>8324</v>
      </c>
      <c r="R1235" t="s">
        <v>8345</v>
      </c>
      <c r="S1235" s="13">
        <f t="shared" si="97"/>
        <v>41228.786203703705</v>
      </c>
      <c r="T1235" s="13">
        <f t="shared" si="98"/>
        <v>41258.786203703705</v>
      </c>
      <c r="U1235">
        <f t="shared" si="99"/>
        <v>2012</v>
      </c>
    </row>
    <row r="1236" spans="1:21" ht="48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8217</v>
      </c>
      <c r="G1236" t="s">
        <v>8223</v>
      </c>
      <c r="H1236" t="s">
        <v>8245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8294</v>
      </c>
      <c r="O1236">
        <f t="shared" si="95"/>
        <v>1081</v>
      </c>
      <c r="P1236">
        <f t="shared" si="96"/>
        <v>40.07</v>
      </c>
      <c r="Q1236" s="10" t="s">
        <v>8321</v>
      </c>
      <c r="R1236" t="s">
        <v>8349</v>
      </c>
      <c r="S1236" s="13">
        <f t="shared" si="97"/>
        <v>42691.8512037037</v>
      </c>
      <c r="T1236" s="13">
        <f t="shared" si="98"/>
        <v>42719.958333333328</v>
      </c>
      <c r="U1236">
        <f t="shared" si="99"/>
        <v>2016</v>
      </c>
    </row>
    <row r="1237" spans="1:21" ht="32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8217</v>
      </c>
      <c r="G1237" t="s">
        <v>8222</v>
      </c>
      <c r="H1237" t="s">
        <v>8244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8295</v>
      </c>
      <c r="O1237">
        <f t="shared" si="95"/>
        <v>111</v>
      </c>
      <c r="P1237">
        <f t="shared" si="96"/>
        <v>74.180000000000007</v>
      </c>
      <c r="Q1237" s="10" t="s">
        <v>8332</v>
      </c>
      <c r="R1237" t="s">
        <v>8350</v>
      </c>
      <c r="S1237" s="13">
        <f t="shared" si="97"/>
        <v>41786.640543981484</v>
      </c>
      <c r="T1237" s="13">
        <f t="shared" si="98"/>
        <v>41816.640543981484</v>
      </c>
      <c r="U1237">
        <f t="shared" si="99"/>
        <v>2014</v>
      </c>
    </row>
    <row r="1238" spans="1:21" ht="16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8219</v>
      </c>
      <c r="G1238" t="s">
        <v>8222</v>
      </c>
      <c r="H1238" t="s">
        <v>8244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8281</v>
      </c>
      <c r="O1238">
        <f t="shared" si="95"/>
        <v>0</v>
      </c>
      <c r="P1238">
        <f t="shared" si="96"/>
        <v>52</v>
      </c>
      <c r="Q1238" s="10" t="s">
        <v>8332</v>
      </c>
      <c r="R1238" t="s">
        <v>8333</v>
      </c>
      <c r="S1238" s="13">
        <f t="shared" si="97"/>
        <v>42107.679756944446</v>
      </c>
      <c r="T1238" s="13">
        <f t="shared" si="98"/>
        <v>42137.679756944446</v>
      </c>
      <c r="U1238">
        <f t="shared" si="99"/>
        <v>2015</v>
      </c>
    </row>
    <row r="1239" spans="1:21" ht="48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8219</v>
      </c>
      <c r="G1239" t="s">
        <v>8222</v>
      </c>
      <c r="H1239" t="s">
        <v>8244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8296</v>
      </c>
      <c r="O1239">
        <f t="shared" si="95"/>
        <v>2</v>
      </c>
      <c r="P1239">
        <f t="shared" si="96"/>
        <v>52.5</v>
      </c>
      <c r="Q1239" s="10" t="s">
        <v>8332</v>
      </c>
      <c r="R1239" t="s">
        <v>8336</v>
      </c>
      <c r="S1239" s="13">
        <f t="shared" si="97"/>
        <v>41854.389780092592</v>
      </c>
      <c r="T1239" s="13">
        <f t="shared" si="98"/>
        <v>41871.389780092592</v>
      </c>
      <c r="U1239">
        <f t="shared" si="99"/>
        <v>2014</v>
      </c>
    </row>
    <row r="1240" spans="1:21" ht="48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8217</v>
      </c>
      <c r="G1240" t="s">
        <v>8222</v>
      </c>
      <c r="H1240" t="s">
        <v>8244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8298</v>
      </c>
      <c r="O1240">
        <f t="shared" si="95"/>
        <v>326</v>
      </c>
      <c r="P1240">
        <f t="shared" si="96"/>
        <v>80.02</v>
      </c>
      <c r="Q1240" s="10" t="s">
        <v>8315</v>
      </c>
      <c r="R1240" t="s">
        <v>8320</v>
      </c>
      <c r="S1240" s="13">
        <f t="shared" si="97"/>
        <v>41915.747314814813</v>
      </c>
      <c r="T1240" s="13">
        <f t="shared" si="98"/>
        <v>41955.888888888891</v>
      </c>
      <c r="U1240">
        <f t="shared" si="99"/>
        <v>2014</v>
      </c>
    </row>
    <row r="1241" spans="1:21" ht="48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8218</v>
      </c>
      <c r="G1241" t="s">
        <v>8222</v>
      </c>
      <c r="H1241" t="s">
        <v>8244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8298</v>
      </c>
      <c r="O1241">
        <f t="shared" si="95"/>
        <v>1</v>
      </c>
      <c r="P1241">
        <f t="shared" si="96"/>
        <v>17.670000000000002</v>
      </c>
      <c r="Q1241" s="10" t="s">
        <v>8315</v>
      </c>
      <c r="R1241" t="s">
        <v>8320</v>
      </c>
      <c r="S1241" s="13">
        <f t="shared" si="97"/>
        <v>42408.714814814812</v>
      </c>
      <c r="T1241" s="13">
        <f t="shared" si="98"/>
        <v>42438.714814814812</v>
      </c>
      <c r="U1241">
        <f t="shared" si="99"/>
        <v>2016</v>
      </c>
    </row>
    <row r="1242" spans="1:21" ht="48" x14ac:dyDescent="0.2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8217</v>
      </c>
      <c r="G1242" t="s">
        <v>8222</v>
      </c>
      <c r="H1242" t="s">
        <v>8244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8300</v>
      </c>
      <c r="O1242">
        <f t="shared" si="95"/>
        <v>265</v>
      </c>
      <c r="P1242">
        <f t="shared" si="96"/>
        <v>57.63</v>
      </c>
      <c r="Q1242" s="10" t="s">
        <v>8310</v>
      </c>
      <c r="R1242" t="s">
        <v>8311</v>
      </c>
      <c r="S1242" s="13">
        <f t="shared" si="97"/>
        <v>42387.398472222223</v>
      </c>
      <c r="T1242" s="13">
        <f t="shared" si="98"/>
        <v>42421.398472222223</v>
      </c>
      <c r="U1242">
        <f t="shared" si="99"/>
        <v>2016</v>
      </c>
    </row>
    <row r="1243" spans="1:21" ht="48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8217</v>
      </c>
      <c r="G1243" t="s">
        <v>8222</v>
      </c>
      <c r="H1243" t="s">
        <v>8244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8292</v>
      </c>
      <c r="O1243">
        <f t="shared" si="95"/>
        <v>140</v>
      </c>
      <c r="P1243">
        <f t="shared" si="96"/>
        <v>95.49</v>
      </c>
      <c r="Q1243" s="10" t="s">
        <v>8315</v>
      </c>
      <c r="R1243" t="s">
        <v>8326</v>
      </c>
      <c r="S1243" s="13">
        <f t="shared" si="97"/>
        <v>41944.83898148148</v>
      </c>
      <c r="T1243" s="13">
        <f t="shared" si="98"/>
        <v>42004.880648148144</v>
      </c>
      <c r="U1243">
        <f t="shared" si="99"/>
        <v>2014</v>
      </c>
    </row>
    <row r="1244" spans="1:21" ht="48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8217</v>
      </c>
      <c r="G1244" t="s">
        <v>8222</v>
      </c>
      <c r="H1244" t="s">
        <v>8244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8292</v>
      </c>
      <c r="O1244">
        <f t="shared" si="95"/>
        <v>118</v>
      </c>
      <c r="P1244">
        <f t="shared" si="96"/>
        <v>97.19</v>
      </c>
      <c r="Q1244" s="10" t="s">
        <v>8315</v>
      </c>
      <c r="R1244" t="s">
        <v>8326</v>
      </c>
      <c r="S1244" s="13">
        <f t="shared" si="97"/>
        <v>41389.808194444442</v>
      </c>
      <c r="T1244" s="13">
        <f t="shared" si="98"/>
        <v>41422</v>
      </c>
      <c r="U1244">
        <f t="shared" si="99"/>
        <v>2013</v>
      </c>
    </row>
    <row r="1245" spans="1:21" ht="48" x14ac:dyDescent="0.2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8219</v>
      </c>
      <c r="G1245" t="s">
        <v>8222</v>
      </c>
      <c r="H1245" t="s">
        <v>8244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8268</v>
      </c>
      <c r="O1245">
        <f t="shared" si="95"/>
        <v>23</v>
      </c>
      <c r="P1245">
        <f t="shared" si="96"/>
        <v>96.55</v>
      </c>
      <c r="Q1245" s="10" t="s">
        <v>8310</v>
      </c>
      <c r="R1245" t="s">
        <v>8334</v>
      </c>
      <c r="S1245" s="13">
        <f t="shared" si="97"/>
        <v>42192.905694444446</v>
      </c>
      <c r="T1245" s="13">
        <f t="shared" si="98"/>
        <v>42236.711805555555</v>
      </c>
      <c r="U1245">
        <f t="shared" si="99"/>
        <v>2015</v>
      </c>
    </row>
    <row r="1246" spans="1:21" ht="48" x14ac:dyDescent="0.2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8219</v>
      </c>
      <c r="G1246" t="s">
        <v>8222</v>
      </c>
      <c r="H1246" t="s">
        <v>8244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8268</v>
      </c>
      <c r="O1246">
        <f t="shared" si="95"/>
        <v>5</v>
      </c>
      <c r="P1246">
        <f t="shared" si="96"/>
        <v>183.33</v>
      </c>
      <c r="Q1246" s="10" t="s">
        <v>8310</v>
      </c>
      <c r="R1246" t="s">
        <v>8334</v>
      </c>
      <c r="S1246" s="13">
        <f t="shared" si="97"/>
        <v>42258.646504629629</v>
      </c>
      <c r="T1246" s="13">
        <f t="shared" si="98"/>
        <v>42288.645196759258</v>
      </c>
      <c r="U1246">
        <f t="shared" si="99"/>
        <v>2015</v>
      </c>
    </row>
    <row r="1247" spans="1:21" ht="48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8217</v>
      </c>
      <c r="G1247" t="s">
        <v>8222</v>
      </c>
      <c r="H1247" t="s">
        <v>8244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8300</v>
      </c>
      <c r="O1247">
        <f t="shared" si="95"/>
        <v>109</v>
      </c>
      <c r="P1247">
        <f t="shared" si="96"/>
        <v>84.11</v>
      </c>
      <c r="Q1247" s="10" t="s">
        <v>8310</v>
      </c>
      <c r="R1247" t="s">
        <v>8311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48" x14ac:dyDescent="0.2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8219</v>
      </c>
      <c r="G1248" t="s">
        <v>8222</v>
      </c>
      <c r="H1248" t="s">
        <v>8244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8300</v>
      </c>
      <c r="O1248">
        <f t="shared" si="95"/>
        <v>60</v>
      </c>
      <c r="P1248">
        <f t="shared" si="96"/>
        <v>61.31</v>
      </c>
      <c r="Q1248" s="10" t="s">
        <v>8310</v>
      </c>
      <c r="R1248" t="s">
        <v>8311</v>
      </c>
      <c r="S1248" s="13">
        <f t="shared" si="97"/>
        <v>42097.732418981483</v>
      </c>
      <c r="T1248" s="13">
        <f t="shared" si="98"/>
        <v>42115.249305555553</v>
      </c>
      <c r="U1248">
        <f t="shared" si="99"/>
        <v>2015</v>
      </c>
    </row>
    <row r="1249" spans="1:21" ht="48" x14ac:dyDescent="0.2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8219</v>
      </c>
      <c r="G1249" t="s">
        <v>8222</v>
      </c>
      <c r="H1249" t="s">
        <v>8244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8300</v>
      </c>
      <c r="O1249">
        <f t="shared" si="95"/>
        <v>0</v>
      </c>
      <c r="P1249">
        <f t="shared" si="96"/>
        <v>1</v>
      </c>
      <c r="Q1249" s="10" t="s">
        <v>8310</v>
      </c>
      <c r="R1249" t="s">
        <v>8311</v>
      </c>
      <c r="S1249" s="13">
        <f t="shared" si="97"/>
        <v>42658.690532407403</v>
      </c>
      <c r="T1249" s="13">
        <f t="shared" si="98"/>
        <v>42673.073611111111</v>
      </c>
      <c r="U1249">
        <f t="shared" si="99"/>
        <v>2016</v>
      </c>
    </row>
    <row r="1250" spans="1:21" ht="48" x14ac:dyDescent="0.2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8219</v>
      </c>
      <c r="G1250" t="s">
        <v>8222</v>
      </c>
      <c r="H1250" t="s">
        <v>8244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8300</v>
      </c>
      <c r="O1250">
        <f t="shared" si="95"/>
        <v>15</v>
      </c>
      <c r="P1250">
        <f t="shared" si="96"/>
        <v>140.54</v>
      </c>
      <c r="Q1250" s="10" t="s">
        <v>8310</v>
      </c>
      <c r="R1250" t="s">
        <v>8311</v>
      </c>
      <c r="S1250" s="13">
        <f t="shared" si="97"/>
        <v>41902.622395833336</v>
      </c>
      <c r="T1250" s="13">
        <f t="shared" si="98"/>
        <v>41932.622395833336</v>
      </c>
      <c r="U1250">
        <f t="shared" si="99"/>
        <v>2014</v>
      </c>
    </row>
    <row r="1251" spans="1:21" ht="48" x14ac:dyDescent="0.2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8217</v>
      </c>
      <c r="G1251" t="s">
        <v>8223</v>
      </c>
      <c r="H1251" t="s">
        <v>8245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8268</v>
      </c>
      <c r="O1251">
        <f t="shared" si="95"/>
        <v>102</v>
      </c>
      <c r="P1251">
        <f t="shared" si="96"/>
        <v>106.57</v>
      </c>
      <c r="Q1251" s="10" t="s">
        <v>8310</v>
      </c>
      <c r="R1251" t="s">
        <v>8334</v>
      </c>
      <c r="S1251" s="13">
        <f t="shared" si="97"/>
        <v>42337.792511574073</v>
      </c>
      <c r="T1251" s="13">
        <f t="shared" si="98"/>
        <v>42374.996527777781</v>
      </c>
      <c r="U1251">
        <f t="shared" si="99"/>
        <v>2016</v>
      </c>
    </row>
    <row r="1252" spans="1:21" ht="48" x14ac:dyDescent="0.2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8217</v>
      </c>
      <c r="G1252" t="s">
        <v>8223</v>
      </c>
      <c r="H1252" t="s">
        <v>8245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8268</v>
      </c>
      <c r="O1252">
        <f t="shared" si="95"/>
        <v>102</v>
      </c>
      <c r="P1252">
        <f t="shared" si="96"/>
        <v>66.59</v>
      </c>
      <c r="Q1252" s="10" t="s">
        <v>8310</v>
      </c>
      <c r="R1252" t="s">
        <v>8334</v>
      </c>
      <c r="S1252" s="13">
        <f t="shared" si="97"/>
        <v>41971.002152777779</v>
      </c>
      <c r="T1252" s="13">
        <f t="shared" si="98"/>
        <v>42004</v>
      </c>
      <c r="U1252">
        <f t="shared" si="99"/>
        <v>2014</v>
      </c>
    </row>
    <row r="1253" spans="1:21" ht="32" x14ac:dyDescent="0.2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8217</v>
      </c>
      <c r="G1253" t="s">
        <v>8222</v>
      </c>
      <c r="H1253" t="s">
        <v>8244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8268</v>
      </c>
      <c r="O1253">
        <f t="shared" si="95"/>
        <v>101</v>
      </c>
      <c r="P1253">
        <f t="shared" si="96"/>
        <v>60.48</v>
      </c>
      <c r="Q1253" s="10" t="s">
        <v>8310</v>
      </c>
      <c r="R1253" t="s">
        <v>8334</v>
      </c>
      <c r="S1253" s="13">
        <f t="shared" si="97"/>
        <v>42068.888391203705</v>
      </c>
      <c r="T1253" s="13">
        <f t="shared" si="98"/>
        <v>42098.846724537041</v>
      </c>
      <c r="U1253">
        <f t="shared" si="99"/>
        <v>2015</v>
      </c>
    </row>
    <row r="1254" spans="1:21" ht="32" x14ac:dyDescent="0.2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8217</v>
      </c>
      <c r="G1254" t="s">
        <v>8222</v>
      </c>
      <c r="H1254" t="s">
        <v>8244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8268</v>
      </c>
      <c r="O1254">
        <f t="shared" si="95"/>
        <v>103</v>
      </c>
      <c r="P1254">
        <f t="shared" si="96"/>
        <v>62.05</v>
      </c>
      <c r="Q1254" s="10" t="s">
        <v>8310</v>
      </c>
      <c r="R1254" t="s">
        <v>8334</v>
      </c>
      <c r="S1254" s="13">
        <f t="shared" si="97"/>
        <v>41802.574282407404</v>
      </c>
      <c r="T1254" s="13">
        <f t="shared" si="98"/>
        <v>41823.165972222225</v>
      </c>
      <c r="U1254">
        <f t="shared" si="99"/>
        <v>2014</v>
      </c>
    </row>
    <row r="1255" spans="1:21" ht="32" x14ac:dyDescent="0.2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8219</v>
      </c>
      <c r="G1255" t="s">
        <v>8222</v>
      </c>
      <c r="H1255" t="s">
        <v>8244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8302</v>
      </c>
      <c r="O1255">
        <f t="shared" si="95"/>
        <v>20</v>
      </c>
      <c r="P1255">
        <f t="shared" si="96"/>
        <v>58.95</v>
      </c>
      <c r="Q1255" s="10" t="s">
        <v>8310</v>
      </c>
      <c r="R1255" t="s">
        <v>8318</v>
      </c>
      <c r="S1255" s="13">
        <f t="shared" si="97"/>
        <v>42403.971851851849</v>
      </c>
      <c r="T1255" s="13">
        <f t="shared" si="98"/>
        <v>42433.971851851849</v>
      </c>
      <c r="U1255">
        <f t="shared" si="99"/>
        <v>2016</v>
      </c>
    </row>
    <row r="1256" spans="1:21" ht="48" x14ac:dyDescent="0.2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8219</v>
      </c>
      <c r="G1256" t="s">
        <v>8222</v>
      </c>
      <c r="H1256" t="s">
        <v>8244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8268</v>
      </c>
      <c r="O1256">
        <f t="shared" si="95"/>
        <v>0</v>
      </c>
      <c r="P1256">
        <f t="shared" si="96"/>
        <v>1</v>
      </c>
      <c r="Q1256" s="10" t="s">
        <v>8310</v>
      </c>
      <c r="R1256" t="s">
        <v>8334</v>
      </c>
      <c r="S1256" s="13">
        <f t="shared" si="97"/>
        <v>42415.168564814812</v>
      </c>
      <c r="T1256" s="13">
        <f t="shared" si="98"/>
        <v>42445.126898148148</v>
      </c>
      <c r="U1256">
        <f t="shared" si="99"/>
        <v>2016</v>
      </c>
    </row>
    <row r="1257" spans="1:21" ht="48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8218</v>
      </c>
      <c r="G1257" t="s">
        <v>8222</v>
      </c>
      <c r="H1257" t="s">
        <v>8244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8269</v>
      </c>
      <c r="O1257">
        <f t="shared" si="95"/>
        <v>0</v>
      </c>
      <c r="P1257">
        <f t="shared" si="96"/>
        <v>10</v>
      </c>
      <c r="Q1257" s="10" t="s">
        <v>8315</v>
      </c>
      <c r="R1257" t="s">
        <v>8319</v>
      </c>
      <c r="S1257" s="13">
        <f t="shared" si="97"/>
        <v>42223.619456018518</v>
      </c>
      <c r="T1257" s="13">
        <f t="shared" si="98"/>
        <v>42253.215277777781</v>
      </c>
      <c r="U1257">
        <f t="shared" si="99"/>
        <v>2015</v>
      </c>
    </row>
    <row r="1258" spans="1:21" ht="80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8217</v>
      </c>
      <c r="G1258" t="s">
        <v>8222</v>
      </c>
      <c r="H1258" t="s">
        <v>8244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8268</v>
      </c>
      <c r="O1258">
        <f t="shared" si="95"/>
        <v>100</v>
      </c>
      <c r="P1258">
        <f t="shared" si="96"/>
        <v>93.98</v>
      </c>
      <c r="Q1258" s="10" t="s">
        <v>8310</v>
      </c>
      <c r="R1258" t="s">
        <v>8334</v>
      </c>
      <c r="S1258" s="13">
        <f t="shared" si="97"/>
        <v>41826.871238425927</v>
      </c>
      <c r="T1258" s="13">
        <f t="shared" si="98"/>
        <v>41859.57916666667</v>
      </c>
      <c r="U1258">
        <f t="shared" si="99"/>
        <v>2014</v>
      </c>
    </row>
    <row r="1259" spans="1:21" ht="32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8218</v>
      </c>
      <c r="G1259" t="s">
        <v>8222</v>
      </c>
      <c r="H1259" t="s">
        <v>8244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8270</v>
      </c>
      <c r="O1259">
        <f t="shared" si="95"/>
        <v>112</v>
      </c>
      <c r="P1259">
        <f t="shared" si="96"/>
        <v>367.97</v>
      </c>
      <c r="Q1259" s="10" t="s">
        <v>8315</v>
      </c>
      <c r="R1259" t="s">
        <v>8323</v>
      </c>
      <c r="S1259" s="13">
        <f t="shared" si="97"/>
        <v>42257.882731481484</v>
      </c>
      <c r="T1259" s="13">
        <f t="shared" si="98"/>
        <v>42292.882731481484</v>
      </c>
      <c r="U1259">
        <f t="shared" si="99"/>
        <v>2015</v>
      </c>
    </row>
    <row r="1260" spans="1:21" ht="48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8217</v>
      </c>
      <c r="G1260" t="s">
        <v>8227</v>
      </c>
      <c r="H1260" t="s">
        <v>8249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8298</v>
      </c>
      <c r="O1260">
        <f t="shared" si="95"/>
        <v>100</v>
      </c>
      <c r="P1260">
        <f t="shared" si="96"/>
        <v>136.9</v>
      </c>
      <c r="Q1260" s="10" t="s">
        <v>8315</v>
      </c>
      <c r="R1260" t="s">
        <v>8320</v>
      </c>
      <c r="S1260" s="13">
        <f t="shared" si="97"/>
        <v>42037.950937500005</v>
      </c>
      <c r="T1260" s="13">
        <f t="shared" si="98"/>
        <v>42072.909270833334</v>
      </c>
      <c r="U1260">
        <f t="shared" si="99"/>
        <v>2015</v>
      </c>
    </row>
    <row r="1261" spans="1:21" ht="48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8219</v>
      </c>
      <c r="G1261" t="s">
        <v>8223</v>
      </c>
      <c r="H1261" t="s">
        <v>8245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8268</v>
      </c>
      <c r="O1261">
        <f t="shared" si="95"/>
        <v>12</v>
      </c>
      <c r="P1261">
        <f t="shared" si="96"/>
        <v>81.41</v>
      </c>
      <c r="Q1261" s="10" t="s">
        <v>8310</v>
      </c>
      <c r="R1261" t="s">
        <v>8334</v>
      </c>
      <c r="S1261" s="13">
        <f t="shared" si="97"/>
        <v>42075.979988425926</v>
      </c>
      <c r="T1261" s="13">
        <f t="shared" si="98"/>
        <v>42103.979988425926</v>
      </c>
      <c r="U1261">
        <f t="shared" si="99"/>
        <v>2015</v>
      </c>
    </row>
    <row r="1262" spans="1:21" ht="32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8217</v>
      </c>
      <c r="G1262" t="s">
        <v>8222</v>
      </c>
      <c r="H1262" t="s">
        <v>8244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8266</v>
      </c>
      <c r="O1262">
        <f t="shared" si="95"/>
        <v>107</v>
      </c>
      <c r="P1262">
        <f t="shared" si="96"/>
        <v>71.900000000000006</v>
      </c>
      <c r="Q1262" s="10" t="s">
        <v>8308</v>
      </c>
      <c r="R1262" t="s">
        <v>8337</v>
      </c>
      <c r="S1262" s="13">
        <f t="shared" si="97"/>
        <v>42760.498935185184</v>
      </c>
      <c r="T1262" s="13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8219</v>
      </c>
      <c r="G1263" t="s">
        <v>8222</v>
      </c>
      <c r="H1263" t="s">
        <v>8244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8268</v>
      </c>
      <c r="O1263">
        <f t="shared" si="95"/>
        <v>0</v>
      </c>
      <c r="P1263">
        <f t="shared" si="96"/>
        <v>29</v>
      </c>
      <c r="Q1263" s="10" t="s">
        <v>8310</v>
      </c>
      <c r="R1263" t="s">
        <v>8334</v>
      </c>
      <c r="S1263" s="13">
        <f t="shared" si="97"/>
        <v>42359.725243055553</v>
      </c>
      <c r="T1263" s="13">
        <f t="shared" si="98"/>
        <v>42389.725243055553</v>
      </c>
      <c r="U1263">
        <f t="shared" si="99"/>
        <v>2016</v>
      </c>
    </row>
    <row r="1264" spans="1:21" ht="48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8219</v>
      </c>
      <c r="G1264" t="s">
        <v>8223</v>
      </c>
      <c r="H1264" t="s">
        <v>8245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8269</v>
      </c>
      <c r="O1264">
        <f t="shared" si="95"/>
        <v>1</v>
      </c>
      <c r="P1264">
        <f t="shared" si="96"/>
        <v>20</v>
      </c>
      <c r="Q1264" s="10" t="s">
        <v>8315</v>
      </c>
      <c r="R1264" t="s">
        <v>8319</v>
      </c>
      <c r="S1264" s="13">
        <f t="shared" si="97"/>
        <v>42632.443368055552</v>
      </c>
      <c r="T1264" s="13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8219</v>
      </c>
      <c r="G1265" t="s">
        <v>8222</v>
      </c>
      <c r="H1265" t="s">
        <v>8244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8268</v>
      </c>
      <c r="O1265">
        <f t="shared" si="95"/>
        <v>35</v>
      </c>
      <c r="P1265">
        <f t="shared" si="96"/>
        <v>84.28</v>
      </c>
      <c r="Q1265" s="10" t="s">
        <v>8310</v>
      </c>
      <c r="R1265" t="s">
        <v>8334</v>
      </c>
      <c r="S1265" s="13">
        <f t="shared" si="97"/>
        <v>41747.86986111111</v>
      </c>
      <c r="T1265" s="13">
        <f t="shared" si="98"/>
        <v>41779.290972222225</v>
      </c>
      <c r="U1265">
        <f t="shared" si="99"/>
        <v>2014</v>
      </c>
    </row>
    <row r="1266" spans="1:21" ht="48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8217</v>
      </c>
      <c r="G1266" t="s">
        <v>8222</v>
      </c>
      <c r="H1266" t="s">
        <v>8244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8262</v>
      </c>
      <c r="O1266">
        <f t="shared" si="95"/>
        <v>128</v>
      </c>
      <c r="P1266">
        <f t="shared" si="96"/>
        <v>118.34</v>
      </c>
      <c r="Q1266" s="10" t="s">
        <v>8308</v>
      </c>
      <c r="R1266" t="s">
        <v>8347</v>
      </c>
      <c r="S1266" s="13">
        <f t="shared" si="97"/>
        <v>42196.928668981483</v>
      </c>
      <c r="T1266" s="13">
        <f t="shared" si="98"/>
        <v>42226.928668981483</v>
      </c>
      <c r="U1266">
        <f t="shared" si="99"/>
        <v>2015</v>
      </c>
    </row>
    <row r="1267" spans="1:21" ht="48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8219</v>
      </c>
      <c r="G1267" t="s">
        <v>8223</v>
      </c>
      <c r="H1267" t="s">
        <v>8245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8282</v>
      </c>
      <c r="O1267">
        <f t="shared" si="95"/>
        <v>20</v>
      </c>
      <c r="P1267">
        <f t="shared" si="96"/>
        <v>55.28</v>
      </c>
      <c r="Q1267" s="10" t="s">
        <v>8328</v>
      </c>
      <c r="R1267" t="s">
        <v>8329</v>
      </c>
      <c r="S1267" s="13">
        <f t="shared" si="97"/>
        <v>41825.485868055555</v>
      </c>
      <c r="T1267" s="13">
        <f t="shared" si="98"/>
        <v>41854.485868055555</v>
      </c>
      <c r="U1267">
        <f t="shared" si="99"/>
        <v>2014</v>
      </c>
    </row>
    <row r="1268" spans="1:21" ht="48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8219</v>
      </c>
      <c r="G1268" t="s">
        <v>8222</v>
      </c>
      <c r="H1268" t="s">
        <v>8244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8282</v>
      </c>
      <c r="O1268">
        <f t="shared" si="95"/>
        <v>36</v>
      </c>
      <c r="P1268">
        <f t="shared" si="96"/>
        <v>104.89</v>
      </c>
      <c r="Q1268" s="10" t="s">
        <v>8328</v>
      </c>
      <c r="R1268" t="s">
        <v>8329</v>
      </c>
      <c r="S1268" s="13">
        <f t="shared" si="97"/>
        <v>42585.691898148143</v>
      </c>
      <c r="T1268" s="13">
        <f t="shared" si="98"/>
        <v>42615.691898148143</v>
      </c>
      <c r="U1268">
        <f t="shared" si="99"/>
        <v>2016</v>
      </c>
    </row>
    <row r="1269" spans="1:21" ht="48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8219</v>
      </c>
      <c r="G1269" t="s">
        <v>8227</v>
      </c>
      <c r="H1269" t="s">
        <v>8249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8296</v>
      </c>
      <c r="O1269">
        <f t="shared" si="95"/>
        <v>3</v>
      </c>
      <c r="P1269">
        <f t="shared" si="96"/>
        <v>40.14</v>
      </c>
      <c r="Q1269" s="10" t="s">
        <v>8332</v>
      </c>
      <c r="R1269" t="s">
        <v>8336</v>
      </c>
      <c r="S1269" s="13">
        <f t="shared" si="97"/>
        <v>42244.776666666665</v>
      </c>
      <c r="T1269" s="13">
        <f t="shared" si="98"/>
        <v>42274.776666666665</v>
      </c>
      <c r="U1269">
        <f t="shared" si="99"/>
        <v>2015</v>
      </c>
    </row>
    <row r="1270" spans="1:21" ht="64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8217</v>
      </c>
      <c r="G1270" t="s">
        <v>8222</v>
      </c>
      <c r="H1270" t="s">
        <v>8244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8298</v>
      </c>
      <c r="O1270">
        <f t="shared" si="95"/>
        <v>110</v>
      </c>
      <c r="P1270">
        <f t="shared" si="96"/>
        <v>31.44</v>
      </c>
      <c r="Q1270" s="10" t="s">
        <v>8315</v>
      </c>
      <c r="R1270" t="s">
        <v>8320</v>
      </c>
      <c r="S1270" s="13">
        <f t="shared" si="97"/>
        <v>41726.712754629632</v>
      </c>
      <c r="T1270" s="13">
        <f t="shared" si="98"/>
        <v>41758.712754629632</v>
      </c>
      <c r="U1270">
        <f t="shared" si="99"/>
        <v>2014</v>
      </c>
    </row>
    <row r="1271" spans="1:21" ht="48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8217</v>
      </c>
      <c r="G1271" t="s">
        <v>8234</v>
      </c>
      <c r="H1271" t="s">
        <v>8247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8298</v>
      </c>
      <c r="O1271">
        <f t="shared" si="95"/>
        <v>2791</v>
      </c>
      <c r="P1271">
        <f t="shared" si="96"/>
        <v>83.8</v>
      </c>
      <c r="Q1271" s="10" t="s">
        <v>8315</v>
      </c>
      <c r="R1271" t="s">
        <v>8320</v>
      </c>
      <c r="S1271" s="13">
        <f t="shared" si="97"/>
        <v>42704.335810185185</v>
      </c>
      <c r="T1271" s="13">
        <f t="shared" si="98"/>
        <v>42737.957638888889</v>
      </c>
      <c r="U1271">
        <f t="shared" si="99"/>
        <v>2017</v>
      </c>
    </row>
    <row r="1272" spans="1:21" ht="48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8219</v>
      </c>
      <c r="G1272" t="s">
        <v>8222</v>
      </c>
      <c r="H1272" t="s">
        <v>8244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8300</v>
      </c>
      <c r="O1272">
        <f t="shared" si="95"/>
        <v>5</v>
      </c>
      <c r="P1272">
        <f t="shared" si="96"/>
        <v>57.89</v>
      </c>
      <c r="Q1272" s="10" t="s">
        <v>8310</v>
      </c>
      <c r="R1272" t="s">
        <v>8311</v>
      </c>
      <c r="S1272" s="13">
        <f t="shared" si="97"/>
        <v>42615.121921296297</v>
      </c>
      <c r="T1272" s="13">
        <f t="shared" si="98"/>
        <v>42675.121921296297</v>
      </c>
      <c r="U1272">
        <f t="shared" si="99"/>
        <v>2016</v>
      </c>
    </row>
    <row r="1273" spans="1:21" ht="48" x14ac:dyDescent="0.2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8219</v>
      </c>
      <c r="G1273" t="s">
        <v>8222</v>
      </c>
      <c r="H1273" t="s">
        <v>8244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8302</v>
      </c>
      <c r="O1273">
        <f t="shared" si="95"/>
        <v>0</v>
      </c>
      <c r="P1273">
        <f t="shared" si="96"/>
        <v>0</v>
      </c>
      <c r="Q1273" s="10" t="s">
        <v>8310</v>
      </c>
      <c r="R1273" t="s">
        <v>8318</v>
      </c>
      <c r="S1273" s="13">
        <f t="shared" si="97"/>
        <v>42182.062476851846</v>
      </c>
      <c r="T1273" s="13">
        <f t="shared" si="98"/>
        <v>42212.062476851846</v>
      </c>
      <c r="U1273">
        <f t="shared" si="99"/>
        <v>2015</v>
      </c>
    </row>
    <row r="1274" spans="1:21" ht="32" x14ac:dyDescent="0.2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8219</v>
      </c>
      <c r="G1274" t="s">
        <v>8222</v>
      </c>
      <c r="H1274" t="s">
        <v>8244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8268</v>
      </c>
      <c r="O1274">
        <f t="shared" si="95"/>
        <v>16</v>
      </c>
      <c r="P1274">
        <f t="shared" si="96"/>
        <v>89.4</v>
      </c>
      <c r="Q1274" s="10" t="s">
        <v>8310</v>
      </c>
      <c r="R1274" t="s">
        <v>8334</v>
      </c>
      <c r="S1274" s="13">
        <f t="shared" si="97"/>
        <v>42103.884930555556</v>
      </c>
      <c r="T1274" s="13">
        <f t="shared" si="98"/>
        <v>42133.884930555556</v>
      </c>
      <c r="U1274">
        <f t="shared" si="99"/>
        <v>2015</v>
      </c>
    </row>
    <row r="1275" spans="1:21" ht="48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8217</v>
      </c>
      <c r="G1275" t="s">
        <v>8222</v>
      </c>
      <c r="H1275" t="s">
        <v>8244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8300</v>
      </c>
      <c r="O1275">
        <f t="shared" si="95"/>
        <v>120</v>
      </c>
      <c r="P1275">
        <f t="shared" si="96"/>
        <v>108.24</v>
      </c>
      <c r="Q1275" s="10" t="s">
        <v>8310</v>
      </c>
      <c r="R1275" t="s">
        <v>8311</v>
      </c>
      <c r="S1275" s="13">
        <f t="shared" si="97"/>
        <v>41888.674826388888</v>
      </c>
      <c r="T1275" s="13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8220</v>
      </c>
      <c r="G1276" t="s">
        <v>8237</v>
      </c>
      <c r="H1276" t="s">
        <v>8247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8295</v>
      </c>
      <c r="O1276">
        <f t="shared" si="95"/>
        <v>39</v>
      </c>
      <c r="P1276">
        <f t="shared" si="96"/>
        <v>64.53</v>
      </c>
      <c r="Q1276" s="10" t="s">
        <v>8332</v>
      </c>
      <c r="R1276" t="s">
        <v>8350</v>
      </c>
      <c r="S1276" s="13">
        <f t="shared" si="97"/>
        <v>42799.260428240741</v>
      </c>
      <c r="T1276" s="13">
        <f t="shared" si="98"/>
        <v>42829.21876157407</v>
      </c>
      <c r="U1276">
        <f t="shared" si="99"/>
        <v>2017</v>
      </c>
    </row>
    <row r="1277" spans="1:21" ht="48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8217</v>
      </c>
      <c r="G1277" t="s">
        <v>8222</v>
      </c>
      <c r="H1277" t="s">
        <v>8244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8266</v>
      </c>
      <c r="O1277">
        <f t="shared" si="95"/>
        <v>100</v>
      </c>
      <c r="P1277">
        <f t="shared" si="96"/>
        <v>202.42</v>
      </c>
      <c r="Q1277" s="10" t="s">
        <v>8308</v>
      </c>
      <c r="R1277" t="s">
        <v>8337</v>
      </c>
      <c r="S1277" s="13">
        <f t="shared" si="97"/>
        <v>41360.970601851855</v>
      </c>
      <c r="T1277" s="13">
        <f t="shared" si="98"/>
        <v>41372.189583333333</v>
      </c>
      <c r="U1277">
        <f t="shared" si="99"/>
        <v>2013</v>
      </c>
    </row>
    <row r="1278" spans="1:21" ht="48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8219</v>
      </c>
      <c r="G1278" t="s">
        <v>8222</v>
      </c>
      <c r="H1278" t="s">
        <v>8244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8267</v>
      </c>
      <c r="O1278">
        <f t="shared" si="95"/>
        <v>7</v>
      </c>
      <c r="P1278">
        <f t="shared" si="96"/>
        <v>47.88</v>
      </c>
      <c r="Q1278" s="10" t="s">
        <v>8308</v>
      </c>
      <c r="R1278" t="s">
        <v>8314</v>
      </c>
      <c r="S1278" s="13">
        <f t="shared" si="97"/>
        <v>42037.083564814813</v>
      </c>
      <c r="T1278" s="13">
        <f t="shared" si="98"/>
        <v>42067.083564814813</v>
      </c>
      <c r="U1278">
        <f t="shared" si="99"/>
        <v>2015</v>
      </c>
    </row>
    <row r="1279" spans="1:21" ht="48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8219</v>
      </c>
      <c r="G1279" t="s">
        <v>8234</v>
      </c>
      <c r="H1279" t="s">
        <v>8247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8279</v>
      </c>
      <c r="O1279">
        <f t="shared" si="95"/>
        <v>6</v>
      </c>
      <c r="P1279">
        <f t="shared" si="96"/>
        <v>50.08</v>
      </c>
      <c r="Q1279" s="10" t="s">
        <v>8321</v>
      </c>
      <c r="R1279" t="s">
        <v>8322</v>
      </c>
      <c r="S1279" s="13">
        <f t="shared" si="97"/>
        <v>42340.701504629629</v>
      </c>
      <c r="T1279" s="13">
        <f t="shared" si="98"/>
        <v>42368.701504629629</v>
      </c>
      <c r="U1279">
        <f t="shared" si="99"/>
        <v>2015</v>
      </c>
    </row>
    <row r="1280" spans="1:21" ht="48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8217</v>
      </c>
      <c r="G1280" t="s">
        <v>8222</v>
      </c>
      <c r="H1280" t="s">
        <v>8244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8298</v>
      </c>
      <c r="O1280">
        <f t="shared" si="95"/>
        <v>102</v>
      </c>
      <c r="P1280">
        <f t="shared" si="96"/>
        <v>107.1</v>
      </c>
      <c r="Q1280" s="10" t="s">
        <v>8315</v>
      </c>
      <c r="R1280" t="s">
        <v>8320</v>
      </c>
      <c r="S1280" s="13">
        <f t="shared" si="97"/>
        <v>41730.708472222221</v>
      </c>
      <c r="T1280" s="13">
        <f t="shared" si="98"/>
        <v>41759.208333333336</v>
      </c>
      <c r="U1280">
        <f t="shared" si="99"/>
        <v>2014</v>
      </c>
    </row>
    <row r="1281" spans="1:21" ht="48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8217</v>
      </c>
      <c r="G1281" t="s">
        <v>8222</v>
      </c>
      <c r="H1281" t="s">
        <v>8244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8268</v>
      </c>
      <c r="O1281">
        <f t="shared" si="95"/>
        <v>105</v>
      </c>
      <c r="P1281">
        <f t="shared" si="96"/>
        <v>56.07</v>
      </c>
      <c r="Q1281" s="10" t="s">
        <v>8310</v>
      </c>
      <c r="R1281" t="s">
        <v>8334</v>
      </c>
      <c r="S1281" s="13">
        <f t="shared" si="97"/>
        <v>42037.938206018516</v>
      </c>
      <c r="T1281" s="13">
        <f t="shared" si="98"/>
        <v>42068.166666666672</v>
      </c>
      <c r="U1281">
        <f t="shared" si="99"/>
        <v>2015</v>
      </c>
    </row>
    <row r="1282" spans="1:21" ht="48" x14ac:dyDescent="0.2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8219</v>
      </c>
      <c r="G1282" t="s">
        <v>8222</v>
      </c>
      <c r="H1282" t="s">
        <v>8244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8268</v>
      </c>
      <c r="O1282">
        <f t="shared" si="95"/>
        <v>16</v>
      </c>
      <c r="P1282">
        <f t="shared" si="96"/>
        <v>188.56</v>
      </c>
      <c r="Q1282" s="10" t="s">
        <v>8310</v>
      </c>
      <c r="R1282" t="s">
        <v>8334</v>
      </c>
      <c r="S1282" s="13">
        <f t="shared" si="97"/>
        <v>42159.224432870367</v>
      </c>
      <c r="T1282" s="13">
        <f t="shared" si="98"/>
        <v>42204.224432870367</v>
      </c>
      <c r="U1282">
        <f t="shared" si="99"/>
        <v>2015</v>
      </c>
    </row>
    <row r="1283" spans="1:21" ht="32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8217</v>
      </c>
      <c r="G1283" t="s">
        <v>8222</v>
      </c>
      <c r="H1283" t="s">
        <v>8244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8262</v>
      </c>
      <c r="O1283">
        <f t="shared" ref="O1283:O1346" si="100">ROUND(E1283/D1283*100,0)</f>
        <v>143</v>
      </c>
      <c r="P1283">
        <f t="shared" ref="P1283:P1346" si="101">IFERROR(ROUND(E1283/L1283,2),0)</f>
        <v>185.48</v>
      </c>
      <c r="Q1283" s="10" t="s">
        <v>8308</v>
      </c>
      <c r="R1283" t="s">
        <v>8347</v>
      </c>
      <c r="S1283" s="13">
        <f t="shared" ref="S1283:S1346" si="102">(((J1283/60)/60)/24)+DATE(1970,1,1)</f>
        <v>42766.600497685184</v>
      </c>
      <c r="T1283" s="13">
        <f t="shared" ref="T1283:T1346" si="103">(((I1283/60)/60)/24)+DATE(1970,1,1)</f>
        <v>42796.600497685184</v>
      </c>
      <c r="U1283">
        <f t="shared" ref="U1283:U1346" si="104">YEAR(T1283)</f>
        <v>2017</v>
      </c>
    </row>
    <row r="1284" spans="1:21" ht="48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8218</v>
      </c>
      <c r="G1284" t="s">
        <v>8238</v>
      </c>
      <c r="H1284" t="s">
        <v>8255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8270</v>
      </c>
      <c r="O1284">
        <f t="shared" si="100"/>
        <v>0</v>
      </c>
      <c r="P1284">
        <f t="shared" si="101"/>
        <v>0</v>
      </c>
      <c r="Q1284" s="10" t="s">
        <v>8315</v>
      </c>
      <c r="R1284" t="s">
        <v>8323</v>
      </c>
      <c r="S1284" s="13">
        <f t="shared" si="102"/>
        <v>42732.060277777782</v>
      </c>
      <c r="T1284" s="13">
        <f t="shared" si="103"/>
        <v>42762.060277777782</v>
      </c>
      <c r="U1284">
        <f t="shared" si="104"/>
        <v>2017</v>
      </c>
    </row>
    <row r="1285" spans="1:21" ht="32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8217</v>
      </c>
      <c r="G1285" t="s">
        <v>8241</v>
      </c>
      <c r="H1285" t="s">
        <v>8247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8282</v>
      </c>
      <c r="O1285">
        <f t="shared" si="100"/>
        <v>123</v>
      </c>
      <c r="P1285">
        <f t="shared" si="101"/>
        <v>94.74</v>
      </c>
      <c r="Q1285" s="10" t="s">
        <v>8328</v>
      </c>
      <c r="R1285" t="s">
        <v>8329</v>
      </c>
      <c r="S1285" s="13">
        <f t="shared" si="102"/>
        <v>42758.975937499999</v>
      </c>
      <c r="T1285" s="13">
        <f t="shared" si="103"/>
        <v>42795.791666666672</v>
      </c>
      <c r="U1285">
        <f t="shared" si="104"/>
        <v>2017</v>
      </c>
    </row>
    <row r="1286" spans="1:21" ht="32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8217</v>
      </c>
      <c r="G1286" t="s">
        <v>8222</v>
      </c>
      <c r="H1286" t="s">
        <v>8244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8262</v>
      </c>
      <c r="O1286">
        <f t="shared" si="100"/>
        <v>104</v>
      </c>
      <c r="P1286">
        <f t="shared" si="101"/>
        <v>69.27</v>
      </c>
      <c r="Q1286" s="10" t="s">
        <v>8308</v>
      </c>
      <c r="R1286" t="s">
        <v>8347</v>
      </c>
      <c r="S1286" s="13">
        <f t="shared" si="102"/>
        <v>41828.515127314815</v>
      </c>
      <c r="T1286" s="13">
        <f t="shared" si="103"/>
        <v>41858.515127314815</v>
      </c>
      <c r="U1286">
        <f t="shared" si="104"/>
        <v>2014</v>
      </c>
    </row>
    <row r="1287" spans="1:21" ht="48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8217</v>
      </c>
      <c r="G1287" t="s">
        <v>8222</v>
      </c>
      <c r="H1287" t="s">
        <v>8244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8262</v>
      </c>
      <c r="O1287">
        <f t="shared" si="100"/>
        <v>309</v>
      </c>
      <c r="P1287">
        <f t="shared" si="101"/>
        <v>117.36</v>
      </c>
      <c r="Q1287" s="10" t="s">
        <v>8308</v>
      </c>
      <c r="R1287" t="s">
        <v>8347</v>
      </c>
      <c r="S1287" s="13">
        <f t="shared" si="102"/>
        <v>41802.790347222224</v>
      </c>
      <c r="T1287" s="13">
        <f t="shared" si="103"/>
        <v>41833</v>
      </c>
      <c r="U1287">
        <f t="shared" si="104"/>
        <v>2014</v>
      </c>
    </row>
    <row r="1288" spans="1:21" ht="48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8217</v>
      </c>
      <c r="G1288" t="s">
        <v>8222</v>
      </c>
      <c r="H1288" t="s">
        <v>8244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8262</v>
      </c>
      <c r="O1288">
        <f t="shared" si="100"/>
        <v>116</v>
      </c>
      <c r="P1288">
        <f t="shared" si="101"/>
        <v>223.48</v>
      </c>
      <c r="Q1288" s="10" t="s">
        <v>8308</v>
      </c>
      <c r="R1288" t="s">
        <v>8347</v>
      </c>
      <c r="S1288" s="13">
        <f t="shared" si="102"/>
        <v>41807.701921296299</v>
      </c>
      <c r="T1288" s="13">
        <f t="shared" si="103"/>
        <v>41837.701921296299</v>
      </c>
      <c r="U1288">
        <f t="shared" si="104"/>
        <v>2014</v>
      </c>
    </row>
    <row r="1289" spans="1:21" ht="48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8217</v>
      </c>
      <c r="G1289" t="s">
        <v>8222</v>
      </c>
      <c r="H1289" t="s">
        <v>8244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8262</v>
      </c>
      <c r="O1289">
        <f t="shared" si="100"/>
        <v>101</v>
      </c>
      <c r="P1289">
        <f t="shared" si="101"/>
        <v>194.23</v>
      </c>
      <c r="Q1289" s="10" t="s">
        <v>8308</v>
      </c>
      <c r="R1289" t="s">
        <v>8347</v>
      </c>
      <c r="S1289" s="13">
        <f t="shared" si="102"/>
        <v>42333.713206018518</v>
      </c>
      <c r="T1289" s="13">
        <f t="shared" si="103"/>
        <v>42363.713206018518</v>
      </c>
      <c r="U1289">
        <f t="shared" si="104"/>
        <v>2015</v>
      </c>
    </row>
    <row r="1290" spans="1:21" ht="32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8217</v>
      </c>
      <c r="G1290" t="s">
        <v>8222</v>
      </c>
      <c r="H1290" t="s">
        <v>8244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8262</v>
      </c>
      <c r="O1290">
        <f t="shared" si="100"/>
        <v>103</v>
      </c>
      <c r="P1290">
        <f t="shared" si="101"/>
        <v>137.21</v>
      </c>
      <c r="Q1290" s="10" t="s">
        <v>8308</v>
      </c>
      <c r="R1290" t="s">
        <v>8347</v>
      </c>
      <c r="S1290" s="13">
        <f t="shared" si="102"/>
        <v>41932.745046296295</v>
      </c>
      <c r="T1290" s="13">
        <f t="shared" si="103"/>
        <v>41962.786712962959</v>
      </c>
      <c r="U1290">
        <f t="shared" si="104"/>
        <v>2014</v>
      </c>
    </row>
    <row r="1291" spans="1:21" ht="48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8217</v>
      </c>
      <c r="G1291" t="s">
        <v>8222</v>
      </c>
      <c r="H1291" t="s">
        <v>8244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8263</v>
      </c>
      <c r="O1291">
        <f t="shared" si="100"/>
        <v>111</v>
      </c>
      <c r="P1291">
        <f t="shared" si="101"/>
        <v>62.33</v>
      </c>
      <c r="Q1291" s="10" t="s">
        <v>8308</v>
      </c>
      <c r="R1291" t="s">
        <v>8357</v>
      </c>
      <c r="S1291" s="13">
        <f t="shared" si="102"/>
        <v>40786.187789351854</v>
      </c>
      <c r="T1291" s="13">
        <f t="shared" si="103"/>
        <v>40818.290972222225</v>
      </c>
      <c r="U1291">
        <f t="shared" si="104"/>
        <v>2011</v>
      </c>
    </row>
    <row r="1292" spans="1:21" ht="48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8218</v>
      </c>
      <c r="G1292" t="s">
        <v>8222</v>
      </c>
      <c r="H1292" t="s">
        <v>8244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8264</v>
      </c>
      <c r="O1292">
        <f t="shared" si="100"/>
        <v>1</v>
      </c>
      <c r="P1292">
        <f t="shared" si="101"/>
        <v>15.33</v>
      </c>
      <c r="Q1292" s="10" t="s">
        <v>8308</v>
      </c>
      <c r="R1292" t="s">
        <v>8309</v>
      </c>
      <c r="S1292" s="13">
        <f t="shared" si="102"/>
        <v>41968.172106481477</v>
      </c>
      <c r="T1292" s="13">
        <f t="shared" si="103"/>
        <v>41998.333333333328</v>
      </c>
      <c r="U1292">
        <f t="shared" si="104"/>
        <v>2014</v>
      </c>
    </row>
    <row r="1293" spans="1:21" ht="48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8219</v>
      </c>
      <c r="G1293" t="s">
        <v>8222</v>
      </c>
      <c r="H1293" t="s">
        <v>8244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8265</v>
      </c>
      <c r="O1293">
        <f t="shared" si="100"/>
        <v>3</v>
      </c>
      <c r="P1293">
        <f t="shared" si="101"/>
        <v>32.5</v>
      </c>
      <c r="Q1293" s="10" t="s">
        <v>8308</v>
      </c>
      <c r="R1293" t="s">
        <v>8317</v>
      </c>
      <c r="S1293" s="13">
        <f t="shared" si="102"/>
        <v>42216.977812500001</v>
      </c>
      <c r="T1293" s="13">
        <f t="shared" si="103"/>
        <v>42246.227777777778</v>
      </c>
      <c r="U1293">
        <f t="shared" si="104"/>
        <v>2015</v>
      </c>
    </row>
    <row r="1294" spans="1:21" ht="48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8219</v>
      </c>
      <c r="G1294" t="s">
        <v>8222</v>
      </c>
      <c r="H1294" t="s">
        <v>8244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8265</v>
      </c>
      <c r="O1294">
        <f t="shared" si="100"/>
        <v>0</v>
      </c>
      <c r="P1294">
        <f t="shared" si="101"/>
        <v>0</v>
      </c>
      <c r="Q1294" s="10" t="s">
        <v>8308</v>
      </c>
      <c r="R1294" t="s">
        <v>8317</v>
      </c>
      <c r="S1294" s="13">
        <f t="shared" si="102"/>
        <v>42584.123865740738</v>
      </c>
      <c r="T1294" s="13">
        <f t="shared" si="103"/>
        <v>42614.123865740738</v>
      </c>
      <c r="U1294">
        <f t="shared" si="104"/>
        <v>2016</v>
      </c>
    </row>
    <row r="1295" spans="1:21" ht="32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8219</v>
      </c>
      <c r="G1295" t="s">
        <v>8222</v>
      </c>
      <c r="H1295" t="s">
        <v>8244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8265</v>
      </c>
      <c r="O1295">
        <f t="shared" si="100"/>
        <v>0</v>
      </c>
      <c r="P1295">
        <f t="shared" si="101"/>
        <v>0</v>
      </c>
      <c r="Q1295" s="10" t="s">
        <v>8308</v>
      </c>
      <c r="R1295" t="s">
        <v>8317</v>
      </c>
      <c r="S1295" s="13">
        <f t="shared" si="102"/>
        <v>42164.908530092594</v>
      </c>
      <c r="T1295" s="13">
        <f t="shared" si="103"/>
        <v>42194.908530092594</v>
      </c>
      <c r="U1295">
        <f t="shared" si="104"/>
        <v>2015</v>
      </c>
    </row>
    <row r="1296" spans="1:21" ht="48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8217</v>
      </c>
      <c r="G1296" t="s">
        <v>8222</v>
      </c>
      <c r="H1296" t="s">
        <v>8244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8266</v>
      </c>
      <c r="O1296">
        <f t="shared" si="100"/>
        <v>113</v>
      </c>
      <c r="P1296">
        <f t="shared" si="101"/>
        <v>48.05</v>
      </c>
      <c r="Q1296" s="10" t="s">
        <v>8308</v>
      </c>
      <c r="R1296" t="s">
        <v>8337</v>
      </c>
      <c r="S1296" s="13">
        <f t="shared" si="102"/>
        <v>40332.923842592594</v>
      </c>
      <c r="T1296" s="13">
        <f t="shared" si="103"/>
        <v>40412.736111111109</v>
      </c>
      <c r="U1296">
        <f t="shared" si="104"/>
        <v>2010</v>
      </c>
    </row>
    <row r="1297" spans="1:21" ht="32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8217</v>
      </c>
      <c r="G1297" t="s">
        <v>8222</v>
      </c>
      <c r="H1297" t="s">
        <v>8244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8266</v>
      </c>
      <c r="O1297">
        <f t="shared" si="100"/>
        <v>106</v>
      </c>
      <c r="P1297">
        <f t="shared" si="101"/>
        <v>120.91</v>
      </c>
      <c r="Q1297" s="10" t="s">
        <v>8308</v>
      </c>
      <c r="R1297" t="s">
        <v>8337</v>
      </c>
      <c r="S1297" s="13">
        <f t="shared" si="102"/>
        <v>40330.755543981482</v>
      </c>
      <c r="T1297" s="13">
        <f t="shared" si="103"/>
        <v>40376.415972222225</v>
      </c>
      <c r="U1297">
        <f t="shared" si="104"/>
        <v>2010</v>
      </c>
    </row>
    <row r="1298" spans="1:21" ht="48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8217</v>
      </c>
      <c r="G1298" t="s">
        <v>8222</v>
      </c>
      <c r="H1298" t="s">
        <v>8244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8266</v>
      </c>
      <c r="O1298">
        <f t="shared" si="100"/>
        <v>179</v>
      </c>
      <c r="P1298">
        <f t="shared" si="101"/>
        <v>73.34</v>
      </c>
      <c r="Q1298" s="10" t="s">
        <v>8308</v>
      </c>
      <c r="R1298" t="s">
        <v>8337</v>
      </c>
      <c r="S1298" s="13">
        <f t="shared" si="102"/>
        <v>40469.225231481483</v>
      </c>
      <c r="T1298" s="13">
        <f t="shared" si="103"/>
        <v>40499.266898148147</v>
      </c>
      <c r="U1298">
        <f t="shared" si="104"/>
        <v>2010</v>
      </c>
    </row>
    <row r="1299" spans="1:21" ht="64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8217</v>
      </c>
      <c r="G1299" t="s">
        <v>8222</v>
      </c>
      <c r="H1299" t="s">
        <v>8244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8266</v>
      </c>
      <c r="O1299">
        <f t="shared" si="100"/>
        <v>100</v>
      </c>
      <c r="P1299">
        <f t="shared" si="101"/>
        <v>93.02</v>
      </c>
      <c r="Q1299" s="10" t="s">
        <v>8308</v>
      </c>
      <c r="R1299" t="s">
        <v>8337</v>
      </c>
      <c r="S1299" s="13">
        <f t="shared" si="102"/>
        <v>40933.856921296298</v>
      </c>
      <c r="T1299" s="13">
        <f t="shared" si="103"/>
        <v>40963.856921296298</v>
      </c>
      <c r="U1299">
        <f t="shared" si="104"/>
        <v>2012</v>
      </c>
    </row>
    <row r="1300" spans="1:21" ht="48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8217</v>
      </c>
      <c r="G1300" t="s">
        <v>8222</v>
      </c>
      <c r="H1300" t="s">
        <v>8244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8266</v>
      </c>
      <c r="O1300">
        <f t="shared" si="100"/>
        <v>106</v>
      </c>
      <c r="P1300">
        <f t="shared" si="101"/>
        <v>63.17</v>
      </c>
      <c r="Q1300" s="10" t="s">
        <v>8308</v>
      </c>
      <c r="R1300" t="s">
        <v>8337</v>
      </c>
      <c r="S1300" s="13">
        <f t="shared" si="102"/>
        <v>42291.46674768519</v>
      </c>
      <c r="T1300" s="13">
        <f t="shared" si="103"/>
        <v>42315.166666666672</v>
      </c>
      <c r="U1300">
        <f t="shared" si="104"/>
        <v>2015</v>
      </c>
    </row>
    <row r="1301" spans="1:21" ht="48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8217</v>
      </c>
      <c r="G1301" t="s">
        <v>8222</v>
      </c>
      <c r="H1301" t="s">
        <v>8244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8266</v>
      </c>
      <c r="O1301">
        <f t="shared" si="100"/>
        <v>101</v>
      </c>
      <c r="P1301">
        <f t="shared" si="101"/>
        <v>146.65</v>
      </c>
      <c r="Q1301" s="10" t="s">
        <v>8308</v>
      </c>
      <c r="R1301" t="s">
        <v>8337</v>
      </c>
      <c r="S1301" s="13">
        <f t="shared" si="102"/>
        <v>42101.682372685187</v>
      </c>
      <c r="T1301" s="13">
        <f t="shared" si="103"/>
        <v>42139.791666666672</v>
      </c>
      <c r="U1301">
        <f t="shared" si="104"/>
        <v>2015</v>
      </c>
    </row>
    <row r="1302" spans="1:21" ht="48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8217</v>
      </c>
      <c r="G1302" t="s">
        <v>8222</v>
      </c>
      <c r="H1302" t="s">
        <v>8244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8266</v>
      </c>
      <c r="O1302">
        <f t="shared" si="100"/>
        <v>170</v>
      </c>
      <c r="P1302">
        <f t="shared" si="101"/>
        <v>90.58</v>
      </c>
      <c r="Q1302" s="10" t="s">
        <v>8308</v>
      </c>
      <c r="R1302" t="s">
        <v>8337</v>
      </c>
      <c r="S1302" s="13">
        <f t="shared" si="102"/>
        <v>42261.500243055561</v>
      </c>
      <c r="T1302" s="13">
        <f t="shared" si="103"/>
        <v>42291.500243055561</v>
      </c>
      <c r="U1302">
        <f t="shared" si="104"/>
        <v>2015</v>
      </c>
    </row>
    <row r="1303" spans="1:21" ht="48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8217</v>
      </c>
      <c r="G1303" t="s">
        <v>8222</v>
      </c>
      <c r="H1303" t="s">
        <v>8244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8266</v>
      </c>
      <c r="O1303">
        <f t="shared" si="100"/>
        <v>103</v>
      </c>
      <c r="P1303">
        <f t="shared" si="101"/>
        <v>86.55</v>
      </c>
      <c r="Q1303" s="10" t="s">
        <v>8308</v>
      </c>
      <c r="R1303" t="s">
        <v>8337</v>
      </c>
      <c r="S1303" s="13">
        <f t="shared" si="102"/>
        <v>42207.58699074074</v>
      </c>
      <c r="T1303" s="13">
        <f t="shared" si="103"/>
        <v>42237.58699074074</v>
      </c>
      <c r="U1303">
        <f t="shared" si="104"/>
        <v>2015</v>
      </c>
    </row>
    <row r="1304" spans="1:21" ht="48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8217</v>
      </c>
      <c r="G1304" t="s">
        <v>8222</v>
      </c>
      <c r="H1304" t="s">
        <v>8244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8266</v>
      </c>
      <c r="O1304">
        <f t="shared" si="100"/>
        <v>117</v>
      </c>
      <c r="P1304">
        <f t="shared" si="101"/>
        <v>40.76</v>
      </c>
      <c r="Q1304" s="10" t="s">
        <v>8308</v>
      </c>
      <c r="R1304" t="s">
        <v>8337</v>
      </c>
      <c r="S1304" s="13">
        <f t="shared" si="102"/>
        <v>41890.167453703703</v>
      </c>
      <c r="T1304" s="13">
        <f t="shared" si="103"/>
        <v>41920.167453703703</v>
      </c>
      <c r="U1304">
        <f t="shared" si="104"/>
        <v>2014</v>
      </c>
    </row>
    <row r="1305" spans="1:21" ht="48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8217</v>
      </c>
      <c r="G1305" t="s">
        <v>8222</v>
      </c>
      <c r="H1305" t="s">
        <v>8244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8266</v>
      </c>
      <c r="O1305">
        <f t="shared" si="100"/>
        <v>103</v>
      </c>
      <c r="P1305">
        <f t="shared" si="101"/>
        <v>86.85</v>
      </c>
      <c r="Q1305" s="10" t="s">
        <v>8308</v>
      </c>
      <c r="R1305" t="s">
        <v>8337</v>
      </c>
      <c r="S1305" s="13">
        <f t="shared" si="102"/>
        <v>41355.577291666668</v>
      </c>
      <c r="T1305" s="13">
        <f t="shared" si="103"/>
        <v>41395.207638888889</v>
      </c>
      <c r="U1305">
        <f t="shared" si="104"/>
        <v>2013</v>
      </c>
    </row>
    <row r="1306" spans="1:21" ht="48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8217</v>
      </c>
      <c r="G1306" t="s">
        <v>8222</v>
      </c>
      <c r="H1306" t="s">
        <v>8244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8266</v>
      </c>
      <c r="O1306">
        <f t="shared" si="100"/>
        <v>108</v>
      </c>
      <c r="P1306">
        <f t="shared" si="101"/>
        <v>58.72</v>
      </c>
      <c r="Q1306" s="10" t="s">
        <v>8308</v>
      </c>
      <c r="R1306" t="s">
        <v>8337</v>
      </c>
      <c r="S1306" s="13">
        <f t="shared" si="102"/>
        <v>40990.909259259257</v>
      </c>
      <c r="T1306" s="13">
        <f t="shared" si="103"/>
        <v>41026.897222222222</v>
      </c>
      <c r="U1306">
        <f t="shared" si="104"/>
        <v>2012</v>
      </c>
    </row>
    <row r="1307" spans="1:21" ht="48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8217</v>
      </c>
      <c r="G1307" t="s">
        <v>8222</v>
      </c>
      <c r="H1307" t="s">
        <v>8244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8266</v>
      </c>
      <c r="O1307">
        <f t="shared" si="100"/>
        <v>112</v>
      </c>
      <c r="P1307">
        <f t="shared" si="101"/>
        <v>181.13</v>
      </c>
      <c r="Q1307" s="10" t="s">
        <v>8308</v>
      </c>
      <c r="R1307" t="s">
        <v>8337</v>
      </c>
      <c r="S1307" s="13">
        <f t="shared" si="102"/>
        <v>41745.635960648149</v>
      </c>
      <c r="T1307" s="13">
        <f t="shared" si="103"/>
        <v>41776.145833333336</v>
      </c>
      <c r="U1307">
        <f t="shared" si="104"/>
        <v>2014</v>
      </c>
    </row>
    <row r="1308" spans="1:21" ht="48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8219</v>
      </c>
      <c r="G1308" t="s">
        <v>8222</v>
      </c>
      <c r="H1308" t="s">
        <v>8244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8267</v>
      </c>
      <c r="O1308">
        <f t="shared" si="100"/>
        <v>1</v>
      </c>
      <c r="P1308">
        <f t="shared" si="101"/>
        <v>16.63</v>
      </c>
      <c r="Q1308" s="10" t="s">
        <v>8308</v>
      </c>
      <c r="R1308" t="s">
        <v>8314</v>
      </c>
      <c r="S1308" s="13">
        <f t="shared" si="102"/>
        <v>42400.711967592593</v>
      </c>
      <c r="T1308" s="13">
        <f t="shared" si="103"/>
        <v>42430.711967592593</v>
      </c>
      <c r="U1308">
        <f t="shared" si="104"/>
        <v>2016</v>
      </c>
    </row>
    <row r="1309" spans="1:21" ht="48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8219</v>
      </c>
      <c r="G1309" t="s">
        <v>8227</v>
      </c>
      <c r="H1309" t="s">
        <v>8249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8267</v>
      </c>
      <c r="O1309">
        <f t="shared" si="100"/>
        <v>0</v>
      </c>
      <c r="P1309">
        <f t="shared" si="101"/>
        <v>5</v>
      </c>
      <c r="Q1309" s="10" t="s">
        <v>8308</v>
      </c>
      <c r="R1309" t="s">
        <v>8314</v>
      </c>
      <c r="S1309" s="13">
        <f t="shared" si="102"/>
        <v>41650.015057870369</v>
      </c>
      <c r="T1309" s="13">
        <f t="shared" si="103"/>
        <v>41680.015057870369</v>
      </c>
      <c r="U1309">
        <f t="shared" si="104"/>
        <v>2014</v>
      </c>
    </row>
    <row r="1310" spans="1:21" ht="48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8219</v>
      </c>
      <c r="G1310" t="s">
        <v>8222</v>
      </c>
      <c r="H1310" t="s">
        <v>8244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8267</v>
      </c>
      <c r="O1310">
        <f t="shared" si="100"/>
        <v>1</v>
      </c>
      <c r="P1310">
        <f t="shared" si="101"/>
        <v>16.399999999999999</v>
      </c>
      <c r="Q1310" s="10" t="s">
        <v>8308</v>
      </c>
      <c r="R1310" t="s">
        <v>8314</v>
      </c>
      <c r="S1310" s="13">
        <f t="shared" si="102"/>
        <v>41938.717256944445</v>
      </c>
      <c r="T1310" s="13">
        <f t="shared" si="103"/>
        <v>41969.551388888889</v>
      </c>
      <c r="U1310">
        <f t="shared" si="104"/>
        <v>2014</v>
      </c>
    </row>
    <row r="1311" spans="1:21" ht="48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8219</v>
      </c>
      <c r="G1311" t="s">
        <v>8223</v>
      </c>
      <c r="H1311" t="s">
        <v>8245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8267</v>
      </c>
      <c r="O1311">
        <f t="shared" si="100"/>
        <v>8</v>
      </c>
      <c r="P1311">
        <f t="shared" si="101"/>
        <v>16.760000000000002</v>
      </c>
      <c r="Q1311" s="10" t="s">
        <v>8308</v>
      </c>
      <c r="R1311" t="s">
        <v>8314</v>
      </c>
      <c r="S1311" s="13">
        <f t="shared" si="102"/>
        <v>41378.69976851852</v>
      </c>
      <c r="T1311" s="13">
        <f t="shared" si="103"/>
        <v>41408.69976851852</v>
      </c>
      <c r="U1311">
        <f t="shared" si="104"/>
        <v>2013</v>
      </c>
    </row>
    <row r="1312" spans="1:21" ht="48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8219</v>
      </c>
      <c r="G1312" t="s">
        <v>8222</v>
      </c>
      <c r="H1312" t="s">
        <v>8244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8267</v>
      </c>
      <c r="O1312">
        <f t="shared" si="100"/>
        <v>1</v>
      </c>
      <c r="P1312">
        <f t="shared" si="101"/>
        <v>15.2</v>
      </c>
      <c r="Q1312" s="10" t="s">
        <v>8308</v>
      </c>
      <c r="R1312" t="s">
        <v>8314</v>
      </c>
      <c r="S1312" s="13">
        <f t="shared" si="102"/>
        <v>41129.942870370374</v>
      </c>
      <c r="T1312" s="13">
        <f t="shared" si="103"/>
        <v>41159.942870370374</v>
      </c>
      <c r="U1312">
        <f t="shared" si="104"/>
        <v>2012</v>
      </c>
    </row>
    <row r="1313" spans="1:21" ht="48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8219</v>
      </c>
      <c r="G1313" t="s">
        <v>8222</v>
      </c>
      <c r="H1313" t="s">
        <v>8244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8267</v>
      </c>
      <c r="O1313">
        <f t="shared" si="100"/>
        <v>0</v>
      </c>
      <c r="P1313">
        <f t="shared" si="101"/>
        <v>0</v>
      </c>
      <c r="Q1313" s="10" t="s">
        <v>8308</v>
      </c>
      <c r="R1313" t="s">
        <v>8314</v>
      </c>
      <c r="S1313" s="13">
        <f t="shared" si="102"/>
        <v>42065.910983796297</v>
      </c>
      <c r="T1313" s="13">
        <f t="shared" si="103"/>
        <v>42095.869317129633</v>
      </c>
      <c r="U1313">
        <f t="shared" si="104"/>
        <v>2015</v>
      </c>
    </row>
    <row r="1314" spans="1:21" ht="48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8219</v>
      </c>
      <c r="G1314" t="s">
        <v>8222</v>
      </c>
      <c r="H1314" t="s">
        <v>8244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8267</v>
      </c>
      <c r="O1314">
        <f t="shared" si="100"/>
        <v>0</v>
      </c>
      <c r="P1314">
        <f t="shared" si="101"/>
        <v>10</v>
      </c>
      <c r="Q1314" s="10" t="s">
        <v>8308</v>
      </c>
      <c r="R1314" t="s">
        <v>8314</v>
      </c>
      <c r="S1314" s="13">
        <f t="shared" si="102"/>
        <v>42447.896875000006</v>
      </c>
      <c r="T1314" s="13">
        <f t="shared" si="103"/>
        <v>42474.606944444444</v>
      </c>
      <c r="U1314">
        <f t="shared" si="104"/>
        <v>2016</v>
      </c>
    </row>
    <row r="1315" spans="1:21" ht="48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8219</v>
      </c>
      <c r="G1315" t="s">
        <v>8222</v>
      </c>
      <c r="H1315" t="s">
        <v>8244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8267</v>
      </c>
      <c r="O1315">
        <f t="shared" si="100"/>
        <v>0</v>
      </c>
      <c r="P1315">
        <f t="shared" si="101"/>
        <v>0</v>
      </c>
      <c r="Q1315" s="10" t="s">
        <v>8308</v>
      </c>
      <c r="R1315" t="s">
        <v>8314</v>
      </c>
      <c r="S1315" s="13">
        <f t="shared" si="102"/>
        <v>42366.982627314821</v>
      </c>
      <c r="T1315" s="13">
        <f t="shared" si="103"/>
        <v>42396.982627314821</v>
      </c>
      <c r="U1315">
        <f t="shared" si="104"/>
        <v>2016</v>
      </c>
    </row>
    <row r="1316" spans="1:21" ht="48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8219</v>
      </c>
      <c r="G1316" t="s">
        <v>8222</v>
      </c>
      <c r="H1316" t="s">
        <v>8244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8267</v>
      </c>
      <c r="O1316">
        <f t="shared" si="100"/>
        <v>0</v>
      </c>
      <c r="P1316">
        <f t="shared" si="101"/>
        <v>0</v>
      </c>
      <c r="Q1316" s="10" t="s">
        <v>8308</v>
      </c>
      <c r="R1316" t="s">
        <v>8314</v>
      </c>
      <c r="S1316" s="13">
        <f t="shared" si="102"/>
        <v>40703.234386574077</v>
      </c>
      <c r="T1316" s="13">
        <f t="shared" si="103"/>
        <v>40733.234386574077</v>
      </c>
      <c r="U1316">
        <f t="shared" si="104"/>
        <v>2011</v>
      </c>
    </row>
    <row r="1317" spans="1:21" ht="48" x14ac:dyDescent="0.2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8217</v>
      </c>
      <c r="G1317" t="s">
        <v>8222</v>
      </c>
      <c r="H1317" t="s">
        <v>8244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8268</v>
      </c>
      <c r="O1317">
        <f t="shared" si="100"/>
        <v>101</v>
      </c>
      <c r="P1317">
        <f t="shared" si="101"/>
        <v>63.83</v>
      </c>
      <c r="Q1317" s="10" t="s">
        <v>8310</v>
      </c>
      <c r="R1317" t="s">
        <v>8334</v>
      </c>
      <c r="S1317" s="13">
        <f t="shared" si="102"/>
        <v>42753.205625000002</v>
      </c>
      <c r="T1317" s="13">
        <f t="shared" si="103"/>
        <v>42783.670138888891</v>
      </c>
      <c r="U1317">
        <f t="shared" si="104"/>
        <v>2017</v>
      </c>
    </row>
    <row r="1318" spans="1:21" ht="48" x14ac:dyDescent="0.2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8217</v>
      </c>
      <c r="G1318" t="s">
        <v>8222</v>
      </c>
      <c r="H1318" t="s">
        <v>8244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8268</v>
      </c>
      <c r="O1318">
        <f t="shared" si="100"/>
        <v>123</v>
      </c>
      <c r="P1318">
        <f t="shared" si="101"/>
        <v>71.239999999999995</v>
      </c>
      <c r="Q1318" s="10" t="s">
        <v>8310</v>
      </c>
      <c r="R1318" t="s">
        <v>8334</v>
      </c>
      <c r="S1318" s="13">
        <f t="shared" si="102"/>
        <v>42473.007037037038</v>
      </c>
      <c r="T1318" s="13">
        <f t="shared" si="103"/>
        <v>42503.007037037038</v>
      </c>
      <c r="U1318">
        <f t="shared" si="104"/>
        <v>2016</v>
      </c>
    </row>
    <row r="1319" spans="1:21" ht="48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8219</v>
      </c>
      <c r="G1319" t="s">
        <v>8223</v>
      </c>
      <c r="H1319" t="s">
        <v>8245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8269</v>
      </c>
      <c r="O1319">
        <f t="shared" si="100"/>
        <v>0</v>
      </c>
      <c r="P1319">
        <f t="shared" si="101"/>
        <v>9</v>
      </c>
      <c r="Q1319" s="10" t="s">
        <v>8315</v>
      </c>
      <c r="R1319" t="s">
        <v>8319</v>
      </c>
      <c r="S1319" s="13">
        <f t="shared" si="102"/>
        <v>42276.903333333335</v>
      </c>
      <c r="T1319" s="13">
        <f t="shared" si="103"/>
        <v>42306.903333333335</v>
      </c>
      <c r="U1319">
        <f t="shared" si="104"/>
        <v>2015</v>
      </c>
    </row>
    <row r="1320" spans="1:21" ht="48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8219</v>
      </c>
      <c r="G1320" t="s">
        <v>8222</v>
      </c>
      <c r="H1320" t="s">
        <v>8244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8269</v>
      </c>
      <c r="O1320">
        <f t="shared" si="100"/>
        <v>0</v>
      </c>
      <c r="P1320">
        <f t="shared" si="101"/>
        <v>0</v>
      </c>
      <c r="Q1320" s="10" t="s">
        <v>8315</v>
      </c>
      <c r="R1320" t="s">
        <v>8319</v>
      </c>
      <c r="S1320" s="13">
        <f t="shared" si="102"/>
        <v>41975.842523148152</v>
      </c>
      <c r="T1320" s="13">
        <f t="shared" si="103"/>
        <v>42005.842523148152</v>
      </c>
      <c r="U1320">
        <f t="shared" si="104"/>
        <v>2015</v>
      </c>
    </row>
    <row r="1321" spans="1:21" ht="48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8219</v>
      </c>
      <c r="G1321" t="s">
        <v>8222</v>
      </c>
      <c r="H1321" t="s">
        <v>8244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8269</v>
      </c>
      <c r="O1321">
        <f t="shared" si="100"/>
        <v>1</v>
      </c>
      <c r="P1321">
        <f t="shared" si="101"/>
        <v>14</v>
      </c>
      <c r="Q1321" s="10" t="s">
        <v>8315</v>
      </c>
      <c r="R1321" t="s">
        <v>8319</v>
      </c>
      <c r="S1321" s="13">
        <f t="shared" si="102"/>
        <v>42020.854247685187</v>
      </c>
      <c r="T1321" s="13">
        <f t="shared" si="103"/>
        <v>42050.854247685187</v>
      </c>
      <c r="U1321">
        <f t="shared" si="104"/>
        <v>2015</v>
      </c>
    </row>
    <row r="1322" spans="1:21" ht="48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8218</v>
      </c>
      <c r="G1322" t="s">
        <v>8227</v>
      </c>
      <c r="H1322" t="s">
        <v>8249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8269</v>
      </c>
      <c r="O1322">
        <f t="shared" si="100"/>
        <v>1</v>
      </c>
      <c r="P1322">
        <f t="shared" si="101"/>
        <v>23.33</v>
      </c>
      <c r="Q1322" s="10" t="s">
        <v>8315</v>
      </c>
      <c r="R1322" t="s">
        <v>8319</v>
      </c>
      <c r="S1322" s="13">
        <f t="shared" si="102"/>
        <v>41969.858090277776</v>
      </c>
      <c r="T1322" s="13">
        <f t="shared" si="103"/>
        <v>41999.858090277776</v>
      </c>
      <c r="U1322">
        <f t="shared" si="104"/>
        <v>2014</v>
      </c>
    </row>
    <row r="1323" spans="1:21" ht="32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8218</v>
      </c>
      <c r="G1323" t="s">
        <v>8235</v>
      </c>
      <c r="H1323" t="s">
        <v>8247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8269</v>
      </c>
      <c r="O1323">
        <f t="shared" si="100"/>
        <v>0</v>
      </c>
      <c r="P1323">
        <f t="shared" si="101"/>
        <v>0</v>
      </c>
      <c r="Q1323" s="10" t="s">
        <v>8315</v>
      </c>
      <c r="R1323" t="s">
        <v>8319</v>
      </c>
      <c r="S1323" s="13">
        <f t="shared" si="102"/>
        <v>42585.031782407401</v>
      </c>
      <c r="T1323" s="13">
        <f t="shared" si="103"/>
        <v>42615.031782407401</v>
      </c>
      <c r="U1323">
        <f t="shared" si="104"/>
        <v>2016</v>
      </c>
    </row>
    <row r="1324" spans="1:21" ht="48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8218</v>
      </c>
      <c r="G1324" t="s">
        <v>8222</v>
      </c>
      <c r="H1324" t="s">
        <v>8244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8269</v>
      </c>
      <c r="O1324">
        <f t="shared" si="100"/>
        <v>0</v>
      </c>
      <c r="P1324">
        <f t="shared" si="101"/>
        <v>0</v>
      </c>
      <c r="Q1324" s="10" t="s">
        <v>8315</v>
      </c>
      <c r="R1324" t="s">
        <v>8319</v>
      </c>
      <c r="S1324" s="13">
        <f t="shared" si="102"/>
        <v>42515.061805555553</v>
      </c>
      <c r="T1324" s="13">
        <f t="shared" si="103"/>
        <v>42545.061805555553</v>
      </c>
      <c r="U1324">
        <f t="shared" si="104"/>
        <v>2016</v>
      </c>
    </row>
    <row r="1325" spans="1:21" ht="48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8218</v>
      </c>
      <c r="G1325" t="s">
        <v>8222</v>
      </c>
      <c r="H1325" t="s">
        <v>8244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8269</v>
      </c>
      <c r="O1325">
        <f t="shared" si="100"/>
        <v>12</v>
      </c>
      <c r="P1325">
        <f t="shared" si="101"/>
        <v>49.8</v>
      </c>
      <c r="Q1325" s="10" t="s">
        <v>8315</v>
      </c>
      <c r="R1325" t="s">
        <v>8319</v>
      </c>
      <c r="S1325" s="13">
        <f t="shared" si="102"/>
        <v>42507.29932870371</v>
      </c>
      <c r="T1325" s="13">
        <f t="shared" si="103"/>
        <v>42538.958333333328</v>
      </c>
      <c r="U1325">
        <f t="shared" si="104"/>
        <v>2016</v>
      </c>
    </row>
    <row r="1326" spans="1:21" ht="48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8219</v>
      </c>
      <c r="G1326" t="s">
        <v>8222</v>
      </c>
      <c r="H1326" t="s">
        <v>8244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8270</v>
      </c>
      <c r="O1326">
        <f t="shared" si="100"/>
        <v>1</v>
      </c>
      <c r="P1326">
        <f t="shared" si="101"/>
        <v>10.56</v>
      </c>
      <c r="Q1326" s="10" t="s">
        <v>8315</v>
      </c>
      <c r="R1326" t="s">
        <v>8323</v>
      </c>
      <c r="S1326" s="13">
        <f t="shared" si="102"/>
        <v>42636.645358796297</v>
      </c>
      <c r="T1326" s="13">
        <f t="shared" si="103"/>
        <v>42666.645358796297</v>
      </c>
      <c r="U1326">
        <f t="shared" si="104"/>
        <v>2016</v>
      </c>
    </row>
    <row r="1327" spans="1:21" ht="48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8219</v>
      </c>
      <c r="G1327" t="s">
        <v>8222</v>
      </c>
      <c r="H1327" t="s">
        <v>8244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8270</v>
      </c>
      <c r="O1327">
        <f t="shared" si="100"/>
        <v>19</v>
      </c>
      <c r="P1327">
        <f t="shared" si="101"/>
        <v>155.33000000000001</v>
      </c>
      <c r="Q1327" s="10" t="s">
        <v>8315</v>
      </c>
      <c r="R1327" t="s">
        <v>8323</v>
      </c>
      <c r="S1327" s="13">
        <f t="shared" si="102"/>
        <v>42688.711354166662</v>
      </c>
      <c r="T1327" s="13">
        <f t="shared" si="103"/>
        <v>42748.711354166662</v>
      </c>
      <c r="U1327">
        <f t="shared" si="104"/>
        <v>2017</v>
      </c>
    </row>
    <row r="1328" spans="1:21" ht="48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8217</v>
      </c>
      <c r="G1328" t="s">
        <v>8222</v>
      </c>
      <c r="H1328" t="s">
        <v>8244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8271</v>
      </c>
      <c r="O1328">
        <f t="shared" si="100"/>
        <v>106</v>
      </c>
      <c r="P1328">
        <f t="shared" si="101"/>
        <v>95.96</v>
      </c>
      <c r="Q1328" s="10" t="s">
        <v>8312</v>
      </c>
      <c r="R1328" t="s">
        <v>8346</v>
      </c>
      <c r="S1328" s="13">
        <f t="shared" si="102"/>
        <v>42733.94131944445</v>
      </c>
      <c r="T1328" s="13">
        <f t="shared" si="103"/>
        <v>42763.94131944445</v>
      </c>
      <c r="U1328">
        <f t="shared" si="104"/>
        <v>2017</v>
      </c>
    </row>
    <row r="1329" spans="1:21" ht="48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8217</v>
      </c>
      <c r="G1329" t="s">
        <v>8222</v>
      </c>
      <c r="H1329" t="s">
        <v>8244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8271</v>
      </c>
      <c r="O1329">
        <f t="shared" si="100"/>
        <v>128</v>
      </c>
      <c r="P1329">
        <f t="shared" si="101"/>
        <v>492.31</v>
      </c>
      <c r="Q1329" s="10" t="s">
        <v>8312</v>
      </c>
      <c r="R1329" t="s">
        <v>8346</v>
      </c>
      <c r="S1329" s="13">
        <f t="shared" si="102"/>
        <v>42019.590173611112</v>
      </c>
      <c r="T1329" s="13">
        <f t="shared" si="103"/>
        <v>42049.590173611112</v>
      </c>
      <c r="U1329">
        <f t="shared" si="104"/>
        <v>2015</v>
      </c>
    </row>
    <row r="1330" spans="1:21" ht="48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8219</v>
      </c>
      <c r="G1330" t="s">
        <v>8222</v>
      </c>
      <c r="H1330" t="s">
        <v>8244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8272</v>
      </c>
      <c r="O1330">
        <f t="shared" si="100"/>
        <v>2</v>
      </c>
      <c r="P1330">
        <f t="shared" si="101"/>
        <v>34</v>
      </c>
      <c r="Q1330" s="10" t="s">
        <v>8312</v>
      </c>
      <c r="R1330" t="s">
        <v>8351</v>
      </c>
      <c r="S1330" s="13">
        <f t="shared" si="102"/>
        <v>40863.060127314813</v>
      </c>
      <c r="T1330" s="13">
        <f t="shared" si="103"/>
        <v>40893.060127314813</v>
      </c>
      <c r="U1330">
        <f t="shared" si="104"/>
        <v>2011</v>
      </c>
    </row>
    <row r="1331" spans="1:21" ht="48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8217</v>
      </c>
      <c r="G1331" t="s">
        <v>8222</v>
      </c>
      <c r="H1331" t="s">
        <v>8244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8273</v>
      </c>
      <c r="O1331">
        <f t="shared" si="100"/>
        <v>144</v>
      </c>
      <c r="P1331">
        <f t="shared" si="101"/>
        <v>92.55</v>
      </c>
      <c r="Q1331" s="10" t="s">
        <v>8324</v>
      </c>
      <c r="R1331" t="s">
        <v>8348</v>
      </c>
      <c r="S1331" s="13">
        <f t="shared" si="102"/>
        <v>41276.047905092593</v>
      </c>
      <c r="T1331" s="13">
        <f t="shared" si="103"/>
        <v>41306.047905092593</v>
      </c>
      <c r="U1331">
        <f t="shared" si="104"/>
        <v>2013</v>
      </c>
    </row>
    <row r="1332" spans="1:21" ht="64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8217</v>
      </c>
      <c r="G1332" t="s">
        <v>8222</v>
      </c>
      <c r="H1332" t="s">
        <v>8244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8273</v>
      </c>
      <c r="O1332">
        <f t="shared" si="100"/>
        <v>101</v>
      </c>
      <c r="P1332">
        <f t="shared" si="101"/>
        <v>112.61</v>
      </c>
      <c r="Q1332" s="10" t="s">
        <v>8324</v>
      </c>
      <c r="R1332" t="s">
        <v>8348</v>
      </c>
      <c r="S1332" s="13">
        <f t="shared" si="102"/>
        <v>41502.882928240739</v>
      </c>
      <c r="T1332" s="13">
        <f t="shared" si="103"/>
        <v>41532.881944444445</v>
      </c>
      <c r="U1332">
        <f t="shared" si="104"/>
        <v>2013</v>
      </c>
    </row>
    <row r="1333" spans="1:21" ht="32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8217</v>
      </c>
      <c r="G1333" t="s">
        <v>8222</v>
      </c>
      <c r="H1333" t="s">
        <v>8244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8274</v>
      </c>
      <c r="O1333">
        <f t="shared" si="100"/>
        <v>120</v>
      </c>
      <c r="P1333">
        <f t="shared" si="101"/>
        <v>63.38</v>
      </c>
      <c r="Q1333" s="10" t="s">
        <v>8324</v>
      </c>
      <c r="R1333" t="s">
        <v>8353</v>
      </c>
      <c r="S1333" s="13">
        <f t="shared" si="102"/>
        <v>42607.226701388892</v>
      </c>
      <c r="T1333" s="13">
        <f t="shared" si="103"/>
        <v>42637.226701388892</v>
      </c>
      <c r="U1333">
        <f t="shared" si="104"/>
        <v>2016</v>
      </c>
    </row>
    <row r="1334" spans="1:21" ht="48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8219</v>
      </c>
      <c r="G1334" t="s">
        <v>8222</v>
      </c>
      <c r="H1334" t="s">
        <v>8244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8270</v>
      </c>
      <c r="O1334">
        <f t="shared" si="100"/>
        <v>15</v>
      </c>
      <c r="P1334">
        <f t="shared" si="101"/>
        <v>47.94</v>
      </c>
      <c r="Q1334" s="10" t="s">
        <v>8315</v>
      </c>
      <c r="R1334" t="s">
        <v>8323</v>
      </c>
      <c r="S1334" s="13">
        <f t="shared" si="102"/>
        <v>41928.904189814813</v>
      </c>
      <c r="T1334" s="13">
        <f t="shared" si="103"/>
        <v>41973.945856481485</v>
      </c>
      <c r="U1334">
        <f t="shared" si="104"/>
        <v>2014</v>
      </c>
    </row>
    <row r="1335" spans="1:21" ht="80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8219</v>
      </c>
      <c r="G1335" t="s">
        <v>8222</v>
      </c>
      <c r="H1335" t="s">
        <v>8244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8270</v>
      </c>
      <c r="O1335">
        <f t="shared" si="100"/>
        <v>1</v>
      </c>
      <c r="P1335">
        <f t="shared" si="101"/>
        <v>35.33</v>
      </c>
      <c r="Q1335" s="10" t="s">
        <v>8315</v>
      </c>
      <c r="R1335" t="s">
        <v>8323</v>
      </c>
      <c r="S1335" s="13">
        <f t="shared" si="102"/>
        <v>42061.11583333333</v>
      </c>
      <c r="T1335" s="13">
        <f t="shared" si="103"/>
        <v>42091.074166666673</v>
      </c>
      <c r="U1335">
        <f t="shared" si="104"/>
        <v>2015</v>
      </c>
    </row>
    <row r="1336" spans="1:21" ht="16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8219</v>
      </c>
      <c r="G1336" t="s">
        <v>8222</v>
      </c>
      <c r="H1336" t="s">
        <v>8244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8270</v>
      </c>
      <c r="O1336">
        <f t="shared" si="100"/>
        <v>17</v>
      </c>
      <c r="P1336">
        <f t="shared" si="101"/>
        <v>52.41</v>
      </c>
      <c r="Q1336" s="10" t="s">
        <v>8315</v>
      </c>
      <c r="R1336" t="s">
        <v>8323</v>
      </c>
      <c r="S1336" s="13">
        <f t="shared" si="102"/>
        <v>42611.933969907404</v>
      </c>
      <c r="T1336" s="13">
        <f t="shared" si="103"/>
        <v>42641.933969907404</v>
      </c>
      <c r="U1336">
        <f t="shared" si="104"/>
        <v>2016</v>
      </c>
    </row>
    <row r="1337" spans="1:21" ht="48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8219</v>
      </c>
      <c r="G1337" t="s">
        <v>8222</v>
      </c>
      <c r="H1337" t="s">
        <v>8244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8270</v>
      </c>
      <c r="O1337">
        <f t="shared" si="100"/>
        <v>7</v>
      </c>
      <c r="P1337">
        <f t="shared" si="101"/>
        <v>80.67</v>
      </c>
      <c r="Q1337" s="10" t="s">
        <v>8315</v>
      </c>
      <c r="R1337" t="s">
        <v>8323</v>
      </c>
      <c r="S1337" s="13">
        <f t="shared" si="102"/>
        <v>41947.940740740742</v>
      </c>
      <c r="T1337" s="13">
        <f t="shared" si="103"/>
        <v>41972.666666666672</v>
      </c>
      <c r="U1337">
        <f t="shared" si="104"/>
        <v>2014</v>
      </c>
    </row>
    <row r="1338" spans="1:21" ht="32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8218</v>
      </c>
      <c r="G1338" t="s">
        <v>8222</v>
      </c>
      <c r="H1338" t="s">
        <v>8244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8270</v>
      </c>
      <c r="O1338">
        <f t="shared" si="100"/>
        <v>31</v>
      </c>
      <c r="P1338">
        <f t="shared" si="101"/>
        <v>191.25</v>
      </c>
      <c r="Q1338" s="10" t="s">
        <v>8315</v>
      </c>
      <c r="R1338" t="s">
        <v>8323</v>
      </c>
      <c r="S1338" s="13">
        <f t="shared" si="102"/>
        <v>41955.002488425926</v>
      </c>
      <c r="T1338" s="13">
        <f t="shared" si="103"/>
        <v>42005.002488425926</v>
      </c>
      <c r="U1338">
        <f t="shared" si="104"/>
        <v>2015</v>
      </c>
    </row>
    <row r="1339" spans="1:21" ht="48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8217</v>
      </c>
      <c r="G1339" t="s">
        <v>8223</v>
      </c>
      <c r="H1339" t="s">
        <v>8245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8277</v>
      </c>
      <c r="O1339">
        <f t="shared" si="100"/>
        <v>117</v>
      </c>
      <c r="P1339">
        <f t="shared" si="101"/>
        <v>45.99</v>
      </c>
      <c r="Q1339" s="10" t="s">
        <v>8324</v>
      </c>
      <c r="R1339" t="s">
        <v>8343</v>
      </c>
      <c r="S1339" s="13">
        <f t="shared" si="102"/>
        <v>42755.627372685187</v>
      </c>
      <c r="T1339" s="13">
        <f t="shared" si="103"/>
        <v>42800.833333333328</v>
      </c>
      <c r="U1339">
        <f t="shared" si="104"/>
        <v>2017</v>
      </c>
    </row>
    <row r="1340" spans="1:21" ht="32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8217</v>
      </c>
      <c r="G1340" t="s">
        <v>8233</v>
      </c>
      <c r="H1340" t="s">
        <v>8253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8277</v>
      </c>
      <c r="O1340">
        <f t="shared" si="100"/>
        <v>112</v>
      </c>
      <c r="P1340">
        <f t="shared" si="101"/>
        <v>79.260000000000005</v>
      </c>
      <c r="Q1340" s="10" t="s">
        <v>8324</v>
      </c>
      <c r="R1340" t="s">
        <v>8343</v>
      </c>
      <c r="S1340" s="13">
        <f t="shared" si="102"/>
        <v>42044.711886574078</v>
      </c>
      <c r="T1340" s="13">
        <f t="shared" si="103"/>
        <v>42098.915972222225</v>
      </c>
      <c r="U1340">
        <f t="shared" si="104"/>
        <v>2015</v>
      </c>
    </row>
    <row r="1341" spans="1:21" ht="48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8217</v>
      </c>
      <c r="G1341" t="s">
        <v>8222</v>
      </c>
      <c r="H1341" t="s">
        <v>8244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8277</v>
      </c>
      <c r="O1341">
        <f t="shared" si="100"/>
        <v>107</v>
      </c>
      <c r="P1341">
        <f t="shared" si="101"/>
        <v>108.48</v>
      </c>
      <c r="Q1341" s="10" t="s">
        <v>8324</v>
      </c>
      <c r="R1341" t="s">
        <v>8343</v>
      </c>
      <c r="S1341" s="13">
        <f t="shared" si="102"/>
        <v>42324.764004629629</v>
      </c>
      <c r="T1341" s="13">
        <f t="shared" si="103"/>
        <v>42354.764004629629</v>
      </c>
      <c r="U1341">
        <f t="shared" si="104"/>
        <v>2015</v>
      </c>
    </row>
    <row r="1342" spans="1:21" ht="48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8218</v>
      </c>
      <c r="G1342" t="s">
        <v>8222</v>
      </c>
      <c r="H1342" t="s">
        <v>8244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8278</v>
      </c>
      <c r="O1342">
        <f t="shared" si="100"/>
        <v>3</v>
      </c>
      <c r="P1342">
        <f t="shared" si="101"/>
        <v>33.25</v>
      </c>
      <c r="Q1342" s="10" t="s">
        <v>8339</v>
      </c>
      <c r="R1342" t="s">
        <v>8340</v>
      </c>
      <c r="S1342" s="13">
        <f t="shared" si="102"/>
        <v>41844.874421296299</v>
      </c>
      <c r="T1342" s="13">
        <f t="shared" si="103"/>
        <v>41874.874421296299</v>
      </c>
      <c r="U1342">
        <f t="shared" si="104"/>
        <v>2014</v>
      </c>
    </row>
    <row r="1343" spans="1:21" ht="48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8218</v>
      </c>
      <c r="G1343" t="s">
        <v>8222</v>
      </c>
      <c r="H1343" t="s">
        <v>8244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8278</v>
      </c>
      <c r="O1343">
        <f t="shared" si="100"/>
        <v>0</v>
      </c>
      <c r="P1343">
        <f t="shared" si="101"/>
        <v>0</v>
      </c>
      <c r="Q1343" s="10" t="s">
        <v>8339</v>
      </c>
      <c r="R1343" t="s">
        <v>8340</v>
      </c>
      <c r="S1343" s="13">
        <f t="shared" si="102"/>
        <v>42058.719641203701</v>
      </c>
      <c r="T1343" s="13">
        <f t="shared" si="103"/>
        <v>42118.677974537044</v>
      </c>
      <c r="U1343">
        <f t="shared" si="104"/>
        <v>2015</v>
      </c>
    </row>
    <row r="1344" spans="1:21" ht="32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8218</v>
      </c>
      <c r="G1344" t="s">
        <v>8222</v>
      </c>
      <c r="H1344" t="s">
        <v>8244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8278</v>
      </c>
      <c r="O1344">
        <f t="shared" si="100"/>
        <v>0</v>
      </c>
      <c r="P1344">
        <f t="shared" si="101"/>
        <v>0</v>
      </c>
      <c r="Q1344" s="10" t="s">
        <v>8339</v>
      </c>
      <c r="R1344" t="s">
        <v>8340</v>
      </c>
      <c r="S1344" s="13">
        <f t="shared" si="102"/>
        <v>42678.871331018512</v>
      </c>
      <c r="T1344" s="13">
        <f t="shared" si="103"/>
        <v>42708.912997685184</v>
      </c>
      <c r="U1344">
        <f t="shared" si="104"/>
        <v>2016</v>
      </c>
    </row>
    <row r="1345" spans="1:21" ht="48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8219</v>
      </c>
      <c r="G1345" t="s">
        <v>8222</v>
      </c>
      <c r="H1345" t="s">
        <v>8244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8279</v>
      </c>
      <c r="O1345">
        <f t="shared" si="100"/>
        <v>1</v>
      </c>
      <c r="P1345">
        <f t="shared" si="101"/>
        <v>35</v>
      </c>
      <c r="Q1345" s="10" t="s">
        <v>8321</v>
      </c>
      <c r="R1345" t="s">
        <v>8322</v>
      </c>
      <c r="S1345" s="13">
        <f t="shared" si="102"/>
        <v>41163.011828703704</v>
      </c>
      <c r="T1345" s="13">
        <f t="shared" si="103"/>
        <v>41183.011828703704</v>
      </c>
      <c r="U1345">
        <f t="shared" si="104"/>
        <v>2012</v>
      </c>
    </row>
    <row r="1346" spans="1:21" ht="32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8219</v>
      </c>
      <c r="G1346" t="s">
        <v>8222</v>
      </c>
      <c r="H1346" t="s">
        <v>8244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8279</v>
      </c>
      <c r="O1346">
        <f t="shared" si="100"/>
        <v>1</v>
      </c>
      <c r="P1346">
        <f t="shared" si="101"/>
        <v>18.670000000000002</v>
      </c>
      <c r="Q1346" s="10" t="s">
        <v>8321</v>
      </c>
      <c r="R1346" t="s">
        <v>8322</v>
      </c>
      <c r="S1346" s="13">
        <f t="shared" si="102"/>
        <v>41101.906111111115</v>
      </c>
      <c r="T1346" s="13">
        <f t="shared" si="103"/>
        <v>41131.906111111115</v>
      </c>
      <c r="U1346">
        <f t="shared" si="104"/>
        <v>2012</v>
      </c>
    </row>
    <row r="1347" spans="1:21" ht="64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8219</v>
      </c>
      <c r="G1347" t="s">
        <v>8222</v>
      </c>
      <c r="H1347" t="s">
        <v>8244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8279</v>
      </c>
      <c r="O1347">
        <f t="shared" ref="O1347:O1410" si="105">ROUND(E1347/D1347*100,0)</f>
        <v>0</v>
      </c>
      <c r="P1347">
        <f t="shared" ref="P1347:P1410" si="106">IFERROR(ROUND(E1347/L1347,2),0)</f>
        <v>0</v>
      </c>
      <c r="Q1347" s="10" t="s">
        <v>8321</v>
      </c>
      <c r="R1347" t="s">
        <v>8322</v>
      </c>
      <c r="S1347" s="13">
        <f t="shared" ref="S1347:S1410" si="107">(((J1347/60)/60)/24)+DATE(1970,1,1)</f>
        <v>41813.861388888887</v>
      </c>
      <c r="T1347" s="13">
        <f t="shared" ref="T1347:T1410" si="108">(((I1347/60)/60)/24)+DATE(1970,1,1)</f>
        <v>41843.861388888887</v>
      </c>
      <c r="U1347">
        <f t="shared" ref="U1347:U1410" si="109">YEAR(T1347)</f>
        <v>2014</v>
      </c>
    </row>
    <row r="1348" spans="1:21" ht="48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8219</v>
      </c>
      <c r="G1348" t="s">
        <v>8222</v>
      </c>
      <c r="H1348" t="s">
        <v>8244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8279</v>
      </c>
      <c r="O1348">
        <f t="shared" si="105"/>
        <v>0</v>
      </c>
      <c r="P1348">
        <f t="shared" si="106"/>
        <v>15</v>
      </c>
      <c r="Q1348" s="10" t="s">
        <v>8321</v>
      </c>
      <c r="R1348" t="s">
        <v>8322</v>
      </c>
      <c r="S1348" s="13">
        <f t="shared" si="107"/>
        <v>42662.752199074079</v>
      </c>
      <c r="T1348" s="13">
        <f t="shared" si="108"/>
        <v>42692.793865740736</v>
      </c>
      <c r="U1348">
        <f t="shared" si="109"/>
        <v>2016</v>
      </c>
    </row>
    <row r="1349" spans="1:21" ht="48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8219</v>
      </c>
      <c r="G1349" t="s">
        <v>8227</v>
      </c>
      <c r="H1349" t="s">
        <v>8249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8280</v>
      </c>
      <c r="O1349">
        <f t="shared" si="105"/>
        <v>14</v>
      </c>
      <c r="P1349">
        <f t="shared" si="106"/>
        <v>110.62</v>
      </c>
      <c r="Q1349" s="10" t="s">
        <v>8321</v>
      </c>
      <c r="R1349" t="s">
        <v>8331</v>
      </c>
      <c r="S1349" s="13">
        <f t="shared" si="107"/>
        <v>42706.115405092598</v>
      </c>
      <c r="T1349" s="13">
        <f t="shared" si="108"/>
        <v>42736.115405092598</v>
      </c>
      <c r="U1349">
        <f t="shared" si="109"/>
        <v>2017</v>
      </c>
    </row>
    <row r="1350" spans="1:21" ht="48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8219</v>
      </c>
      <c r="G1350" t="s">
        <v>8222</v>
      </c>
      <c r="H1350" t="s">
        <v>8244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8281</v>
      </c>
      <c r="O1350">
        <f t="shared" si="105"/>
        <v>2</v>
      </c>
      <c r="P1350">
        <f t="shared" si="106"/>
        <v>50.33</v>
      </c>
      <c r="Q1350" s="10" t="s">
        <v>8332</v>
      </c>
      <c r="R1350" t="s">
        <v>8333</v>
      </c>
      <c r="S1350" s="13">
        <f t="shared" si="107"/>
        <v>41918.628240740742</v>
      </c>
      <c r="T1350" s="13">
        <f t="shared" si="108"/>
        <v>41978.669907407413</v>
      </c>
      <c r="U1350">
        <f t="shared" si="109"/>
        <v>2014</v>
      </c>
    </row>
    <row r="1351" spans="1:21" ht="64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8219</v>
      </c>
      <c r="G1351" t="s">
        <v>8222</v>
      </c>
      <c r="H1351" t="s">
        <v>8244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8281</v>
      </c>
      <c r="O1351">
        <f t="shared" si="105"/>
        <v>0</v>
      </c>
      <c r="P1351">
        <f t="shared" si="106"/>
        <v>0</v>
      </c>
      <c r="Q1351" s="10" t="s">
        <v>8332</v>
      </c>
      <c r="R1351" t="s">
        <v>8333</v>
      </c>
      <c r="S1351" s="13">
        <f t="shared" si="107"/>
        <v>42509.724328703705</v>
      </c>
      <c r="T1351" s="13">
        <f t="shared" si="108"/>
        <v>42539.724328703705</v>
      </c>
      <c r="U1351">
        <f t="shared" si="109"/>
        <v>2016</v>
      </c>
    </row>
    <row r="1352" spans="1:21" ht="48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8219</v>
      </c>
      <c r="G1352" t="s">
        <v>8222</v>
      </c>
      <c r="H1352" t="s">
        <v>8244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8281</v>
      </c>
      <c r="O1352">
        <f t="shared" si="105"/>
        <v>21</v>
      </c>
      <c r="P1352">
        <f t="shared" si="106"/>
        <v>82.82</v>
      </c>
      <c r="Q1352" s="10" t="s">
        <v>8332</v>
      </c>
      <c r="R1352" t="s">
        <v>8333</v>
      </c>
      <c r="S1352" s="13">
        <f t="shared" si="107"/>
        <v>41792.214467592588</v>
      </c>
      <c r="T1352" s="13">
        <f t="shared" si="108"/>
        <v>41826.214467592588</v>
      </c>
      <c r="U1352">
        <f t="shared" si="109"/>
        <v>2014</v>
      </c>
    </row>
    <row r="1353" spans="1:21" ht="48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8219</v>
      </c>
      <c r="G1353" t="s">
        <v>8222</v>
      </c>
      <c r="H1353" t="s">
        <v>8244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8281</v>
      </c>
      <c r="O1353">
        <f t="shared" si="105"/>
        <v>0</v>
      </c>
      <c r="P1353">
        <f t="shared" si="106"/>
        <v>5.67</v>
      </c>
      <c r="Q1353" s="10" t="s">
        <v>8332</v>
      </c>
      <c r="R1353" t="s">
        <v>8333</v>
      </c>
      <c r="S1353" s="13">
        <f t="shared" si="107"/>
        <v>42027.353738425925</v>
      </c>
      <c r="T1353" s="13">
        <f t="shared" si="108"/>
        <v>42057.353738425925</v>
      </c>
      <c r="U1353">
        <f t="shared" si="109"/>
        <v>2015</v>
      </c>
    </row>
    <row r="1354" spans="1:21" ht="64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8217</v>
      </c>
      <c r="G1354" t="s">
        <v>8235</v>
      </c>
      <c r="H1354" t="s">
        <v>8247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8282</v>
      </c>
      <c r="O1354">
        <f t="shared" si="105"/>
        <v>135</v>
      </c>
      <c r="P1354">
        <f t="shared" si="106"/>
        <v>79.41</v>
      </c>
      <c r="Q1354" s="10" t="s">
        <v>8328</v>
      </c>
      <c r="R1354" t="s">
        <v>8329</v>
      </c>
      <c r="S1354" s="13">
        <f t="shared" si="107"/>
        <v>42298.34783564815</v>
      </c>
      <c r="T1354" s="13">
        <f t="shared" si="108"/>
        <v>42358.375</v>
      </c>
      <c r="U1354">
        <f t="shared" si="109"/>
        <v>2015</v>
      </c>
    </row>
    <row r="1355" spans="1:21" ht="48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8217</v>
      </c>
      <c r="G1355" t="s">
        <v>8222</v>
      </c>
      <c r="H1355" t="s">
        <v>8244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8282</v>
      </c>
      <c r="O1355">
        <f t="shared" si="105"/>
        <v>155</v>
      </c>
      <c r="P1355">
        <f t="shared" si="106"/>
        <v>207.07</v>
      </c>
      <c r="Q1355" s="10" t="s">
        <v>8328</v>
      </c>
      <c r="R1355" t="s">
        <v>8329</v>
      </c>
      <c r="S1355" s="13">
        <f t="shared" si="107"/>
        <v>42423.709074074075</v>
      </c>
      <c r="T1355" s="13">
        <f t="shared" si="108"/>
        <v>42453.667407407411</v>
      </c>
      <c r="U1355">
        <f t="shared" si="109"/>
        <v>2016</v>
      </c>
    </row>
    <row r="1356" spans="1:21" ht="32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8217</v>
      </c>
      <c r="G1356" t="s">
        <v>8222</v>
      </c>
      <c r="H1356" t="s">
        <v>8244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8273</v>
      </c>
      <c r="O1356">
        <f t="shared" si="105"/>
        <v>115</v>
      </c>
      <c r="P1356">
        <f t="shared" si="106"/>
        <v>67.88</v>
      </c>
      <c r="Q1356" s="10" t="s">
        <v>8324</v>
      </c>
      <c r="R1356" t="s">
        <v>8348</v>
      </c>
      <c r="S1356" s="13">
        <f t="shared" si="107"/>
        <v>40933.856967592597</v>
      </c>
      <c r="T1356" s="13">
        <f t="shared" si="108"/>
        <v>40993.815300925926</v>
      </c>
      <c r="U1356">
        <f t="shared" si="109"/>
        <v>2012</v>
      </c>
    </row>
    <row r="1357" spans="1:21" ht="32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8218</v>
      </c>
      <c r="G1357" t="s">
        <v>8222</v>
      </c>
      <c r="H1357" t="s">
        <v>8244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8270</v>
      </c>
      <c r="O1357">
        <f t="shared" si="105"/>
        <v>11</v>
      </c>
      <c r="P1357">
        <f t="shared" si="106"/>
        <v>29.89</v>
      </c>
      <c r="Q1357" s="10" t="s">
        <v>8315</v>
      </c>
      <c r="R1357" t="s">
        <v>8323</v>
      </c>
      <c r="S1357" s="13">
        <f t="shared" si="107"/>
        <v>42611.613564814819</v>
      </c>
      <c r="T1357" s="13">
        <f t="shared" si="108"/>
        <v>42651.613564814819</v>
      </c>
      <c r="U1357">
        <f t="shared" si="109"/>
        <v>2016</v>
      </c>
    </row>
    <row r="1358" spans="1:21" ht="48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8217</v>
      </c>
      <c r="G1358" t="s">
        <v>8222</v>
      </c>
      <c r="H1358" t="s">
        <v>8244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8271</v>
      </c>
      <c r="O1358">
        <f t="shared" si="105"/>
        <v>136</v>
      </c>
      <c r="P1358">
        <f t="shared" si="106"/>
        <v>59.97</v>
      </c>
      <c r="Q1358" s="10" t="s">
        <v>8312</v>
      </c>
      <c r="R1358" t="s">
        <v>8346</v>
      </c>
      <c r="S1358" s="13">
        <f t="shared" si="107"/>
        <v>42200.578310185185</v>
      </c>
      <c r="T1358" s="13">
        <f t="shared" si="108"/>
        <v>42252.165972222225</v>
      </c>
      <c r="U1358">
        <f t="shared" si="109"/>
        <v>2015</v>
      </c>
    </row>
    <row r="1359" spans="1:21" ht="32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8217</v>
      </c>
      <c r="G1359" t="s">
        <v>8222</v>
      </c>
      <c r="H1359" t="s">
        <v>8244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8273</v>
      </c>
      <c r="O1359">
        <f t="shared" si="105"/>
        <v>105</v>
      </c>
      <c r="P1359">
        <f t="shared" si="106"/>
        <v>201.94</v>
      </c>
      <c r="Q1359" s="10" t="s">
        <v>8324</v>
      </c>
      <c r="R1359" t="s">
        <v>8348</v>
      </c>
      <c r="S1359" s="13">
        <f t="shared" si="107"/>
        <v>42704.95177083333</v>
      </c>
      <c r="T1359" s="13">
        <f t="shared" si="108"/>
        <v>42734.95177083333</v>
      </c>
      <c r="U1359">
        <f t="shared" si="109"/>
        <v>2016</v>
      </c>
    </row>
    <row r="1360" spans="1:21" ht="32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8217</v>
      </c>
      <c r="G1360" t="s">
        <v>8222</v>
      </c>
      <c r="H1360" t="s">
        <v>8244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8273</v>
      </c>
      <c r="O1360">
        <f t="shared" si="105"/>
        <v>112</v>
      </c>
      <c r="P1360">
        <f t="shared" si="106"/>
        <v>73.91</v>
      </c>
      <c r="Q1360" s="10" t="s">
        <v>8324</v>
      </c>
      <c r="R1360" t="s">
        <v>8348</v>
      </c>
      <c r="S1360" s="13">
        <f t="shared" si="107"/>
        <v>42130.491620370376</v>
      </c>
      <c r="T1360" s="13">
        <f t="shared" si="108"/>
        <v>42160.491620370376</v>
      </c>
      <c r="U1360">
        <f t="shared" si="109"/>
        <v>2015</v>
      </c>
    </row>
    <row r="1361" spans="1:21" ht="16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8217</v>
      </c>
      <c r="G1361" t="s">
        <v>8222</v>
      </c>
      <c r="H1361" t="s">
        <v>8244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8273</v>
      </c>
      <c r="O1361">
        <f t="shared" si="105"/>
        <v>102</v>
      </c>
      <c r="P1361">
        <f t="shared" si="106"/>
        <v>196.83</v>
      </c>
      <c r="Q1361" s="10" t="s">
        <v>8324</v>
      </c>
      <c r="R1361" t="s">
        <v>8348</v>
      </c>
      <c r="S1361" s="13">
        <f t="shared" si="107"/>
        <v>42553.681979166664</v>
      </c>
      <c r="T1361" s="13">
        <f t="shared" si="108"/>
        <v>42583.681979166664</v>
      </c>
      <c r="U1361">
        <f t="shared" si="109"/>
        <v>2016</v>
      </c>
    </row>
    <row r="1362" spans="1:21" ht="48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8217</v>
      </c>
      <c r="G1362" t="s">
        <v>8222</v>
      </c>
      <c r="H1362" t="s">
        <v>8244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8273</v>
      </c>
      <c r="O1362">
        <f t="shared" si="105"/>
        <v>114</v>
      </c>
      <c r="P1362">
        <f t="shared" si="106"/>
        <v>72.06</v>
      </c>
      <c r="Q1362" s="10" t="s">
        <v>8324</v>
      </c>
      <c r="R1362" t="s">
        <v>8348</v>
      </c>
      <c r="S1362" s="13">
        <f t="shared" si="107"/>
        <v>42640.917939814812</v>
      </c>
      <c r="T1362" s="13">
        <f t="shared" si="108"/>
        <v>42670.888194444444</v>
      </c>
      <c r="U1362">
        <f t="shared" si="109"/>
        <v>2016</v>
      </c>
    </row>
    <row r="1363" spans="1:21" ht="32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8219</v>
      </c>
      <c r="G1363" t="s">
        <v>8222</v>
      </c>
      <c r="H1363" t="s">
        <v>8244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8284</v>
      </c>
      <c r="O1363">
        <f t="shared" si="105"/>
        <v>0</v>
      </c>
      <c r="P1363">
        <f t="shared" si="106"/>
        <v>0</v>
      </c>
      <c r="Q1363" s="10" t="s">
        <v>8312</v>
      </c>
      <c r="R1363" t="s">
        <v>8313</v>
      </c>
      <c r="S1363" s="13">
        <f t="shared" si="107"/>
        <v>42074.060671296291</v>
      </c>
      <c r="T1363" s="13">
        <f t="shared" si="108"/>
        <v>42104.060671296291</v>
      </c>
      <c r="U1363">
        <f t="shared" si="109"/>
        <v>2015</v>
      </c>
    </row>
    <row r="1364" spans="1:21" ht="48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8219</v>
      </c>
      <c r="G1364" t="s">
        <v>8234</v>
      </c>
      <c r="H1364" t="s">
        <v>8247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8284</v>
      </c>
      <c r="O1364">
        <f t="shared" si="105"/>
        <v>1</v>
      </c>
      <c r="P1364">
        <f t="shared" si="106"/>
        <v>38.5</v>
      </c>
      <c r="Q1364" s="10" t="s">
        <v>8312</v>
      </c>
      <c r="R1364" t="s">
        <v>8313</v>
      </c>
      <c r="S1364" s="13">
        <f t="shared" si="107"/>
        <v>42391.35019675926</v>
      </c>
      <c r="T1364" s="13">
        <f t="shared" si="108"/>
        <v>42421.35019675926</v>
      </c>
      <c r="U1364">
        <f t="shared" si="109"/>
        <v>2016</v>
      </c>
    </row>
    <row r="1365" spans="1:21" ht="48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8219</v>
      </c>
      <c r="G1365" t="s">
        <v>8222</v>
      </c>
      <c r="H1365" t="s">
        <v>8244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8272</v>
      </c>
      <c r="O1365">
        <f t="shared" si="105"/>
        <v>0</v>
      </c>
      <c r="P1365">
        <f t="shared" si="106"/>
        <v>0</v>
      </c>
      <c r="Q1365" s="10" t="s">
        <v>8312</v>
      </c>
      <c r="R1365" t="s">
        <v>8351</v>
      </c>
      <c r="S1365" s="13">
        <f t="shared" si="107"/>
        <v>42554.917488425926</v>
      </c>
      <c r="T1365" s="13">
        <f t="shared" si="108"/>
        <v>42584.917488425926</v>
      </c>
      <c r="U1365">
        <f t="shared" si="109"/>
        <v>2016</v>
      </c>
    </row>
    <row r="1366" spans="1:21" ht="48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8218</v>
      </c>
      <c r="G1366" t="s">
        <v>8222</v>
      </c>
      <c r="H1366" t="s">
        <v>8244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8287</v>
      </c>
      <c r="O1366">
        <f t="shared" si="105"/>
        <v>1</v>
      </c>
      <c r="P1366">
        <f t="shared" si="106"/>
        <v>67</v>
      </c>
      <c r="Q1366" s="10" t="s">
        <v>8312</v>
      </c>
      <c r="R1366" t="s">
        <v>8352</v>
      </c>
      <c r="S1366" s="13">
        <f t="shared" si="107"/>
        <v>41555.041701388887</v>
      </c>
      <c r="T1366" s="13">
        <f t="shared" si="108"/>
        <v>41585.083368055559</v>
      </c>
      <c r="U1366">
        <f t="shared" si="109"/>
        <v>2013</v>
      </c>
    </row>
    <row r="1367" spans="1:21" ht="48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8218</v>
      </c>
      <c r="G1367" t="s">
        <v>8222</v>
      </c>
      <c r="H1367" t="s">
        <v>8244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8287</v>
      </c>
      <c r="O1367">
        <f t="shared" si="105"/>
        <v>0</v>
      </c>
      <c r="P1367">
        <f t="shared" si="106"/>
        <v>10</v>
      </c>
      <c r="Q1367" s="10" t="s">
        <v>8312</v>
      </c>
      <c r="R1367" t="s">
        <v>8352</v>
      </c>
      <c r="S1367" s="13">
        <f t="shared" si="107"/>
        <v>42121.367002314815</v>
      </c>
      <c r="T1367" s="13">
        <f t="shared" si="108"/>
        <v>42152.836805555555</v>
      </c>
      <c r="U1367">
        <f t="shared" si="109"/>
        <v>2015</v>
      </c>
    </row>
    <row r="1368" spans="1:21" ht="48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8218</v>
      </c>
      <c r="G1368" t="s">
        <v>8222</v>
      </c>
      <c r="H1368" t="s">
        <v>8244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8287</v>
      </c>
      <c r="O1368">
        <f t="shared" si="105"/>
        <v>5</v>
      </c>
      <c r="P1368">
        <f t="shared" si="106"/>
        <v>84.33</v>
      </c>
      <c r="Q1368" s="10" t="s">
        <v>8312</v>
      </c>
      <c r="R1368" t="s">
        <v>8352</v>
      </c>
      <c r="S1368" s="13">
        <f t="shared" si="107"/>
        <v>42017.927418981482</v>
      </c>
      <c r="T1368" s="13">
        <f t="shared" si="108"/>
        <v>42052.927418981482</v>
      </c>
      <c r="U1368">
        <f t="shared" si="109"/>
        <v>2015</v>
      </c>
    </row>
    <row r="1369" spans="1:21" ht="48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8218</v>
      </c>
      <c r="G1369" t="s">
        <v>8222</v>
      </c>
      <c r="H1369" t="s">
        <v>8244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8287</v>
      </c>
      <c r="O1369">
        <f t="shared" si="105"/>
        <v>23</v>
      </c>
      <c r="P1369">
        <f t="shared" si="106"/>
        <v>65.459999999999994</v>
      </c>
      <c r="Q1369" s="10" t="s">
        <v>8312</v>
      </c>
      <c r="R1369" t="s">
        <v>8352</v>
      </c>
      <c r="S1369" s="13">
        <f t="shared" si="107"/>
        <v>41799.524259259262</v>
      </c>
      <c r="T1369" s="13">
        <f t="shared" si="108"/>
        <v>41829.524259259262</v>
      </c>
      <c r="U1369">
        <f t="shared" si="109"/>
        <v>2014</v>
      </c>
    </row>
    <row r="1370" spans="1:21" ht="48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8218</v>
      </c>
      <c r="G1370" t="s">
        <v>8222</v>
      </c>
      <c r="H1370" t="s">
        <v>8244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8287</v>
      </c>
      <c r="O1370">
        <f t="shared" si="105"/>
        <v>1</v>
      </c>
      <c r="P1370">
        <f t="shared" si="106"/>
        <v>27.5</v>
      </c>
      <c r="Q1370" s="10" t="s">
        <v>8312</v>
      </c>
      <c r="R1370" t="s">
        <v>8352</v>
      </c>
      <c r="S1370" s="13">
        <f t="shared" si="107"/>
        <v>41054.847777777781</v>
      </c>
      <c r="T1370" s="13">
        <f t="shared" si="108"/>
        <v>41114.847777777781</v>
      </c>
      <c r="U1370">
        <f t="shared" si="109"/>
        <v>2012</v>
      </c>
    </row>
    <row r="1371" spans="1:21" ht="48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8217</v>
      </c>
      <c r="G1371" t="s">
        <v>8222</v>
      </c>
      <c r="H1371" t="s">
        <v>8244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8273</v>
      </c>
      <c r="O1371">
        <f t="shared" si="105"/>
        <v>145</v>
      </c>
      <c r="P1371">
        <f t="shared" si="106"/>
        <v>70.790000000000006</v>
      </c>
      <c r="Q1371" s="10" t="s">
        <v>8324</v>
      </c>
      <c r="R1371" t="s">
        <v>8348</v>
      </c>
      <c r="S1371" s="13">
        <f t="shared" si="107"/>
        <v>41053.80846064815</v>
      </c>
      <c r="T1371" s="13">
        <f t="shared" si="108"/>
        <v>41074.80846064815</v>
      </c>
      <c r="U1371">
        <f t="shared" si="109"/>
        <v>2012</v>
      </c>
    </row>
    <row r="1372" spans="1:21" ht="48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8217</v>
      </c>
      <c r="G1372" t="s">
        <v>8222</v>
      </c>
      <c r="H1372" t="s">
        <v>8244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8273</v>
      </c>
      <c r="O1372">
        <f t="shared" si="105"/>
        <v>104</v>
      </c>
      <c r="P1372">
        <f t="shared" si="106"/>
        <v>66.37</v>
      </c>
      <c r="Q1372" s="10" t="s">
        <v>8324</v>
      </c>
      <c r="R1372" t="s">
        <v>8348</v>
      </c>
      <c r="S1372" s="13">
        <f t="shared" si="107"/>
        <v>41194.715520833335</v>
      </c>
      <c r="T1372" s="13">
        <f t="shared" si="108"/>
        <v>41235.916666666664</v>
      </c>
      <c r="U1372">
        <f t="shared" si="109"/>
        <v>2012</v>
      </c>
    </row>
    <row r="1373" spans="1:21" ht="48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8217</v>
      </c>
      <c r="G1373" t="s">
        <v>8222</v>
      </c>
      <c r="H1373" t="s">
        <v>8244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8273</v>
      </c>
      <c r="O1373">
        <f t="shared" si="105"/>
        <v>156</v>
      </c>
      <c r="P1373">
        <f t="shared" si="106"/>
        <v>117.23</v>
      </c>
      <c r="Q1373" s="10" t="s">
        <v>8324</v>
      </c>
      <c r="R1373" t="s">
        <v>8348</v>
      </c>
      <c r="S1373" s="13">
        <f t="shared" si="107"/>
        <v>41164.859502314815</v>
      </c>
      <c r="T1373" s="13">
        <f t="shared" si="108"/>
        <v>41194.859502314815</v>
      </c>
      <c r="U1373">
        <f t="shared" si="109"/>
        <v>2012</v>
      </c>
    </row>
    <row r="1374" spans="1:21" ht="48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8217</v>
      </c>
      <c r="G1374" t="s">
        <v>8222</v>
      </c>
      <c r="H1374" t="s">
        <v>8244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8273</v>
      </c>
      <c r="O1374">
        <f t="shared" si="105"/>
        <v>100</v>
      </c>
      <c r="P1374">
        <f t="shared" si="106"/>
        <v>172.41</v>
      </c>
      <c r="Q1374" s="10" t="s">
        <v>8324</v>
      </c>
      <c r="R1374" t="s">
        <v>8348</v>
      </c>
      <c r="S1374" s="13">
        <f t="shared" si="107"/>
        <v>40896.883750000001</v>
      </c>
      <c r="T1374" s="13">
        <f t="shared" si="108"/>
        <v>40924.208333333336</v>
      </c>
      <c r="U1374">
        <f t="shared" si="109"/>
        <v>2012</v>
      </c>
    </row>
    <row r="1375" spans="1:21" ht="48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8217</v>
      </c>
      <c r="G1375" t="s">
        <v>8222</v>
      </c>
      <c r="H1375" t="s">
        <v>8244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8289</v>
      </c>
      <c r="O1375">
        <f t="shared" si="105"/>
        <v>110</v>
      </c>
      <c r="P1375">
        <f t="shared" si="106"/>
        <v>85.55</v>
      </c>
      <c r="Q1375" s="10" t="s">
        <v>8324</v>
      </c>
      <c r="R1375" t="s">
        <v>8354</v>
      </c>
      <c r="S1375" s="13">
        <f t="shared" si="107"/>
        <v>41175.05972222222</v>
      </c>
      <c r="T1375" s="13">
        <f t="shared" si="108"/>
        <v>41235.101388888892</v>
      </c>
      <c r="U1375">
        <f t="shared" si="109"/>
        <v>2012</v>
      </c>
    </row>
    <row r="1376" spans="1:21" ht="48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8220</v>
      </c>
      <c r="G1376" t="s">
        <v>8222</v>
      </c>
      <c r="H1376" t="s">
        <v>8244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8290</v>
      </c>
      <c r="O1376">
        <f t="shared" si="105"/>
        <v>31</v>
      </c>
      <c r="P1376">
        <f t="shared" si="106"/>
        <v>80.13</v>
      </c>
      <c r="Q1376" s="10" t="s">
        <v>8324</v>
      </c>
      <c r="R1376" t="s">
        <v>8330</v>
      </c>
      <c r="S1376" s="13">
        <f t="shared" si="107"/>
        <v>42802.046817129631</v>
      </c>
      <c r="T1376" s="13">
        <f t="shared" si="108"/>
        <v>42835.84375</v>
      </c>
      <c r="U1376">
        <f t="shared" si="109"/>
        <v>2017</v>
      </c>
    </row>
    <row r="1377" spans="1:21" ht="48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8220</v>
      </c>
      <c r="G1377" t="s">
        <v>8222</v>
      </c>
      <c r="H1377" t="s">
        <v>8244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8290</v>
      </c>
      <c r="O1377">
        <f t="shared" si="105"/>
        <v>0</v>
      </c>
      <c r="P1377">
        <f t="shared" si="106"/>
        <v>5</v>
      </c>
      <c r="Q1377" s="10" t="s">
        <v>8324</v>
      </c>
      <c r="R1377" t="s">
        <v>8330</v>
      </c>
      <c r="S1377" s="13">
        <f t="shared" si="107"/>
        <v>42791.669837962967</v>
      </c>
      <c r="T1377" s="13">
        <f t="shared" si="108"/>
        <v>42821.191666666666</v>
      </c>
      <c r="U1377">
        <f t="shared" si="109"/>
        <v>2017</v>
      </c>
    </row>
    <row r="1378" spans="1:21" ht="48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8219</v>
      </c>
      <c r="G1378" t="s">
        <v>8222</v>
      </c>
      <c r="H1378" t="s">
        <v>8244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8290</v>
      </c>
      <c r="O1378">
        <f t="shared" si="105"/>
        <v>11</v>
      </c>
      <c r="P1378">
        <f t="shared" si="106"/>
        <v>525</v>
      </c>
      <c r="Q1378" s="10" t="s">
        <v>8324</v>
      </c>
      <c r="R1378" t="s">
        <v>8330</v>
      </c>
      <c r="S1378" s="13">
        <f t="shared" si="107"/>
        <v>41852.646226851852</v>
      </c>
      <c r="T1378" s="13">
        <f t="shared" si="108"/>
        <v>41883.646226851852</v>
      </c>
      <c r="U1378">
        <f t="shared" si="109"/>
        <v>2014</v>
      </c>
    </row>
    <row r="1379" spans="1:21" ht="48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8219</v>
      </c>
      <c r="G1379" t="s">
        <v>8222</v>
      </c>
      <c r="H1379" t="s">
        <v>8244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8290</v>
      </c>
      <c r="O1379">
        <f t="shared" si="105"/>
        <v>7</v>
      </c>
      <c r="P1379">
        <f t="shared" si="106"/>
        <v>216.67</v>
      </c>
      <c r="Q1379" s="10" t="s">
        <v>8324</v>
      </c>
      <c r="R1379" t="s">
        <v>8330</v>
      </c>
      <c r="S1379" s="13">
        <f t="shared" si="107"/>
        <v>42129.82540509259</v>
      </c>
      <c r="T1379" s="13">
        <f t="shared" si="108"/>
        <v>42186.25</v>
      </c>
      <c r="U1379">
        <f t="shared" si="109"/>
        <v>2015</v>
      </c>
    </row>
    <row r="1380" spans="1:21" ht="48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8219</v>
      </c>
      <c r="G1380" t="s">
        <v>8222</v>
      </c>
      <c r="H1380" t="s">
        <v>8244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8290</v>
      </c>
      <c r="O1380">
        <f t="shared" si="105"/>
        <v>0</v>
      </c>
      <c r="P1380">
        <f t="shared" si="106"/>
        <v>0</v>
      </c>
      <c r="Q1380" s="10" t="s">
        <v>8324</v>
      </c>
      <c r="R1380" t="s">
        <v>8330</v>
      </c>
      <c r="S1380" s="13">
        <f t="shared" si="107"/>
        <v>42471.052152777775</v>
      </c>
      <c r="T1380" s="13">
        <f t="shared" si="108"/>
        <v>42531.052152777775</v>
      </c>
      <c r="U1380">
        <f t="shared" si="109"/>
        <v>2016</v>
      </c>
    </row>
    <row r="1381" spans="1:21" ht="48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8219</v>
      </c>
      <c r="G1381" t="s">
        <v>8222</v>
      </c>
      <c r="H1381" t="s">
        <v>8244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8290</v>
      </c>
      <c r="O1381">
        <f t="shared" si="105"/>
        <v>0</v>
      </c>
      <c r="P1381">
        <f t="shared" si="106"/>
        <v>0</v>
      </c>
      <c r="Q1381" s="10" t="s">
        <v>8324</v>
      </c>
      <c r="R1381" t="s">
        <v>8330</v>
      </c>
      <c r="S1381" s="13">
        <f t="shared" si="107"/>
        <v>42614.675625000003</v>
      </c>
      <c r="T1381" s="13">
        <f t="shared" si="108"/>
        <v>42626.895833333328</v>
      </c>
      <c r="U1381">
        <f t="shared" si="109"/>
        <v>2016</v>
      </c>
    </row>
    <row r="1382" spans="1:21" ht="32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8217</v>
      </c>
      <c r="G1382" t="s">
        <v>8222</v>
      </c>
      <c r="H1382" t="s">
        <v>8244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8282</v>
      </c>
      <c r="O1382">
        <f t="shared" si="105"/>
        <v>103</v>
      </c>
      <c r="P1382">
        <f t="shared" si="106"/>
        <v>168.69</v>
      </c>
      <c r="Q1382" s="10" t="s">
        <v>8328</v>
      </c>
      <c r="R1382" t="s">
        <v>8329</v>
      </c>
      <c r="S1382" s="13">
        <f t="shared" si="107"/>
        <v>42052.7815162037</v>
      </c>
      <c r="T1382" s="13">
        <f t="shared" si="108"/>
        <v>42082.739849537036</v>
      </c>
      <c r="U1382">
        <f t="shared" si="109"/>
        <v>2015</v>
      </c>
    </row>
    <row r="1383" spans="1:21" ht="48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8219</v>
      </c>
      <c r="G1383" t="s">
        <v>8222</v>
      </c>
      <c r="H1383" t="s">
        <v>8244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8282</v>
      </c>
      <c r="O1383">
        <f t="shared" si="105"/>
        <v>15</v>
      </c>
      <c r="P1383">
        <f t="shared" si="106"/>
        <v>63.88</v>
      </c>
      <c r="Q1383" s="10" t="s">
        <v>8328</v>
      </c>
      <c r="R1383" t="s">
        <v>8329</v>
      </c>
      <c r="S1383" s="13">
        <f t="shared" si="107"/>
        <v>42068.65552083333</v>
      </c>
      <c r="T1383" s="13">
        <f t="shared" si="108"/>
        <v>42098.613854166666</v>
      </c>
      <c r="U1383">
        <f t="shared" si="109"/>
        <v>2015</v>
      </c>
    </row>
    <row r="1384" spans="1:21" ht="48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8219</v>
      </c>
      <c r="G1384" t="s">
        <v>8222</v>
      </c>
      <c r="H1384" t="s">
        <v>8244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8282</v>
      </c>
      <c r="O1384">
        <f t="shared" si="105"/>
        <v>68</v>
      </c>
      <c r="P1384">
        <f t="shared" si="106"/>
        <v>48.25</v>
      </c>
      <c r="Q1384" s="10" t="s">
        <v>8328</v>
      </c>
      <c r="R1384" t="s">
        <v>8329</v>
      </c>
      <c r="S1384" s="13">
        <f t="shared" si="107"/>
        <v>42689.56931712963</v>
      </c>
      <c r="T1384" s="13">
        <f t="shared" si="108"/>
        <v>42719.56931712963</v>
      </c>
      <c r="U1384">
        <f t="shared" si="109"/>
        <v>2016</v>
      </c>
    </row>
    <row r="1385" spans="1:21" ht="32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8217</v>
      </c>
      <c r="G1385" t="s">
        <v>8222</v>
      </c>
      <c r="H1385" t="s">
        <v>8244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8273</v>
      </c>
      <c r="O1385">
        <f t="shared" si="105"/>
        <v>118</v>
      </c>
      <c r="P1385">
        <f t="shared" si="106"/>
        <v>131.16999999999999</v>
      </c>
      <c r="Q1385" s="10" t="s">
        <v>8324</v>
      </c>
      <c r="R1385" t="s">
        <v>8348</v>
      </c>
      <c r="S1385" s="13">
        <f t="shared" si="107"/>
        <v>41988.964062500003</v>
      </c>
      <c r="T1385" s="13">
        <f t="shared" si="108"/>
        <v>42028.964062500003</v>
      </c>
      <c r="U1385">
        <f t="shared" si="109"/>
        <v>2015</v>
      </c>
    </row>
    <row r="1386" spans="1:21" ht="48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8217</v>
      </c>
      <c r="G1386" t="s">
        <v>8222</v>
      </c>
      <c r="H1386" t="s">
        <v>8244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8273</v>
      </c>
      <c r="O1386">
        <f t="shared" si="105"/>
        <v>124</v>
      </c>
      <c r="P1386">
        <f t="shared" si="106"/>
        <v>92.54</v>
      </c>
      <c r="Q1386" s="10" t="s">
        <v>8324</v>
      </c>
      <c r="R1386" t="s">
        <v>8348</v>
      </c>
      <c r="S1386" s="13">
        <f t="shared" si="107"/>
        <v>40564.994837962964</v>
      </c>
      <c r="T1386" s="13">
        <f t="shared" si="108"/>
        <v>40594.994837962964</v>
      </c>
      <c r="U1386">
        <f t="shared" si="109"/>
        <v>2011</v>
      </c>
    </row>
    <row r="1387" spans="1:21" ht="48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8219</v>
      </c>
      <c r="G1387" t="s">
        <v>8222</v>
      </c>
      <c r="H1387" t="s">
        <v>8244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8280</v>
      </c>
      <c r="O1387">
        <f t="shared" si="105"/>
        <v>0</v>
      </c>
      <c r="P1387">
        <f t="shared" si="106"/>
        <v>0</v>
      </c>
      <c r="Q1387" s="10" t="s">
        <v>8321</v>
      </c>
      <c r="R1387" t="s">
        <v>8331</v>
      </c>
      <c r="S1387" s="13">
        <f t="shared" si="107"/>
        <v>42709.002881944441</v>
      </c>
      <c r="T1387" s="13">
        <f t="shared" si="108"/>
        <v>42739.002881944441</v>
      </c>
      <c r="U1387">
        <f t="shared" si="109"/>
        <v>2017</v>
      </c>
    </row>
    <row r="1388" spans="1:21" ht="32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8219</v>
      </c>
      <c r="G1388" t="s">
        <v>8222</v>
      </c>
      <c r="H1388" t="s">
        <v>8244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8280</v>
      </c>
      <c r="O1388">
        <f t="shared" si="105"/>
        <v>1</v>
      </c>
      <c r="P1388">
        <f t="shared" si="106"/>
        <v>17</v>
      </c>
      <c r="Q1388" s="10" t="s">
        <v>8321</v>
      </c>
      <c r="R1388" t="s">
        <v>8331</v>
      </c>
      <c r="S1388" s="13">
        <f t="shared" si="107"/>
        <v>42528.899398148147</v>
      </c>
      <c r="T1388" s="13">
        <f t="shared" si="108"/>
        <v>42588.899398148147</v>
      </c>
      <c r="U1388">
        <f t="shared" si="109"/>
        <v>2016</v>
      </c>
    </row>
    <row r="1389" spans="1:21" ht="64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8217</v>
      </c>
      <c r="G1389" t="s">
        <v>8222</v>
      </c>
      <c r="H1389" t="s">
        <v>8244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8276</v>
      </c>
      <c r="O1389">
        <f t="shared" si="105"/>
        <v>106</v>
      </c>
      <c r="P1389">
        <f t="shared" si="106"/>
        <v>87.96</v>
      </c>
      <c r="Q1389" s="10" t="s">
        <v>8324</v>
      </c>
      <c r="R1389" t="s">
        <v>8345</v>
      </c>
      <c r="S1389" s="13">
        <f t="shared" si="107"/>
        <v>40335.798078703701</v>
      </c>
      <c r="T1389" s="13">
        <f t="shared" si="108"/>
        <v>40381.25</v>
      </c>
      <c r="U1389">
        <f t="shared" si="109"/>
        <v>2010</v>
      </c>
    </row>
    <row r="1390" spans="1:21" ht="48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8219</v>
      </c>
      <c r="G1390" t="s">
        <v>8223</v>
      </c>
      <c r="H1390" t="s">
        <v>8245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8291</v>
      </c>
      <c r="O1390">
        <f t="shared" si="105"/>
        <v>43</v>
      </c>
      <c r="P1390">
        <f t="shared" si="106"/>
        <v>40.98</v>
      </c>
      <c r="Q1390" s="10" t="s">
        <v>8315</v>
      </c>
      <c r="R1390" t="s">
        <v>8327</v>
      </c>
      <c r="S1390" s="13">
        <f t="shared" si="107"/>
        <v>42270.875706018516</v>
      </c>
      <c r="T1390" s="13">
        <f t="shared" si="108"/>
        <v>42298.958333333328</v>
      </c>
      <c r="U1390">
        <f t="shared" si="109"/>
        <v>2015</v>
      </c>
    </row>
    <row r="1391" spans="1:21" ht="48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8217</v>
      </c>
      <c r="G1391" t="s">
        <v>8222</v>
      </c>
      <c r="H1391" t="s">
        <v>8244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8276</v>
      </c>
      <c r="O1391">
        <f t="shared" si="105"/>
        <v>111</v>
      </c>
      <c r="P1391">
        <f t="shared" si="106"/>
        <v>115.31</v>
      </c>
      <c r="Q1391" s="10" t="s">
        <v>8324</v>
      </c>
      <c r="R1391" t="s">
        <v>8345</v>
      </c>
      <c r="S1391" s="13">
        <f t="shared" si="107"/>
        <v>41313.985046296293</v>
      </c>
      <c r="T1391" s="13">
        <f t="shared" si="108"/>
        <v>41343.943379629629</v>
      </c>
      <c r="U1391">
        <f t="shared" si="109"/>
        <v>2013</v>
      </c>
    </row>
    <row r="1392" spans="1:21" ht="48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8217</v>
      </c>
      <c r="G1392" t="s">
        <v>8222</v>
      </c>
      <c r="H1392" t="s">
        <v>8244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8292</v>
      </c>
      <c r="O1392">
        <f t="shared" si="105"/>
        <v>1705</v>
      </c>
      <c r="P1392">
        <f t="shared" si="106"/>
        <v>68.819999999999993</v>
      </c>
      <c r="Q1392" s="10" t="s">
        <v>8315</v>
      </c>
      <c r="R1392" t="s">
        <v>8326</v>
      </c>
      <c r="S1392" s="13">
        <f t="shared" si="107"/>
        <v>42548.269861111112</v>
      </c>
      <c r="T1392" s="13">
        <f t="shared" si="108"/>
        <v>42593.269861111112</v>
      </c>
      <c r="U1392">
        <f t="shared" si="109"/>
        <v>2016</v>
      </c>
    </row>
    <row r="1393" spans="1:21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8217</v>
      </c>
      <c r="G1393" t="s">
        <v>8222</v>
      </c>
      <c r="H1393" t="s">
        <v>8244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8292</v>
      </c>
      <c r="O1393">
        <f t="shared" si="105"/>
        <v>157</v>
      </c>
      <c r="P1393">
        <f t="shared" si="106"/>
        <v>36.97</v>
      </c>
      <c r="Q1393" s="10" t="s">
        <v>8315</v>
      </c>
      <c r="R1393" t="s">
        <v>8326</v>
      </c>
      <c r="S1393" s="13">
        <f t="shared" si="107"/>
        <v>41871.845601851855</v>
      </c>
      <c r="T1393" s="13">
        <f t="shared" si="108"/>
        <v>41913</v>
      </c>
      <c r="U1393">
        <f t="shared" si="109"/>
        <v>2014</v>
      </c>
    </row>
    <row r="1394" spans="1:21" ht="48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8217</v>
      </c>
      <c r="G1394" t="s">
        <v>8222</v>
      </c>
      <c r="H1394" t="s">
        <v>8244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8292</v>
      </c>
      <c r="O1394">
        <f t="shared" si="105"/>
        <v>1105</v>
      </c>
      <c r="P1394">
        <f t="shared" si="106"/>
        <v>67.69</v>
      </c>
      <c r="Q1394" s="10" t="s">
        <v>8315</v>
      </c>
      <c r="R1394" t="s">
        <v>8326</v>
      </c>
      <c r="S1394" s="13">
        <f t="shared" si="107"/>
        <v>41148.194641203707</v>
      </c>
      <c r="T1394" s="13">
        <f t="shared" si="108"/>
        <v>41188.165972222225</v>
      </c>
      <c r="U1394">
        <f t="shared" si="109"/>
        <v>2012</v>
      </c>
    </row>
    <row r="1395" spans="1:21" ht="48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8217</v>
      </c>
      <c r="G1395" t="s">
        <v>8222</v>
      </c>
      <c r="H1395" t="s">
        <v>8244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8292</v>
      </c>
      <c r="O1395">
        <f t="shared" si="105"/>
        <v>193</v>
      </c>
      <c r="P1395">
        <f t="shared" si="106"/>
        <v>63.05</v>
      </c>
      <c r="Q1395" s="10" t="s">
        <v>8315</v>
      </c>
      <c r="R1395" t="s">
        <v>8326</v>
      </c>
      <c r="S1395" s="13">
        <f t="shared" si="107"/>
        <v>41742.780509259261</v>
      </c>
      <c r="T1395" s="13">
        <f t="shared" si="108"/>
        <v>41772.780509259261</v>
      </c>
      <c r="U1395">
        <f t="shared" si="109"/>
        <v>2014</v>
      </c>
    </row>
    <row r="1396" spans="1:21" ht="48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8217</v>
      </c>
      <c r="G1396" t="s">
        <v>8222</v>
      </c>
      <c r="H1396" t="s">
        <v>8244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8292</v>
      </c>
      <c r="O1396">
        <f t="shared" si="105"/>
        <v>116</v>
      </c>
      <c r="P1396">
        <f t="shared" si="106"/>
        <v>84.46</v>
      </c>
      <c r="Q1396" s="10" t="s">
        <v>8315</v>
      </c>
      <c r="R1396" t="s">
        <v>8326</v>
      </c>
      <c r="S1396" s="13">
        <f t="shared" si="107"/>
        <v>40347.837800925925</v>
      </c>
      <c r="T1396" s="13">
        <f t="shared" si="108"/>
        <v>40414.166666666664</v>
      </c>
      <c r="U1396">
        <f t="shared" si="109"/>
        <v>2010</v>
      </c>
    </row>
    <row r="1397" spans="1:21" ht="32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8217</v>
      </c>
      <c r="G1397" t="s">
        <v>8222</v>
      </c>
      <c r="H1397" t="s">
        <v>8244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8292</v>
      </c>
      <c r="O1397">
        <f t="shared" si="105"/>
        <v>922</v>
      </c>
      <c r="P1397">
        <f t="shared" si="106"/>
        <v>192.39</v>
      </c>
      <c r="Q1397" s="10" t="s">
        <v>8315</v>
      </c>
      <c r="R1397" t="s">
        <v>8326</v>
      </c>
      <c r="S1397" s="13">
        <f t="shared" si="107"/>
        <v>41312.88077546296</v>
      </c>
      <c r="T1397" s="13">
        <f t="shared" si="108"/>
        <v>41342.88077546296</v>
      </c>
      <c r="U1397">
        <f t="shared" si="109"/>
        <v>2013</v>
      </c>
    </row>
    <row r="1398" spans="1:21" ht="48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8217</v>
      </c>
      <c r="G1398" t="s">
        <v>8222</v>
      </c>
      <c r="H1398" t="s">
        <v>8244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8292</v>
      </c>
      <c r="O1398">
        <f t="shared" si="105"/>
        <v>300</v>
      </c>
      <c r="P1398">
        <f t="shared" si="106"/>
        <v>70.040000000000006</v>
      </c>
      <c r="Q1398" s="10" t="s">
        <v>8315</v>
      </c>
      <c r="R1398" t="s">
        <v>8326</v>
      </c>
      <c r="S1398" s="13">
        <f t="shared" si="107"/>
        <v>41578.210104166668</v>
      </c>
      <c r="T1398" s="13">
        <f t="shared" si="108"/>
        <v>41638.251770833333</v>
      </c>
      <c r="U1398">
        <f t="shared" si="109"/>
        <v>2013</v>
      </c>
    </row>
    <row r="1399" spans="1:21" ht="48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8217</v>
      </c>
      <c r="G1399" t="s">
        <v>8222</v>
      </c>
      <c r="H1399" t="s">
        <v>8244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8292</v>
      </c>
      <c r="O1399">
        <f t="shared" si="105"/>
        <v>124</v>
      </c>
      <c r="P1399">
        <f t="shared" si="106"/>
        <v>88.24</v>
      </c>
      <c r="Q1399" s="10" t="s">
        <v>8315</v>
      </c>
      <c r="R1399" t="s">
        <v>8326</v>
      </c>
      <c r="S1399" s="13">
        <f t="shared" si="107"/>
        <v>42331.708032407405</v>
      </c>
      <c r="T1399" s="13">
        <f t="shared" si="108"/>
        <v>42391.708032407405</v>
      </c>
      <c r="U1399">
        <f t="shared" si="109"/>
        <v>2016</v>
      </c>
    </row>
    <row r="1400" spans="1:21" ht="48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8217</v>
      </c>
      <c r="G1400" t="s">
        <v>8222</v>
      </c>
      <c r="H1400" t="s">
        <v>8244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8292</v>
      </c>
      <c r="O1400">
        <f t="shared" si="105"/>
        <v>121</v>
      </c>
      <c r="P1400">
        <f t="shared" si="106"/>
        <v>55.81</v>
      </c>
      <c r="Q1400" s="10" t="s">
        <v>8315</v>
      </c>
      <c r="R1400" t="s">
        <v>8326</v>
      </c>
      <c r="S1400" s="13">
        <f t="shared" si="107"/>
        <v>41387.171805555554</v>
      </c>
      <c r="T1400" s="13">
        <f t="shared" si="108"/>
        <v>41417.171805555554</v>
      </c>
      <c r="U1400">
        <f t="shared" si="109"/>
        <v>2013</v>
      </c>
    </row>
    <row r="1401" spans="1:21" ht="48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8217</v>
      </c>
      <c r="G1401" t="s">
        <v>8222</v>
      </c>
      <c r="H1401" t="s">
        <v>8244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8292</v>
      </c>
      <c r="O1401">
        <f t="shared" si="105"/>
        <v>473</v>
      </c>
      <c r="P1401">
        <f t="shared" si="106"/>
        <v>278.39</v>
      </c>
      <c r="Q1401" s="10" t="s">
        <v>8315</v>
      </c>
      <c r="R1401" t="s">
        <v>8326</v>
      </c>
      <c r="S1401" s="13">
        <f t="shared" si="107"/>
        <v>42115.071504629625</v>
      </c>
      <c r="T1401" s="13">
        <f t="shared" si="108"/>
        <v>42155.071504629625</v>
      </c>
      <c r="U1401">
        <f t="shared" si="109"/>
        <v>2015</v>
      </c>
    </row>
    <row r="1402" spans="1:21" ht="48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8217</v>
      </c>
      <c r="G1402" t="s">
        <v>8223</v>
      </c>
      <c r="H1402" t="s">
        <v>8245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8292</v>
      </c>
      <c r="O1402">
        <f t="shared" si="105"/>
        <v>288</v>
      </c>
      <c r="P1402">
        <f t="shared" si="106"/>
        <v>47.47</v>
      </c>
      <c r="Q1402" s="10" t="s">
        <v>8315</v>
      </c>
      <c r="R1402" t="s">
        <v>8326</v>
      </c>
      <c r="S1402" s="13">
        <f t="shared" si="107"/>
        <v>42150.71056712963</v>
      </c>
      <c r="T1402" s="13">
        <f t="shared" si="108"/>
        <v>42180.791666666672</v>
      </c>
      <c r="U1402">
        <f t="shared" si="109"/>
        <v>2015</v>
      </c>
    </row>
    <row r="1403" spans="1:21" ht="48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8219</v>
      </c>
      <c r="G1403" t="s">
        <v>8222</v>
      </c>
      <c r="H1403" t="s">
        <v>8244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8279</v>
      </c>
      <c r="O1403">
        <f t="shared" si="105"/>
        <v>1</v>
      </c>
      <c r="P1403">
        <f t="shared" si="106"/>
        <v>5.31</v>
      </c>
      <c r="Q1403" s="10" t="s">
        <v>8321</v>
      </c>
      <c r="R1403" t="s">
        <v>8322</v>
      </c>
      <c r="S1403" s="13">
        <f t="shared" si="107"/>
        <v>41018.711863425924</v>
      </c>
      <c r="T1403" s="13">
        <f t="shared" si="108"/>
        <v>41048.711863425924</v>
      </c>
      <c r="U1403">
        <f t="shared" si="109"/>
        <v>2012</v>
      </c>
    </row>
    <row r="1404" spans="1:21" ht="48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8217</v>
      </c>
      <c r="G1404" t="s">
        <v>8222</v>
      </c>
      <c r="H1404" t="s">
        <v>8244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8294</v>
      </c>
      <c r="O1404">
        <f t="shared" si="105"/>
        <v>285</v>
      </c>
      <c r="P1404">
        <f t="shared" si="106"/>
        <v>107.05</v>
      </c>
      <c r="Q1404" s="10" t="s">
        <v>8321</v>
      </c>
      <c r="R1404" t="s">
        <v>8349</v>
      </c>
      <c r="S1404" s="13">
        <f t="shared" si="107"/>
        <v>42380.690289351856</v>
      </c>
      <c r="T1404" s="13">
        <f t="shared" si="108"/>
        <v>42394.666666666672</v>
      </c>
      <c r="U1404">
        <f t="shared" si="109"/>
        <v>2016</v>
      </c>
    </row>
    <row r="1405" spans="1:21" ht="48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8217</v>
      </c>
      <c r="G1405" t="s">
        <v>8222</v>
      </c>
      <c r="H1405" t="s">
        <v>8244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8294</v>
      </c>
      <c r="O1405">
        <f t="shared" si="105"/>
        <v>537</v>
      </c>
      <c r="P1405">
        <f t="shared" si="106"/>
        <v>61.2</v>
      </c>
      <c r="Q1405" s="10" t="s">
        <v>8321</v>
      </c>
      <c r="R1405" t="s">
        <v>8349</v>
      </c>
      <c r="S1405" s="13">
        <f t="shared" si="107"/>
        <v>42425.757986111115</v>
      </c>
      <c r="T1405" s="13">
        <f t="shared" si="108"/>
        <v>42455.716319444444</v>
      </c>
      <c r="U1405">
        <f t="shared" si="109"/>
        <v>2016</v>
      </c>
    </row>
    <row r="1406" spans="1:21" ht="48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8217</v>
      </c>
      <c r="G1406" t="s">
        <v>8222</v>
      </c>
      <c r="H1406" t="s">
        <v>8244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8294</v>
      </c>
      <c r="O1406">
        <f t="shared" si="105"/>
        <v>243</v>
      </c>
      <c r="P1406">
        <f t="shared" si="106"/>
        <v>82.15</v>
      </c>
      <c r="Q1406" s="10" t="s">
        <v>8321</v>
      </c>
      <c r="R1406" t="s">
        <v>8349</v>
      </c>
      <c r="S1406" s="13">
        <f t="shared" si="107"/>
        <v>42644.667534722219</v>
      </c>
      <c r="T1406" s="13">
        <f t="shared" si="108"/>
        <v>42672.791666666672</v>
      </c>
      <c r="U1406">
        <f t="shared" si="109"/>
        <v>2016</v>
      </c>
    </row>
    <row r="1407" spans="1:21" ht="32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8217</v>
      </c>
      <c r="G1407" t="s">
        <v>8222</v>
      </c>
      <c r="H1407" t="s">
        <v>8244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8294</v>
      </c>
      <c r="O1407">
        <f t="shared" si="105"/>
        <v>1360</v>
      </c>
      <c r="P1407">
        <f t="shared" si="106"/>
        <v>53.87</v>
      </c>
      <c r="Q1407" s="10" t="s">
        <v>8321</v>
      </c>
      <c r="R1407" t="s">
        <v>8349</v>
      </c>
      <c r="S1407" s="13">
        <f t="shared" si="107"/>
        <v>41569.575613425928</v>
      </c>
      <c r="T1407" s="13">
        <f t="shared" si="108"/>
        <v>41605.126388888886</v>
      </c>
      <c r="U1407">
        <f t="shared" si="109"/>
        <v>2013</v>
      </c>
    </row>
    <row r="1408" spans="1:21" ht="64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8217</v>
      </c>
      <c r="G1408" t="s">
        <v>8222</v>
      </c>
      <c r="H1408" t="s">
        <v>8244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8295</v>
      </c>
      <c r="O1408">
        <f t="shared" si="105"/>
        <v>254</v>
      </c>
      <c r="P1408">
        <f t="shared" si="106"/>
        <v>47.38</v>
      </c>
      <c r="Q1408" s="10" t="s">
        <v>8332</v>
      </c>
      <c r="R1408" t="s">
        <v>8350</v>
      </c>
      <c r="S1408" s="13">
        <f t="shared" si="107"/>
        <v>42139.781678240746</v>
      </c>
      <c r="T1408" s="13">
        <f t="shared" si="108"/>
        <v>42169.781678240746</v>
      </c>
      <c r="U1408">
        <f t="shared" si="109"/>
        <v>2015</v>
      </c>
    </row>
    <row r="1409" spans="1:21" ht="48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8218</v>
      </c>
      <c r="G1409" t="s">
        <v>8222</v>
      </c>
      <c r="H1409" t="s">
        <v>8244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8269</v>
      </c>
      <c r="O1409">
        <f t="shared" si="105"/>
        <v>3</v>
      </c>
      <c r="P1409">
        <f t="shared" si="106"/>
        <v>300</v>
      </c>
      <c r="Q1409" s="10" t="s">
        <v>8315</v>
      </c>
      <c r="R1409" t="s">
        <v>8319</v>
      </c>
      <c r="S1409" s="13">
        <f t="shared" si="107"/>
        <v>42327.825289351851</v>
      </c>
      <c r="T1409" s="13">
        <f t="shared" si="108"/>
        <v>42377.82430555555</v>
      </c>
      <c r="U1409">
        <f t="shared" si="109"/>
        <v>2016</v>
      </c>
    </row>
    <row r="1410" spans="1:21" ht="32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8218</v>
      </c>
      <c r="G1410" t="s">
        <v>8231</v>
      </c>
      <c r="H1410" t="s">
        <v>8247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8269</v>
      </c>
      <c r="O1410">
        <f t="shared" si="105"/>
        <v>0</v>
      </c>
      <c r="P1410">
        <f t="shared" si="106"/>
        <v>0</v>
      </c>
      <c r="Q1410" s="10" t="s">
        <v>8315</v>
      </c>
      <c r="R1410" t="s">
        <v>8319</v>
      </c>
      <c r="S1410" s="13">
        <f t="shared" si="107"/>
        <v>42130.78361111111</v>
      </c>
      <c r="T1410" s="13">
        <f t="shared" si="108"/>
        <v>42160.78361111111</v>
      </c>
      <c r="U1410">
        <f t="shared" si="109"/>
        <v>2015</v>
      </c>
    </row>
    <row r="1411" spans="1:21" ht="48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8218</v>
      </c>
      <c r="G1411" t="s">
        <v>8222</v>
      </c>
      <c r="H1411" t="s">
        <v>8244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8269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8315</v>
      </c>
      <c r="R1411" t="s">
        <v>8319</v>
      </c>
      <c r="S1411" s="13">
        <f t="shared" ref="S1411:S1474" si="112">(((J1411/60)/60)/24)+DATE(1970,1,1)</f>
        <v>42592.836076388892</v>
      </c>
      <c r="T1411" s="13">
        <f t="shared" ref="T1411:T1474" si="113">(((I1411/60)/60)/24)+DATE(1970,1,1)</f>
        <v>42622.836076388892</v>
      </c>
      <c r="U1411">
        <f t="shared" ref="U1411:U1474" si="114">YEAR(T1411)</f>
        <v>2016</v>
      </c>
    </row>
    <row r="1412" spans="1:21" ht="48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8218</v>
      </c>
      <c r="G1412" t="s">
        <v>8226</v>
      </c>
      <c r="H1412" t="s">
        <v>8248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8269</v>
      </c>
      <c r="O1412">
        <f t="shared" si="110"/>
        <v>4</v>
      </c>
      <c r="P1412">
        <f t="shared" si="111"/>
        <v>145</v>
      </c>
      <c r="Q1412" s="10" t="s">
        <v>8315</v>
      </c>
      <c r="R1412" t="s">
        <v>8319</v>
      </c>
      <c r="S1412" s="13">
        <f t="shared" si="112"/>
        <v>42027.056793981479</v>
      </c>
      <c r="T1412" s="13">
        <f t="shared" si="113"/>
        <v>42057.056793981479</v>
      </c>
      <c r="U1412">
        <f t="shared" si="114"/>
        <v>2015</v>
      </c>
    </row>
    <row r="1413" spans="1:21" ht="48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8219</v>
      </c>
      <c r="G1413" t="s">
        <v>8222</v>
      </c>
      <c r="H1413" t="s">
        <v>8244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8281</v>
      </c>
      <c r="O1413">
        <f t="shared" si="110"/>
        <v>0</v>
      </c>
      <c r="P1413">
        <f t="shared" si="111"/>
        <v>0</v>
      </c>
      <c r="Q1413" s="10" t="s">
        <v>8332</v>
      </c>
      <c r="R1413" t="s">
        <v>8333</v>
      </c>
      <c r="S1413" s="13">
        <f t="shared" si="112"/>
        <v>42397.89980324074</v>
      </c>
      <c r="T1413" s="13">
        <f t="shared" si="113"/>
        <v>42427.89980324074</v>
      </c>
      <c r="U1413">
        <f t="shared" si="114"/>
        <v>2016</v>
      </c>
    </row>
    <row r="1414" spans="1:21" ht="48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8219</v>
      </c>
      <c r="G1414" t="s">
        <v>8222</v>
      </c>
      <c r="H1414" t="s">
        <v>8244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8281</v>
      </c>
      <c r="O1414">
        <f t="shared" si="110"/>
        <v>0</v>
      </c>
      <c r="P1414">
        <f t="shared" si="111"/>
        <v>0</v>
      </c>
      <c r="Q1414" s="10" t="s">
        <v>8332</v>
      </c>
      <c r="R1414" t="s">
        <v>8333</v>
      </c>
      <c r="S1414" s="13">
        <f t="shared" si="112"/>
        <v>42265.818622685183</v>
      </c>
      <c r="T1414" s="13">
        <f t="shared" si="113"/>
        <v>42295.818622685183</v>
      </c>
      <c r="U1414">
        <f t="shared" si="114"/>
        <v>2015</v>
      </c>
    </row>
    <row r="1415" spans="1:21" ht="48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8217</v>
      </c>
      <c r="G1415" t="s">
        <v>8222</v>
      </c>
      <c r="H1415" t="s">
        <v>8244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8295</v>
      </c>
      <c r="O1415">
        <f t="shared" si="110"/>
        <v>108</v>
      </c>
      <c r="P1415">
        <f t="shared" si="111"/>
        <v>90</v>
      </c>
      <c r="Q1415" s="10" t="s">
        <v>8332</v>
      </c>
      <c r="R1415" t="s">
        <v>8350</v>
      </c>
      <c r="S1415" s="13">
        <f t="shared" si="112"/>
        <v>41943.142534722225</v>
      </c>
      <c r="T1415" s="13">
        <f t="shared" si="113"/>
        <v>41973.184201388889</v>
      </c>
      <c r="U1415">
        <f t="shared" si="114"/>
        <v>2014</v>
      </c>
    </row>
    <row r="1416" spans="1:21" ht="48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8217</v>
      </c>
      <c r="G1416" t="s">
        <v>8222</v>
      </c>
      <c r="H1416" t="s">
        <v>8244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8295</v>
      </c>
      <c r="O1416">
        <f t="shared" si="110"/>
        <v>115</v>
      </c>
      <c r="P1416">
        <f t="shared" si="111"/>
        <v>62.07</v>
      </c>
      <c r="Q1416" s="10" t="s">
        <v>8332</v>
      </c>
      <c r="R1416" t="s">
        <v>8350</v>
      </c>
      <c r="S1416" s="13">
        <f t="shared" si="112"/>
        <v>42779.908449074079</v>
      </c>
      <c r="T1416" s="13">
        <f t="shared" si="113"/>
        <v>42799.908449074079</v>
      </c>
      <c r="U1416">
        <f t="shared" si="114"/>
        <v>2017</v>
      </c>
    </row>
    <row r="1417" spans="1:21" ht="48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8219</v>
      </c>
      <c r="G1417" t="s">
        <v>8222</v>
      </c>
      <c r="H1417" t="s">
        <v>8244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8296</v>
      </c>
      <c r="O1417">
        <f t="shared" si="110"/>
        <v>0</v>
      </c>
      <c r="P1417">
        <f t="shared" si="111"/>
        <v>0</v>
      </c>
      <c r="Q1417" s="10" t="s">
        <v>8332</v>
      </c>
      <c r="R1417" t="s">
        <v>8336</v>
      </c>
      <c r="S1417" s="13">
        <f t="shared" si="112"/>
        <v>42498.899398148147</v>
      </c>
      <c r="T1417" s="13">
        <f t="shared" si="113"/>
        <v>42528.879166666666</v>
      </c>
      <c r="U1417">
        <f t="shared" si="114"/>
        <v>2016</v>
      </c>
    </row>
    <row r="1418" spans="1:21" ht="48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8217</v>
      </c>
      <c r="G1418" t="s">
        <v>8222</v>
      </c>
      <c r="H1418" t="s">
        <v>8244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8297</v>
      </c>
      <c r="O1418">
        <f t="shared" si="110"/>
        <v>100</v>
      </c>
      <c r="P1418">
        <f t="shared" si="111"/>
        <v>169.92</v>
      </c>
      <c r="Q1418" s="10" t="s">
        <v>8324</v>
      </c>
      <c r="R1418" t="s">
        <v>8356</v>
      </c>
      <c r="S1418" s="13">
        <f t="shared" si="112"/>
        <v>41977.902222222227</v>
      </c>
      <c r="T1418" s="13">
        <f t="shared" si="113"/>
        <v>42037.902222222227</v>
      </c>
      <c r="U1418">
        <f t="shared" si="114"/>
        <v>2015</v>
      </c>
    </row>
    <row r="1419" spans="1:21" ht="48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8218</v>
      </c>
      <c r="G1419" t="s">
        <v>8234</v>
      </c>
      <c r="H1419" t="s">
        <v>8247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8281</v>
      </c>
      <c r="O1419">
        <f t="shared" si="110"/>
        <v>1</v>
      </c>
      <c r="P1419">
        <f t="shared" si="111"/>
        <v>25</v>
      </c>
      <c r="Q1419" s="10" t="s">
        <v>8332</v>
      </c>
      <c r="R1419" t="s">
        <v>8333</v>
      </c>
      <c r="S1419" s="13">
        <f t="shared" si="112"/>
        <v>42594.524756944447</v>
      </c>
      <c r="T1419" s="13">
        <f t="shared" si="113"/>
        <v>42654.524756944447</v>
      </c>
      <c r="U1419">
        <f t="shared" si="114"/>
        <v>2016</v>
      </c>
    </row>
    <row r="1420" spans="1:21" ht="48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8218</v>
      </c>
      <c r="G1420" t="s">
        <v>8222</v>
      </c>
      <c r="H1420" t="s">
        <v>8244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8281</v>
      </c>
      <c r="O1420">
        <f t="shared" si="110"/>
        <v>1</v>
      </c>
      <c r="P1420">
        <f t="shared" si="111"/>
        <v>100</v>
      </c>
      <c r="Q1420" s="10" t="s">
        <v>8332</v>
      </c>
      <c r="R1420" t="s">
        <v>8333</v>
      </c>
      <c r="S1420" s="13">
        <f t="shared" si="112"/>
        <v>42440.650335648148</v>
      </c>
      <c r="T1420" s="13">
        <f t="shared" si="113"/>
        <v>42499.868055555555</v>
      </c>
      <c r="U1420">
        <f t="shared" si="114"/>
        <v>2016</v>
      </c>
    </row>
    <row r="1421" spans="1:21" ht="48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8218</v>
      </c>
      <c r="G1421" t="s">
        <v>8223</v>
      </c>
      <c r="H1421" t="s">
        <v>8245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8281</v>
      </c>
      <c r="O1421">
        <f t="shared" si="110"/>
        <v>1</v>
      </c>
      <c r="P1421">
        <f t="shared" si="111"/>
        <v>50</v>
      </c>
      <c r="Q1421" s="10" t="s">
        <v>8332</v>
      </c>
      <c r="R1421" t="s">
        <v>8333</v>
      </c>
      <c r="S1421" s="13">
        <f t="shared" si="112"/>
        <v>42584.666597222225</v>
      </c>
      <c r="T1421" s="13">
        <f t="shared" si="113"/>
        <v>42614.666597222225</v>
      </c>
      <c r="U1421">
        <f t="shared" si="114"/>
        <v>2016</v>
      </c>
    </row>
    <row r="1422" spans="1:21" ht="48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8218</v>
      </c>
      <c r="G1422" t="s">
        <v>8222</v>
      </c>
      <c r="H1422" t="s">
        <v>8244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8281</v>
      </c>
      <c r="O1422">
        <f t="shared" si="110"/>
        <v>0</v>
      </c>
      <c r="P1422">
        <f t="shared" si="111"/>
        <v>0</v>
      </c>
      <c r="Q1422" s="10" t="s">
        <v>8332</v>
      </c>
      <c r="R1422" t="s">
        <v>8333</v>
      </c>
      <c r="S1422" s="13">
        <f t="shared" si="112"/>
        <v>42487.825752314813</v>
      </c>
      <c r="T1422" s="13">
        <f t="shared" si="113"/>
        <v>42508.825752314813</v>
      </c>
      <c r="U1422">
        <f t="shared" si="114"/>
        <v>2016</v>
      </c>
    </row>
    <row r="1423" spans="1:21" ht="32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8218</v>
      </c>
      <c r="G1423" t="s">
        <v>8222</v>
      </c>
      <c r="H1423" t="s">
        <v>8244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8281</v>
      </c>
      <c r="O1423">
        <f t="shared" si="110"/>
        <v>0</v>
      </c>
      <c r="P1423">
        <f t="shared" si="111"/>
        <v>0</v>
      </c>
      <c r="Q1423" s="10" t="s">
        <v>8332</v>
      </c>
      <c r="R1423" t="s">
        <v>8333</v>
      </c>
      <c r="S1423" s="13">
        <f t="shared" si="112"/>
        <v>42060.00980324074</v>
      </c>
      <c r="T1423" s="13">
        <f t="shared" si="113"/>
        <v>42104.968136574069</v>
      </c>
      <c r="U1423">
        <f t="shared" si="114"/>
        <v>2015</v>
      </c>
    </row>
    <row r="1424" spans="1:21" ht="32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8219</v>
      </c>
      <c r="G1424" t="s">
        <v>8222</v>
      </c>
      <c r="H1424" t="s">
        <v>8244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8281</v>
      </c>
      <c r="O1424">
        <f t="shared" si="110"/>
        <v>0</v>
      </c>
      <c r="P1424">
        <f t="shared" si="111"/>
        <v>0</v>
      </c>
      <c r="Q1424" s="10" t="s">
        <v>8332</v>
      </c>
      <c r="R1424" t="s">
        <v>8333</v>
      </c>
      <c r="S1424" s="13">
        <f t="shared" si="112"/>
        <v>42140.173252314817</v>
      </c>
      <c r="T1424" s="13">
        <f t="shared" si="113"/>
        <v>42170.173252314817</v>
      </c>
      <c r="U1424">
        <f t="shared" si="114"/>
        <v>2015</v>
      </c>
    </row>
    <row r="1425" spans="1:21" ht="48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8219</v>
      </c>
      <c r="G1425" t="s">
        <v>8222</v>
      </c>
      <c r="H1425" t="s">
        <v>8244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8281</v>
      </c>
      <c r="O1425">
        <f t="shared" si="110"/>
        <v>0</v>
      </c>
      <c r="P1425">
        <f t="shared" si="111"/>
        <v>0</v>
      </c>
      <c r="Q1425" s="10" t="s">
        <v>8332</v>
      </c>
      <c r="R1425" t="s">
        <v>8333</v>
      </c>
      <c r="S1425" s="13">
        <f t="shared" si="112"/>
        <v>42089.84520833334</v>
      </c>
      <c r="T1425" s="13">
        <f t="shared" si="113"/>
        <v>42119.84520833334</v>
      </c>
      <c r="U1425">
        <f t="shared" si="114"/>
        <v>2015</v>
      </c>
    </row>
    <row r="1426" spans="1:21" ht="48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8217</v>
      </c>
      <c r="G1426" t="s">
        <v>8222</v>
      </c>
      <c r="H1426" t="s">
        <v>8244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8298</v>
      </c>
      <c r="O1426">
        <f t="shared" si="110"/>
        <v>172</v>
      </c>
      <c r="P1426">
        <f t="shared" si="111"/>
        <v>58.42</v>
      </c>
      <c r="Q1426" s="10" t="s">
        <v>8315</v>
      </c>
      <c r="R1426" t="s">
        <v>8320</v>
      </c>
      <c r="S1426" s="13">
        <f t="shared" si="112"/>
        <v>41982.143171296295</v>
      </c>
      <c r="T1426" s="13">
        <f t="shared" si="113"/>
        <v>42013.143171296295</v>
      </c>
      <c r="U1426">
        <f t="shared" si="114"/>
        <v>2015</v>
      </c>
    </row>
    <row r="1427" spans="1:21" ht="48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8217</v>
      </c>
      <c r="G1427" t="s">
        <v>8222</v>
      </c>
      <c r="H1427" t="s">
        <v>8244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8299</v>
      </c>
      <c r="O1427">
        <f t="shared" si="110"/>
        <v>159</v>
      </c>
      <c r="P1427">
        <f t="shared" si="111"/>
        <v>77.33</v>
      </c>
      <c r="Q1427" s="10" t="s">
        <v>8315</v>
      </c>
      <c r="R1427" t="s">
        <v>8316</v>
      </c>
      <c r="S1427" s="13">
        <f t="shared" si="112"/>
        <v>42235.764340277776</v>
      </c>
      <c r="T1427" s="13">
        <f t="shared" si="113"/>
        <v>42272.875</v>
      </c>
      <c r="U1427">
        <f t="shared" si="114"/>
        <v>2015</v>
      </c>
    </row>
    <row r="1428" spans="1:21" ht="48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8219</v>
      </c>
      <c r="G1428" t="s">
        <v>8222</v>
      </c>
      <c r="H1428" t="s">
        <v>8244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8299</v>
      </c>
      <c r="O1428">
        <f t="shared" si="110"/>
        <v>33</v>
      </c>
      <c r="P1428">
        <f t="shared" si="111"/>
        <v>70.62</v>
      </c>
      <c r="Q1428" s="10" t="s">
        <v>8315</v>
      </c>
      <c r="R1428" t="s">
        <v>8316</v>
      </c>
      <c r="S1428" s="13">
        <f t="shared" si="112"/>
        <v>42344.884143518517</v>
      </c>
      <c r="T1428" s="13">
        <f t="shared" si="113"/>
        <v>42366.25</v>
      </c>
      <c r="U1428">
        <f t="shared" si="114"/>
        <v>2015</v>
      </c>
    </row>
    <row r="1429" spans="1:21" ht="48" x14ac:dyDescent="0.2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8220</v>
      </c>
      <c r="G1429" t="s">
        <v>8222</v>
      </c>
      <c r="H1429" t="s">
        <v>8244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8300</v>
      </c>
      <c r="O1429">
        <f t="shared" si="110"/>
        <v>34</v>
      </c>
      <c r="P1429">
        <f t="shared" si="111"/>
        <v>132.35</v>
      </c>
      <c r="Q1429" s="10" t="s">
        <v>8310</v>
      </c>
      <c r="R1429" t="s">
        <v>8311</v>
      </c>
      <c r="S1429" s="13">
        <f t="shared" si="112"/>
        <v>42800.801817129628</v>
      </c>
      <c r="T1429" s="13">
        <f t="shared" si="113"/>
        <v>42830.760150462964</v>
      </c>
      <c r="U1429">
        <f t="shared" si="114"/>
        <v>2017</v>
      </c>
    </row>
    <row r="1430" spans="1:21" ht="64" x14ac:dyDescent="0.2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8217</v>
      </c>
      <c r="G1430" t="s">
        <v>8234</v>
      </c>
      <c r="H1430" t="s">
        <v>8247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8300</v>
      </c>
      <c r="O1430">
        <f t="shared" si="110"/>
        <v>120</v>
      </c>
      <c r="P1430">
        <f t="shared" si="111"/>
        <v>64.16</v>
      </c>
      <c r="Q1430" s="10" t="s">
        <v>8310</v>
      </c>
      <c r="R1430" t="s">
        <v>8311</v>
      </c>
      <c r="S1430" s="13">
        <f t="shared" si="112"/>
        <v>42255.333252314813</v>
      </c>
      <c r="T1430" s="13">
        <f t="shared" si="113"/>
        <v>42285.333252314813</v>
      </c>
      <c r="U1430">
        <f t="shared" si="114"/>
        <v>2015</v>
      </c>
    </row>
    <row r="1431" spans="1:21" ht="48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8217</v>
      </c>
      <c r="G1431" t="s">
        <v>8222</v>
      </c>
      <c r="H1431" t="s">
        <v>8244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8292</v>
      </c>
      <c r="O1431">
        <f t="shared" si="110"/>
        <v>493</v>
      </c>
      <c r="P1431">
        <f t="shared" si="111"/>
        <v>69.760000000000005</v>
      </c>
      <c r="Q1431" s="10" t="s">
        <v>8315</v>
      </c>
      <c r="R1431" t="s">
        <v>8326</v>
      </c>
      <c r="S1431" s="13">
        <f t="shared" si="112"/>
        <v>42198.676655092597</v>
      </c>
      <c r="T1431" s="13">
        <f t="shared" si="113"/>
        <v>42223.676655092597</v>
      </c>
      <c r="U1431">
        <f t="shared" si="114"/>
        <v>2015</v>
      </c>
    </row>
    <row r="1432" spans="1:21" ht="32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8219</v>
      </c>
      <c r="G1432" t="s">
        <v>8222</v>
      </c>
      <c r="H1432" t="s">
        <v>8244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8301</v>
      </c>
      <c r="O1432">
        <f t="shared" si="110"/>
        <v>1</v>
      </c>
      <c r="P1432">
        <f t="shared" si="111"/>
        <v>55</v>
      </c>
      <c r="Q1432" s="10" t="s">
        <v>8312</v>
      </c>
      <c r="R1432" t="s">
        <v>8342</v>
      </c>
      <c r="S1432" s="13">
        <f t="shared" si="112"/>
        <v>42068.799039351856</v>
      </c>
      <c r="T1432" s="13">
        <f t="shared" si="113"/>
        <v>42098.757372685184</v>
      </c>
      <c r="U1432">
        <f t="shared" si="114"/>
        <v>2015</v>
      </c>
    </row>
    <row r="1433" spans="1:21" ht="48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8219</v>
      </c>
      <c r="G1433" t="s">
        <v>8222</v>
      </c>
      <c r="H1433" t="s">
        <v>8244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8301</v>
      </c>
      <c r="O1433">
        <f t="shared" si="110"/>
        <v>0</v>
      </c>
      <c r="P1433">
        <f t="shared" si="111"/>
        <v>0</v>
      </c>
      <c r="Q1433" s="10" t="s">
        <v>8312</v>
      </c>
      <c r="R1433" t="s">
        <v>8342</v>
      </c>
      <c r="S1433" s="13">
        <f t="shared" si="112"/>
        <v>41863.636006944449</v>
      </c>
      <c r="T1433" s="13">
        <f t="shared" si="113"/>
        <v>41893.636006944449</v>
      </c>
      <c r="U1433">
        <f t="shared" si="114"/>
        <v>2014</v>
      </c>
    </row>
    <row r="1434" spans="1:21" ht="48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8219</v>
      </c>
      <c r="G1434" t="s">
        <v>8222</v>
      </c>
      <c r="H1434" t="s">
        <v>8244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8301</v>
      </c>
      <c r="O1434">
        <f t="shared" si="110"/>
        <v>10</v>
      </c>
      <c r="P1434">
        <f t="shared" si="111"/>
        <v>31.76</v>
      </c>
      <c r="Q1434" s="10" t="s">
        <v>8312</v>
      </c>
      <c r="R1434" t="s">
        <v>8342</v>
      </c>
      <c r="S1434" s="13">
        <f t="shared" si="112"/>
        <v>41620.90047453704</v>
      </c>
      <c r="T1434" s="13">
        <f t="shared" si="113"/>
        <v>41650.90047453704</v>
      </c>
      <c r="U1434">
        <f t="shared" si="114"/>
        <v>2014</v>
      </c>
    </row>
    <row r="1435" spans="1:21" ht="64" x14ac:dyDescent="0.2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8217</v>
      </c>
      <c r="G1435" t="s">
        <v>8224</v>
      </c>
      <c r="H1435" t="s">
        <v>8246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8268</v>
      </c>
      <c r="O1435">
        <f t="shared" si="110"/>
        <v>111</v>
      </c>
      <c r="P1435">
        <f t="shared" si="111"/>
        <v>151.46</v>
      </c>
      <c r="Q1435" s="10" t="s">
        <v>8310</v>
      </c>
      <c r="R1435" t="s">
        <v>8334</v>
      </c>
      <c r="S1435" s="13">
        <f t="shared" si="112"/>
        <v>42176.419039351851</v>
      </c>
      <c r="T1435" s="13">
        <f t="shared" si="113"/>
        <v>42206.419039351851</v>
      </c>
      <c r="U1435">
        <f t="shared" si="114"/>
        <v>2015</v>
      </c>
    </row>
    <row r="1436" spans="1:21" ht="48" x14ac:dyDescent="0.2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8217</v>
      </c>
      <c r="G1436" t="s">
        <v>8222</v>
      </c>
      <c r="H1436" t="s">
        <v>8244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8268</v>
      </c>
      <c r="O1436">
        <f t="shared" si="110"/>
        <v>128</v>
      </c>
      <c r="P1436">
        <f t="shared" si="111"/>
        <v>90.74</v>
      </c>
      <c r="Q1436" s="10" t="s">
        <v>8310</v>
      </c>
      <c r="R1436" t="s">
        <v>8334</v>
      </c>
      <c r="S1436" s="13">
        <f t="shared" si="112"/>
        <v>42158.065694444449</v>
      </c>
      <c r="T1436" s="13">
        <f t="shared" si="113"/>
        <v>42201</v>
      </c>
      <c r="U1436">
        <f t="shared" si="114"/>
        <v>2015</v>
      </c>
    </row>
    <row r="1437" spans="1:21" ht="48" x14ac:dyDescent="0.2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8217</v>
      </c>
      <c r="G1437" t="s">
        <v>8223</v>
      </c>
      <c r="H1437" t="s">
        <v>8245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8268</v>
      </c>
      <c r="O1437">
        <f t="shared" si="110"/>
        <v>100</v>
      </c>
      <c r="P1437">
        <f t="shared" si="111"/>
        <v>92.84</v>
      </c>
      <c r="Q1437" s="10" t="s">
        <v>8310</v>
      </c>
      <c r="R1437" t="s">
        <v>8334</v>
      </c>
      <c r="S1437" s="13">
        <f t="shared" si="112"/>
        <v>42028.496562500004</v>
      </c>
      <c r="T1437" s="13">
        <f t="shared" si="113"/>
        <v>42058.496562500004</v>
      </c>
      <c r="U1437">
        <f t="shared" si="114"/>
        <v>2015</v>
      </c>
    </row>
    <row r="1438" spans="1:21" ht="48" x14ac:dyDescent="0.2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8217</v>
      </c>
      <c r="G1438" t="s">
        <v>8222</v>
      </c>
      <c r="H1438" t="s">
        <v>8244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8268</v>
      </c>
      <c r="O1438">
        <f t="shared" si="110"/>
        <v>106</v>
      </c>
      <c r="P1438">
        <f t="shared" si="111"/>
        <v>103.95</v>
      </c>
      <c r="Q1438" s="10" t="s">
        <v>8310</v>
      </c>
      <c r="R1438" t="s">
        <v>8334</v>
      </c>
      <c r="S1438" s="13">
        <f t="shared" si="112"/>
        <v>42250.598217592589</v>
      </c>
      <c r="T1438" s="13">
        <f t="shared" si="113"/>
        <v>42270.598217592589</v>
      </c>
      <c r="U1438">
        <f t="shared" si="114"/>
        <v>2015</v>
      </c>
    </row>
    <row r="1439" spans="1:21" ht="48" x14ac:dyDescent="0.2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8219</v>
      </c>
      <c r="G1439" t="s">
        <v>8222</v>
      </c>
      <c r="H1439" t="s">
        <v>8244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8268</v>
      </c>
      <c r="O1439">
        <f t="shared" si="110"/>
        <v>5</v>
      </c>
      <c r="P1439">
        <f t="shared" si="111"/>
        <v>35.92</v>
      </c>
      <c r="Q1439" s="10" t="s">
        <v>8310</v>
      </c>
      <c r="R1439" t="s">
        <v>8334</v>
      </c>
      <c r="S1439" s="13">
        <f t="shared" si="112"/>
        <v>41974.738576388889</v>
      </c>
      <c r="T1439" s="13">
        <f t="shared" si="113"/>
        <v>41994.738576388889</v>
      </c>
      <c r="U1439">
        <f t="shared" si="114"/>
        <v>2014</v>
      </c>
    </row>
    <row r="1440" spans="1:21" ht="48" x14ac:dyDescent="0.2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8219</v>
      </c>
      <c r="G1440" t="s">
        <v>8222</v>
      </c>
      <c r="H1440" t="s">
        <v>8244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8268</v>
      </c>
      <c r="O1440">
        <f t="shared" si="110"/>
        <v>19</v>
      </c>
      <c r="P1440">
        <f t="shared" si="111"/>
        <v>381.6</v>
      </c>
      <c r="Q1440" s="10" t="s">
        <v>8310</v>
      </c>
      <c r="R1440" t="s">
        <v>8334</v>
      </c>
      <c r="S1440" s="13">
        <f t="shared" si="112"/>
        <v>42370.90320601852</v>
      </c>
      <c r="T1440" s="13">
        <f t="shared" si="113"/>
        <v>42406.207638888889</v>
      </c>
      <c r="U1440">
        <f t="shared" si="114"/>
        <v>2016</v>
      </c>
    </row>
    <row r="1441" spans="1:21" ht="48" x14ac:dyDescent="0.2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8219</v>
      </c>
      <c r="G1441" t="s">
        <v>8222</v>
      </c>
      <c r="H1441" t="s">
        <v>8244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8268</v>
      </c>
      <c r="O1441">
        <f t="shared" si="110"/>
        <v>3</v>
      </c>
      <c r="P1441">
        <f t="shared" si="111"/>
        <v>27.3</v>
      </c>
      <c r="Q1441" s="10" t="s">
        <v>8310</v>
      </c>
      <c r="R1441" t="s">
        <v>8334</v>
      </c>
      <c r="S1441" s="13">
        <f t="shared" si="112"/>
        <v>42415.883425925931</v>
      </c>
      <c r="T1441" s="13">
        <f t="shared" si="113"/>
        <v>42475.84175925926</v>
      </c>
      <c r="U1441">
        <f t="shared" si="114"/>
        <v>2016</v>
      </c>
    </row>
    <row r="1442" spans="1:21" ht="48" x14ac:dyDescent="0.2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8219</v>
      </c>
      <c r="G1442" t="s">
        <v>8222</v>
      </c>
      <c r="H1442" t="s">
        <v>8244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8268</v>
      </c>
      <c r="O1442">
        <f t="shared" si="110"/>
        <v>0</v>
      </c>
      <c r="P1442">
        <f t="shared" si="111"/>
        <v>0</v>
      </c>
      <c r="Q1442" s="10" t="s">
        <v>8310</v>
      </c>
      <c r="R1442" t="s">
        <v>8334</v>
      </c>
      <c r="S1442" s="13">
        <f t="shared" si="112"/>
        <v>42515.078217592592</v>
      </c>
      <c r="T1442" s="13">
        <f t="shared" si="113"/>
        <v>42575.078217592592</v>
      </c>
      <c r="U1442">
        <f t="shared" si="114"/>
        <v>2016</v>
      </c>
    </row>
    <row r="1443" spans="1:21" ht="48" x14ac:dyDescent="0.2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8219</v>
      </c>
      <c r="G1443" t="s">
        <v>8222</v>
      </c>
      <c r="H1443" t="s">
        <v>8244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8268</v>
      </c>
      <c r="O1443">
        <f t="shared" si="110"/>
        <v>0</v>
      </c>
      <c r="P1443">
        <f t="shared" si="111"/>
        <v>1</v>
      </c>
      <c r="Q1443" s="10" t="s">
        <v>8310</v>
      </c>
      <c r="R1443" t="s">
        <v>8334</v>
      </c>
      <c r="S1443" s="13">
        <f t="shared" si="112"/>
        <v>41828.922905092593</v>
      </c>
      <c r="T1443" s="13">
        <f t="shared" si="113"/>
        <v>41888.922905092593</v>
      </c>
      <c r="U1443">
        <f t="shared" si="114"/>
        <v>2014</v>
      </c>
    </row>
    <row r="1444" spans="1:21" ht="48" x14ac:dyDescent="0.2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8217</v>
      </c>
      <c r="G1444" t="s">
        <v>8223</v>
      </c>
      <c r="H1444" t="s">
        <v>8245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8302</v>
      </c>
      <c r="O1444">
        <f t="shared" si="110"/>
        <v>101</v>
      </c>
      <c r="P1444">
        <f t="shared" si="111"/>
        <v>162.77000000000001</v>
      </c>
      <c r="Q1444" s="10" t="s">
        <v>8310</v>
      </c>
      <c r="R1444" t="s">
        <v>8318</v>
      </c>
      <c r="S1444" s="13">
        <f t="shared" si="112"/>
        <v>42101.584074074075</v>
      </c>
      <c r="T1444" s="13">
        <f t="shared" si="113"/>
        <v>42131.584074074075</v>
      </c>
      <c r="U1444">
        <f t="shared" si="114"/>
        <v>2015</v>
      </c>
    </row>
    <row r="1445" spans="1:21" ht="32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8219</v>
      </c>
      <c r="G1445" t="s">
        <v>8222</v>
      </c>
      <c r="H1445" t="s">
        <v>8244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8300</v>
      </c>
      <c r="O1445">
        <f t="shared" si="110"/>
        <v>1</v>
      </c>
      <c r="P1445">
        <f t="shared" si="111"/>
        <v>100</v>
      </c>
      <c r="Q1445" s="10" t="s">
        <v>8310</v>
      </c>
      <c r="R1445" t="s">
        <v>8311</v>
      </c>
      <c r="S1445" s="13">
        <f t="shared" si="112"/>
        <v>42132.9143287037</v>
      </c>
      <c r="T1445" s="13">
        <f t="shared" si="113"/>
        <v>42162.9143287037</v>
      </c>
      <c r="U1445">
        <f t="shared" si="114"/>
        <v>2015</v>
      </c>
    </row>
    <row r="1446" spans="1:21" ht="48" x14ac:dyDescent="0.2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8218</v>
      </c>
      <c r="G1446" t="s">
        <v>8223</v>
      </c>
      <c r="H1446" t="s">
        <v>8245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8300</v>
      </c>
      <c r="O1446">
        <f t="shared" si="110"/>
        <v>0</v>
      </c>
      <c r="P1446">
        <f t="shared" si="111"/>
        <v>0</v>
      </c>
      <c r="Q1446" s="10" t="s">
        <v>8310</v>
      </c>
      <c r="R1446" t="s">
        <v>8311</v>
      </c>
      <c r="S1446" s="13">
        <f t="shared" si="112"/>
        <v>42498.008391203708</v>
      </c>
      <c r="T1446" s="13">
        <f t="shared" si="113"/>
        <v>42528.008391203708</v>
      </c>
      <c r="U1446">
        <f t="shared" si="114"/>
        <v>2016</v>
      </c>
    </row>
    <row r="1447" spans="1:21" ht="64" x14ac:dyDescent="0.2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8217</v>
      </c>
      <c r="G1447" t="s">
        <v>8222</v>
      </c>
      <c r="H1447" t="s">
        <v>8244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8268</v>
      </c>
      <c r="O1447">
        <f t="shared" si="110"/>
        <v>107</v>
      </c>
      <c r="P1447">
        <f t="shared" si="111"/>
        <v>109.03</v>
      </c>
      <c r="Q1447" s="10" t="s">
        <v>8310</v>
      </c>
      <c r="R1447" t="s">
        <v>8334</v>
      </c>
      <c r="S1447" s="13">
        <f t="shared" si="112"/>
        <v>42157.470185185186</v>
      </c>
      <c r="T1447" s="13">
        <f t="shared" si="113"/>
        <v>42187.470185185186</v>
      </c>
      <c r="U1447">
        <f t="shared" si="114"/>
        <v>2015</v>
      </c>
    </row>
    <row r="1448" spans="1:21" ht="48" x14ac:dyDescent="0.2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8217</v>
      </c>
      <c r="G1448" t="s">
        <v>8222</v>
      </c>
      <c r="H1448" t="s">
        <v>8244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8268</v>
      </c>
      <c r="O1448">
        <f t="shared" si="110"/>
        <v>114</v>
      </c>
      <c r="P1448">
        <f t="shared" si="111"/>
        <v>88.77</v>
      </c>
      <c r="Q1448" s="10" t="s">
        <v>8310</v>
      </c>
      <c r="R1448" t="s">
        <v>8334</v>
      </c>
      <c r="S1448" s="13">
        <f t="shared" si="112"/>
        <v>42233.738564814819</v>
      </c>
      <c r="T1448" s="13">
        <f t="shared" si="113"/>
        <v>42263.738564814819</v>
      </c>
      <c r="U1448">
        <f t="shared" si="114"/>
        <v>2015</v>
      </c>
    </row>
    <row r="1449" spans="1:21" ht="48" x14ac:dyDescent="0.2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8217</v>
      </c>
      <c r="G1449" t="s">
        <v>8226</v>
      </c>
      <c r="H1449" t="s">
        <v>8248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8300</v>
      </c>
      <c r="O1449">
        <f t="shared" si="110"/>
        <v>122</v>
      </c>
      <c r="P1449">
        <f t="shared" si="111"/>
        <v>109.59</v>
      </c>
      <c r="Q1449" s="10" t="s">
        <v>8310</v>
      </c>
      <c r="R1449" t="s">
        <v>8311</v>
      </c>
      <c r="S1449" s="13">
        <f t="shared" si="112"/>
        <v>42654.973703703698</v>
      </c>
      <c r="T1449" s="13">
        <f t="shared" si="113"/>
        <v>42674.166666666672</v>
      </c>
      <c r="U1449">
        <f t="shared" si="114"/>
        <v>2016</v>
      </c>
    </row>
    <row r="1450" spans="1:21" ht="48" x14ac:dyDescent="0.2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8217</v>
      </c>
      <c r="G1450" t="s">
        <v>8222</v>
      </c>
      <c r="H1450" t="s">
        <v>8244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8300</v>
      </c>
      <c r="O1450">
        <f t="shared" si="110"/>
        <v>100</v>
      </c>
      <c r="P1450">
        <f t="shared" si="111"/>
        <v>370.37</v>
      </c>
      <c r="Q1450" s="10" t="s">
        <v>8310</v>
      </c>
      <c r="R1450" t="s">
        <v>8311</v>
      </c>
      <c r="S1450" s="13">
        <f t="shared" si="112"/>
        <v>42341.57430555555</v>
      </c>
      <c r="T1450" s="13">
        <f t="shared" si="113"/>
        <v>42376.57430555555</v>
      </c>
      <c r="U1450">
        <f t="shared" si="114"/>
        <v>2016</v>
      </c>
    </row>
    <row r="1451" spans="1:21" ht="48" x14ac:dyDescent="0.2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8217</v>
      </c>
      <c r="G1451" t="s">
        <v>8222</v>
      </c>
      <c r="H1451" t="s">
        <v>8244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8300</v>
      </c>
      <c r="O1451">
        <f t="shared" si="110"/>
        <v>104</v>
      </c>
      <c r="P1451">
        <f t="shared" si="111"/>
        <v>90.2</v>
      </c>
      <c r="Q1451" s="10" t="s">
        <v>8310</v>
      </c>
      <c r="R1451" t="s">
        <v>8311</v>
      </c>
      <c r="S1451" s="13">
        <f t="shared" si="112"/>
        <v>42775.733715277776</v>
      </c>
      <c r="T1451" s="13">
        <f t="shared" si="113"/>
        <v>42793.207638888889</v>
      </c>
      <c r="U1451">
        <f t="shared" si="114"/>
        <v>2017</v>
      </c>
    </row>
    <row r="1452" spans="1:21" ht="48" x14ac:dyDescent="0.2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8217</v>
      </c>
      <c r="G1452" t="s">
        <v>8222</v>
      </c>
      <c r="H1452" t="s">
        <v>8244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8300</v>
      </c>
      <c r="O1452">
        <f t="shared" si="110"/>
        <v>157</v>
      </c>
      <c r="P1452">
        <f t="shared" si="111"/>
        <v>146.69</v>
      </c>
      <c r="Q1452" s="10" t="s">
        <v>8310</v>
      </c>
      <c r="R1452" t="s">
        <v>8311</v>
      </c>
      <c r="S1452" s="13">
        <f t="shared" si="112"/>
        <v>42146.836215277777</v>
      </c>
      <c r="T1452" s="13">
        <f t="shared" si="113"/>
        <v>42176.836215277777</v>
      </c>
      <c r="U1452">
        <f t="shared" si="114"/>
        <v>2015</v>
      </c>
    </row>
    <row r="1453" spans="1:21" ht="48" x14ac:dyDescent="0.2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8217</v>
      </c>
      <c r="G1453" t="s">
        <v>8222</v>
      </c>
      <c r="H1453" t="s">
        <v>8244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8300</v>
      </c>
      <c r="O1453">
        <f t="shared" si="110"/>
        <v>101</v>
      </c>
      <c r="P1453">
        <f t="shared" si="111"/>
        <v>162.71</v>
      </c>
      <c r="Q1453" s="10" t="s">
        <v>8310</v>
      </c>
      <c r="R1453" t="s">
        <v>8311</v>
      </c>
      <c r="S1453" s="13">
        <f t="shared" si="112"/>
        <v>42564.95380787037</v>
      </c>
      <c r="T1453" s="13">
        <f t="shared" si="113"/>
        <v>42609.95380787037</v>
      </c>
      <c r="U1453">
        <f t="shared" si="114"/>
        <v>2016</v>
      </c>
    </row>
    <row r="1454" spans="1:21" ht="48" x14ac:dyDescent="0.2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8219</v>
      </c>
      <c r="G1454" t="s">
        <v>8222</v>
      </c>
      <c r="H1454" t="s">
        <v>8244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8300</v>
      </c>
      <c r="O1454">
        <f t="shared" si="110"/>
        <v>0</v>
      </c>
      <c r="P1454">
        <f t="shared" si="111"/>
        <v>13.33</v>
      </c>
      <c r="Q1454" s="10" t="s">
        <v>8310</v>
      </c>
      <c r="R1454" t="s">
        <v>8311</v>
      </c>
      <c r="S1454" s="13">
        <f t="shared" si="112"/>
        <v>41862.761724537035</v>
      </c>
      <c r="T1454" s="13">
        <f t="shared" si="113"/>
        <v>41914.165972222225</v>
      </c>
      <c r="U1454">
        <f t="shared" si="114"/>
        <v>2014</v>
      </c>
    </row>
    <row r="1455" spans="1:21" ht="48" x14ac:dyDescent="0.2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8219</v>
      </c>
      <c r="G1455" t="s">
        <v>8222</v>
      </c>
      <c r="H1455" t="s">
        <v>8244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8300</v>
      </c>
      <c r="O1455">
        <f t="shared" si="110"/>
        <v>67</v>
      </c>
      <c r="P1455">
        <f t="shared" si="111"/>
        <v>99.76</v>
      </c>
      <c r="Q1455" s="10" t="s">
        <v>8310</v>
      </c>
      <c r="R1455" t="s">
        <v>8311</v>
      </c>
      <c r="S1455" s="13">
        <f t="shared" si="112"/>
        <v>42248.535787037035</v>
      </c>
      <c r="T1455" s="13">
        <f t="shared" si="113"/>
        <v>42277.75</v>
      </c>
      <c r="U1455">
        <f t="shared" si="114"/>
        <v>2015</v>
      </c>
    </row>
    <row r="1456" spans="1:21" ht="48" x14ac:dyDescent="0.2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8219</v>
      </c>
      <c r="G1456" t="s">
        <v>8223</v>
      </c>
      <c r="H1456" t="s">
        <v>8245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8300</v>
      </c>
      <c r="O1456">
        <f t="shared" si="110"/>
        <v>3</v>
      </c>
      <c r="P1456">
        <f t="shared" si="111"/>
        <v>20.88</v>
      </c>
      <c r="Q1456" s="10" t="s">
        <v>8310</v>
      </c>
      <c r="R1456" t="s">
        <v>8311</v>
      </c>
      <c r="S1456" s="13">
        <f t="shared" si="112"/>
        <v>42690.733437499999</v>
      </c>
      <c r="T1456" s="13">
        <f t="shared" si="113"/>
        <v>42711.733437499999</v>
      </c>
      <c r="U1456">
        <f t="shared" si="114"/>
        <v>2016</v>
      </c>
    </row>
    <row r="1457" spans="1:21" ht="32" x14ac:dyDescent="0.2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8219</v>
      </c>
      <c r="G1457" t="s">
        <v>8222</v>
      </c>
      <c r="H1457" t="s">
        <v>8244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8300</v>
      </c>
      <c r="O1457">
        <f t="shared" si="110"/>
        <v>15</v>
      </c>
      <c r="P1457">
        <f t="shared" si="111"/>
        <v>30.12</v>
      </c>
      <c r="Q1457" s="10" t="s">
        <v>8310</v>
      </c>
      <c r="R1457" t="s">
        <v>8311</v>
      </c>
      <c r="S1457" s="13">
        <f t="shared" si="112"/>
        <v>42226.651886574073</v>
      </c>
      <c r="T1457" s="13">
        <f t="shared" si="113"/>
        <v>42286.651886574073</v>
      </c>
      <c r="U1457">
        <f t="shared" si="114"/>
        <v>2015</v>
      </c>
    </row>
    <row r="1458" spans="1:21" ht="48" x14ac:dyDescent="0.2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8219</v>
      </c>
      <c r="G1458" t="s">
        <v>8223</v>
      </c>
      <c r="H1458" t="s">
        <v>8245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8300</v>
      </c>
      <c r="O1458">
        <f t="shared" si="110"/>
        <v>17</v>
      </c>
      <c r="P1458">
        <f t="shared" si="111"/>
        <v>40.83</v>
      </c>
      <c r="Q1458" s="10" t="s">
        <v>8310</v>
      </c>
      <c r="R1458" t="s">
        <v>8311</v>
      </c>
      <c r="S1458" s="13">
        <f t="shared" si="112"/>
        <v>42629.503483796296</v>
      </c>
      <c r="T1458" s="13">
        <f t="shared" si="113"/>
        <v>42650.583333333328</v>
      </c>
      <c r="U1458">
        <f t="shared" si="114"/>
        <v>2016</v>
      </c>
    </row>
    <row r="1459" spans="1:21" ht="48" x14ac:dyDescent="0.2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8219</v>
      </c>
      <c r="G1459" t="s">
        <v>8233</v>
      </c>
      <c r="H1459" t="s">
        <v>8253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8300</v>
      </c>
      <c r="O1459">
        <f t="shared" si="110"/>
        <v>3</v>
      </c>
      <c r="P1459">
        <f t="shared" si="111"/>
        <v>300</v>
      </c>
      <c r="Q1459" s="10" t="s">
        <v>8310</v>
      </c>
      <c r="R1459" t="s">
        <v>8311</v>
      </c>
      <c r="S1459" s="13">
        <f t="shared" si="112"/>
        <v>42496.447071759263</v>
      </c>
      <c r="T1459" s="13">
        <f t="shared" si="113"/>
        <v>42526.447071759263</v>
      </c>
      <c r="U1459">
        <f t="shared" si="114"/>
        <v>2016</v>
      </c>
    </row>
    <row r="1460" spans="1:21" ht="48" x14ac:dyDescent="0.2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8219</v>
      </c>
      <c r="G1460" t="s">
        <v>8222</v>
      </c>
      <c r="H1460" t="s">
        <v>8244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8300</v>
      </c>
      <c r="O1460">
        <f t="shared" si="110"/>
        <v>0</v>
      </c>
      <c r="P1460">
        <f t="shared" si="111"/>
        <v>5</v>
      </c>
      <c r="Q1460" s="10" t="s">
        <v>8310</v>
      </c>
      <c r="R1460" t="s">
        <v>8311</v>
      </c>
      <c r="S1460" s="13">
        <f t="shared" si="112"/>
        <v>42060.04550925926</v>
      </c>
      <c r="T1460" s="13">
        <f t="shared" si="113"/>
        <v>42090.003842592589</v>
      </c>
      <c r="U1460">
        <f t="shared" si="114"/>
        <v>2015</v>
      </c>
    </row>
    <row r="1461" spans="1:21" ht="32" x14ac:dyDescent="0.2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8220</v>
      </c>
      <c r="G1461" t="s">
        <v>8222</v>
      </c>
      <c r="H1461" t="s">
        <v>8244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8268</v>
      </c>
      <c r="O1461">
        <f t="shared" si="110"/>
        <v>4</v>
      </c>
      <c r="P1461">
        <f t="shared" si="111"/>
        <v>93.75</v>
      </c>
      <c r="Q1461" s="10" t="s">
        <v>8310</v>
      </c>
      <c r="R1461" t="s">
        <v>8334</v>
      </c>
      <c r="S1461" s="13">
        <f t="shared" si="112"/>
        <v>42808.640231481477</v>
      </c>
      <c r="T1461" s="13">
        <f t="shared" si="113"/>
        <v>42839.207638888889</v>
      </c>
      <c r="U1461">
        <f t="shared" si="114"/>
        <v>2017</v>
      </c>
    </row>
    <row r="1462" spans="1:21" ht="48" x14ac:dyDescent="0.2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8220</v>
      </c>
      <c r="G1462" t="s">
        <v>8228</v>
      </c>
      <c r="H1462" t="s">
        <v>8247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8268</v>
      </c>
      <c r="O1462">
        <f t="shared" si="110"/>
        <v>1</v>
      </c>
      <c r="P1462">
        <f t="shared" si="111"/>
        <v>24</v>
      </c>
      <c r="Q1462" s="10" t="s">
        <v>8310</v>
      </c>
      <c r="R1462" t="s">
        <v>8334</v>
      </c>
      <c r="S1462" s="13">
        <f t="shared" si="112"/>
        <v>42802.718784722223</v>
      </c>
      <c r="T1462" s="13">
        <f t="shared" si="113"/>
        <v>42832.677118055552</v>
      </c>
      <c r="U1462">
        <f t="shared" si="114"/>
        <v>2017</v>
      </c>
    </row>
    <row r="1463" spans="1:21" ht="64" x14ac:dyDescent="0.2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8220</v>
      </c>
      <c r="G1463" t="s">
        <v>8222</v>
      </c>
      <c r="H1463" t="s">
        <v>8244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8268</v>
      </c>
      <c r="O1463">
        <f t="shared" si="110"/>
        <v>75</v>
      </c>
      <c r="P1463">
        <f t="shared" si="111"/>
        <v>251.33</v>
      </c>
      <c r="Q1463" s="10" t="s">
        <v>8310</v>
      </c>
      <c r="R1463" t="s">
        <v>8334</v>
      </c>
      <c r="S1463" s="13">
        <f t="shared" si="112"/>
        <v>42796.538275462968</v>
      </c>
      <c r="T1463" s="13">
        <f t="shared" si="113"/>
        <v>42813.25</v>
      </c>
      <c r="U1463">
        <f t="shared" si="114"/>
        <v>2017</v>
      </c>
    </row>
    <row r="1464" spans="1:21" ht="48" x14ac:dyDescent="0.2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8217</v>
      </c>
      <c r="G1464" t="s">
        <v>8222</v>
      </c>
      <c r="H1464" t="s">
        <v>8244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8268</v>
      </c>
      <c r="O1464">
        <f t="shared" si="110"/>
        <v>103</v>
      </c>
      <c r="P1464">
        <f t="shared" si="111"/>
        <v>139.19</v>
      </c>
      <c r="Q1464" s="10" t="s">
        <v>8310</v>
      </c>
      <c r="R1464" t="s">
        <v>8334</v>
      </c>
      <c r="S1464" s="13">
        <f t="shared" si="112"/>
        <v>41878.878379629627</v>
      </c>
      <c r="T1464" s="13">
        <f t="shared" si="113"/>
        <v>41908.878379629627</v>
      </c>
      <c r="U1464">
        <f t="shared" si="114"/>
        <v>2014</v>
      </c>
    </row>
    <row r="1465" spans="1:21" ht="48" x14ac:dyDescent="0.2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8219</v>
      </c>
      <c r="G1465" t="s">
        <v>8223</v>
      </c>
      <c r="H1465" t="s">
        <v>8245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8302</v>
      </c>
      <c r="O1465">
        <f t="shared" si="110"/>
        <v>1</v>
      </c>
      <c r="P1465">
        <f t="shared" si="111"/>
        <v>12.75</v>
      </c>
      <c r="Q1465" s="10" t="s">
        <v>8310</v>
      </c>
      <c r="R1465" t="s">
        <v>8318</v>
      </c>
      <c r="S1465" s="13">
        <f t="shared" si="112"/>
        <v>42018.94049768518</v>
      </c>
      <c r="T1465" s="13">
        <f t="shared" si="113"/>
        <v>42063.916666666672</v>
      </c>
      <c r="U1465">
        <f t="shared" si="114"/>
        <v>2015</v>
      </c>
    </row>
    <row r="1466" spans="1:21" ht="32" x14ac:dyDescent="0.2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8219</v>
      </c>
      <c r="G1466" t="s">
        <v>8232</v>
      </c>
      <c r="H1466" t="s">
        <v>8252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8302</v>
      </c>
      <c r="O1466">
        <f t="shared" si="110"/>
        <v>11</v>
      </c>
      <c r="P1466">
        <f t="shared" si="111"/>
        <v>286.25</v>
      </c>
      <c r="Q1466" s="10" t="s">
        <v>8310</v>
      </c>
      <c r="R1466" t="s">
        <v>8318</v>
      </c>
      <c r="S1466" s="13">
        <f t="shared" si="112"/>
        <v>42009.493263888886</v>
      </c>
      <c r="T1466" s="13">
        <f t="shared" si="113"/>
        <v>42039.493263888886</v>
      </c>
      <c r="U1466">
        <f t="shared" si="114"/>
        <v>2015</v>
      </c>
    </row>
    <row r="1467" spans="1:21" ht="32" x14ac:dyDescent="0.2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8217</v>
      </c>
      <c r="G1467" t="s">
        <v>8222</v>
      </c>
      <c r="H1467" t="s">
        <v>8244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8268</v>
      </c>
      <c r="O1467">
        <f t="shared" si="110"/>
        <v>127</v>
      </c>
      <c r="P1467">
        <f t="shared" si="111"/>
        <v>69.569999999999993</v>
      </c>
      <c r="Q1467" s="10" t="s">
        <v>8310</v>
      </c>
      <c r="R1467" t="s">
        <v>8334</v>
      </c>
      <c r="S1467" s="13">
        <f t="shared" si="112"/>
        <v>41871.755694444444</v>
      </c>
      <c r="T1467" s="13">
        <f t="shared" si="113"/>
        <v>41901.755694444444</v>
      </c>
      <c r="U1467">
        <f t="shared" si="114"/>
        <v>2014</v>
      </c>
    </row>
    <row r="1468" spans="1:21" ht="48" x14ac:dyDescent="0.2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8217</v>
      </c>
      <c r="G1468" t="s">
        <v>8222</v>
      </c>
      <c r="H1468" t="s">
        <v>8244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8268</v>
      </c>
      <c r="O1468">
        <f t="shared" si="110"/>
        <v>111</v>
      </c>
      <c r="P1468">
        <f t="shared" si="111"/>
        <v>57.63</v>
      </c>
      <c r="Q1468" s="10" t="s">
        <v>8310</v>
      </c>
      <c r="R1468" t="s">
        <v>8334</v>
      </c>
      <c r="S1468" s="13">
        <f t="shared" si="112"/>
        <v>42230.472222222219</v>
      </c>
      <c r="T1468" s="13">
        <f t="shared" si="113"/>
        <v>42259.165972222225</v>
      </c>
      <c r="U1468">
        <f t="shared" si="114"/>
        <v>2015</v>
      </c>
    </row>
    <row r="1469" spans="1:21" ht="48" x14ac:dyDescent="0.2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8217</v>
      </c>
      <c r="G1469" t="s">
        <v>8222</v>
      </c>
      <c r="H1469" t="s">
        <v>8244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8268</v>
      </c>
      <c r="O1469">
        <f t="shared" si="110"/>
        <v>128</v>
      </c>
      <c r="P1469">
        <f t="shared" si="111"/>
        <v>72.760000000000005</v>
      </c>
      <c r="Q1469" s="10" t="s">
        <v>8310</v>
      </c>
      <c r="R1469" t="s">
        <v>8334</v>
      </c>
      <c r="S1469" s="13">
        <f t="shared" si="112"/>
        <v>42144.573807870373</v>
      </c>
      <c r="T1469" s="13">
        <f t="shared" si="113"/>
        <v>42166.165972222225</v>
      </c>
      <c r="U1469">
        <f t="shared" si="114"/>
        <v>2015</v>
      </c>
    </row>
    <row r="1470" spans="1:21" ht="48" x14ac:dyDescent="0.2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8217</v>
      </c>
      <c r="G1470" t="s">
        <v>8222</v>
      </c>
      <c r="H1470" t="s">
        <v>8244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8268</v>
      </c>
      <c r="O1470">
        <f t="shared" si="110"/>
        <v>154</v>
      </c>
      <c r="P1470">
        <f t="shared" si="111"/>
        <v>106.5</v>
      </c>
      <c r="Q1470" s="10" t="s">
        <v>8310</v>
      </c>
      <c r="R1470" t="s">
        <v>8334</v>
      </c>
      <c r="S1470" s="13">
        <f t="shared" si="112"/>
        <v>42284.500104166669</v>
      </c>
      <c r="T1470" s="13">
        <f t="shared" si="113"/>
        <v>42314.541770833333</v>
      </c>
      <c r="U1470">
        <f t="shared" si="114"/>
        <v>2015</v>
      </c>
    </row>
    <row r="1471" spans="1:21" ht="48" x14ac:dyDescent="0.2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8217</v>
      </c>
      <c r="G1471" t="s">
        <v>8223</v>
      </c>
      <c r="H1471" t="s">
        <v>8245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8268</v>
      </c>
      <c r="O1471">
        <f t="shared" si="110"/>
        <v>100</v>
      </c>
      <c r="P1471">
        <f t="shared" si="111"/>
        <v>48.44</v>
      </c>
      <c r="Q1471" s="10" t="s">
        <v>8310</v>
      </c>
      <c r="R1471" t="s">
        <v>8334</v>
      </c>
      <c r="S1471" s="13">
        <f t="shared" si="112"/>
        <v>42505.774479166663</v>
      </c>
      <c r="T1471" s="13">
        <f t="shared" si="113"/>
        <v>42541.958333333328</v>
      </c>
      <c r="U1471">
        <f t="shared" si="114"/>
        <v>2016</v>
      </c>
    </row>
    <row r="1472" spans="1:21" ht="48" x14ac:dyDescent="0.2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8217</v>
      </c>
      <c r="G1472" t="s">
        <v>8222</v>
      </c>
      <c r="H1472" t="s">
        <v>8244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8268</v>
      </c>
      <c r="O1472">
        <f t="shared" si="110"/>
        <v>102</v>
      </c>
      <c r="P1472">
        <f t="shared" si="111"/>
        <v>141.29</v>
      </c>
      <c r="Q1472" s="10" t="s">
        <v>8310</v>
      </c>
      <c r="R1472" t="s">
        <v>8334</v>
      </c>
      <c r="S1472" s="13">
        <f t="shared" si="112"/>
        <v>42239.957962962959</v>
      </c>
      <c r="T1472" s="13">
        <f t="shared" si="113"/>
        <v>42260</v>
      </c>
      <c r="U1472">
        <f t="shared" si="114"/>
        <v>2015</v>
      </c>
    </row>
    <row r="1473" spans="1:21" ht="48" x14ac:dyDescent="0.2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8217</v>
      </c>
      <c r="G1473" t="s">
        <v>8222</v>
      </c>
      <c r="H1473" t="s">
        <v>8244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8268</v>
      </c>
      <c r="O1473">
        <f t="shared" si="110"/>
        <v>103</v>
      </c>
      <c r="P1473">
        <f t="shared" si="111"/>
        <v>63.57</v>
      </c>
      <c r="Q1473" s="10" t="s">
        <v>8310</v>
      </c>
      <c r="R1473" t="s">
        <v>8334</v>
      </c>
      <c r="S1473" s="13">
        <f t="shared" si="112"/>
        <v>41932.311099537037</v>
      </c>
      <c r="T1473" s="13">
        <f t="shared" si="113"/>
        <v>41962.352766203709</v>
      </c>
      <c r="U1473">
        <f t="shared" si="114"/>
        <v>2014</v>
      </c>
    </row>
    <row r="1474" spans="1:21" ht="48" x14ac:dyDescent="0.2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8217</v>
      </c>
      <c r="G1474" t="s">
        <v>8222</v>
      </c>
      <c r="H1474" t="s">
        <v>8244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8268</v>
      </c>
      <c r="O1474">
        <f t="shared" si="110"/>
        <v>115</v>
      </c>
      <c r="P1474">
        <f t="shared" si="111"/>
        <v>184.68</v>
      </c>
      <c r="Q1474" s="10" t="s">
        <v>8310</v>
      </c>
      <c r="R1474" t="s">
        <v>8334</v>
      </c>
      <c r="S1474" s="13">
        <f t="shared" si="112"/>
        <v>42494.563449074078</v>
      </c>
      <c r="T1474" s="13">
        <f t="shared" si="113"/>
        <v>42524.563449074078</v>
      </c>
      <c r="U1474">
        <f t="shared" si="114"/>
        <v>2016</v>
      </c>
    </row>
    <row r="1475" spans="1:21" ht="48" x14ac:dyDescent="0.2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8217</v>
      </c>
      <c r="G1475" t="s">
        <v>8222</v>
      </c>
      <c r="H1475" t="s">
        <v>8244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8268</v>
      </c>
      <c r="O1475">
        <f t="shared" ref="O1475:O1538" si="115">ROUND(E1475/D1475*100,0)</f>
        <v>100</v>
      </c>
      <c r="P1475">
        <f t="shared" ref="P1475:P1538" si="116">IFERROR(ROUND(E1475/L1475,2),0)</f>
        <v>118.13</v>
      </c>
      <c r="Q1475" s="10" t="s">
        <v>8310</v>
      </c>
      <c r="R1475" t="s">
        <v>8334</v>
      </c>
      <c r="S1475" s="13">
        <f t="shared" ref="S1475:S1538" si="117">(((J1475/60)/60)/24)+DATE(1970,1,1)</f>
        <v>41834.953865740739</v>
      </c>
      <c r="T1475" s="13">
        <f t="shared" ref="T1475:T1538" si="118">(((I1475/60)/60)/24)+DATE(1970,1,1)</f>
        <v>41879.953865740739</v>
      </c>
      <c r="U1475">
        <f t="shared" ref="U1475:U1538" si="119">YEAR(T1475)</f>
        <v>2014</v>
      </c>
    </row>
    <row r="1476" spans="1:21" ht="32" x14ac:dyDescent="0.2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8217</v>
      </c>
      <c r="G1476" t="s">
        <v>8222</v>
      </c>
      <c r="H1476" t="s">
        <v>8244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8268</v>
      </c>
      <c r="O1476">
        <f t="shared" si="115"/>
        <v>100</v>
      </c>
      <c r="P1476">
        <f t="shared" si="116"/>
        <v>110.23</v>
      </c>
      <c r="Q1476" s="10" t="s">
        <v>8310</v>
      </c>
      <c r="R1476" t="s">
        <v>8334</v>
      </c>
      <c r="S1476" s="13">
        <f t="shared" si="117"/>
        <v>41791.492777777778</v>
      </c>
      <c r="T1476" s="13">
        <f t="shared" si="118"/>
        <v>41836.492777777778</v>
      </c>
      <c r="U1476">
        <f t="shared" si="119"/>
        <v>2014</v>
      </c>
    </row>
    <row r="1477" spans="1:21" ht="48" x14ac:dyDescent="0.2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8217</v>
      </c>
      <c r="G1477" t="s">
        <v>8222</v>
      </c>
      <c r="H1477" t="s">
        <v>8244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8268</v>
      </c>
      <c r="O1477">
        <f t="shared" si="115"/>
        <v>101</v>
      </c>
      <c r="P1477">
        <f t="shared" si="116"/>
        <v>103.21</v>
      </c>
      <c r="Q1477" s="10" t="s">
        <v>8310</v>
      </c>
      <c r="R1477" t="s">
        <v>8334</v>
      </c>
      <c r="S1477" s="13">
        <f t="shared" si="117"/>
        <v>42037.791238425925</v>
      </c>
      <c r="T1477" s="13">
        <f t="shared" si="118"/>
        <v>42067.791238425925</v>
      </c>
      <c r="U1477">
        <f t="shared" si="119"/>
        <v>2015</v>
      </c>
    </row>
    <row r="1478" spans="1:21" ht="48" x14ac:dyDescent="0.2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8217</v>
      </c>
      <c r="G1478" t="s">
        <v>8222</v>
      </c>
      <c r="H1478" t="s">
        <v>8244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8268</v>
      </c>
      <c r="O1478">
        <f t="shared" si="115"/>
        <v>106</v>
      </c>
      <c r="P1478">
        <f t="shared" si="116"/>
        <v>62.83</v>
      </c>
      <c r="Q1478" s="10" t="s">
        <v>8310</v>
      </c>
      <c r="R1478" t="s">
        <v>8334</v>
      </c>
      <c r="S1478" s="13">
        <f t="shared" si="117"/>
        <v>41800.380428240744</v>
      </c>
      <c r="T1478" s="13">
        <f t="shared" si="118"/>
        <v>41830.380428240744</v>
      </c>
      <c r="U1478">
        <f t="shared" si="119"/>
        <v>2014</v>
      </c>
    </row>
    <row r="1479" spans="1:21" ht="48" x14ac:dyDescent="0.2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8217</v>
      </c>
      <c r="G1479" t="s">
        <v>8222</v>
      </c>
      <c r="H1479" t="s">
        <v>8244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8268</v>
      </c>
      <c r="O1479">
        <f t="shared" si="115"/>
        <v>101</v>
      </c>
      <c r="P1479">
        <f t="shared" si="116"/>
        <v>145.87</v>
      </c>
      <c r="Q1479" s="10" t="s">
        <v>8310</v>
      </c>
      <c r="R1479" t="s">
        <v>8334</v>
      </c>
      <c r="S1479" s="13">
        <f t="shared" si="117"/>
        <v>42626.7503125</v>
      </c>
      <c r="T1479" s="13">
        <f t="shared" si="118"/>
        <v>42656.7503125</v>
      </c>
      <c r="U1479">
        <f t="shared" si="119"/>
        <v>2016</v>
      </c>
    </row>
    <row r="1480" spans="1:21" ht="48" x14ac:dyDescent="0.2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8217</v>
      </c>
      <c r="G1480" t="s">
        <v>8227</v>
      </c>
      <c r="H1480" t="s">
        <v>8249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8268</v>
      </c>
      <c r="O1480">
        <f t="shared" si="115"/>
        <v>103</v>
      </c>
      <c r="P1480">
        <f t="shared" si="116"/>
        <v>90.68</v>
      </c>
      <c r="Q1480" s="10" t="s">
        <v>8310</v>
      </c>
      <c r="R1480" t="s">
        <v>8334</v>
      </c>
      <c r="S1480" s="13">
        <f t="shared" si="117"/>
        <v>42612.918807870374</v>
      </c>
      <c r="T1480" s="13">
        <f t="shared" si="118"/>
        <v>42654.165972222225</v>
      </c>
      <c r="U1480">
        <f t="shared" si="119"/>
        <v>2016</v>
      </c>
    </row>
    <row r="1481" spans="1:21" ht="48" x14ac:dyDescent="0.2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8217</v>
      </c>
      <c r="G1481" t="s">
        <v>8222</v>
      </c>
      <c r="H1481" t="s">
        <v>8244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8268</v>
      </c>
      <c r="O1481">
        <f t="shared" si="115"/>
        <v>122</v>
      </c>
      <c r="P1481">
        <f t="shared" si="116"/>
        <v>716.35</v>
      </c>
      <c r="Q1481" s="10" t="s">
        <v>8310</v>
      </c>
      <c r="R1481" t="s">
        <v>8334</v>
      </c>
      <c r="S1481" s="13">
        <f t="shared" si="117"/>
        <v>42605.765381944439</v>
      </c>
      <c r="T1481" s="13">
        <f t="shared" si="118"/>
        <v>42634.125</v>
      </c>
      <c r="U1481">
        <f t="shared" si="119"/>
        <v>2016</v>
      </c>
    </row>
    <row r="1482" spans="1:21" ht="48" x14ac:dyDescent="0.2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8217</v>
      </c>
      <c r="G1482" t="s">
        <v>8224</v>
      </c>
      <c r="H1482" t="s">
        <v>8246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8268</v>
      </c>
      <c r="O1482">
        <f t="shared" si="115"/>
        <v>119</v>
      </c>
      <c r="P1482">
        <f t="shared" si="116"/>
        <v>125.05</v>
      </c>
      <c r="Q1482" s="10" t="s">
        <v>8310</v>
      </c>
      <c r="R1482" t="s">
        <v>8334</v>
      </c>
      <c r="S1482" s="13">
        <f t="shared" si="117"/>
        <v>41989.24754629629</v>
      </c>
      <c r="T1482" s="13">
        <f t="shared" si="118"/>
        <v>42006.24754629629</v>
      </c>
      <c r="U1482">
        <f t="shared" si="119"/>
        <v>2015</v>
      </c>
    </row>
    <row r="1483" spans="1:21" ht="32" x14ac:dyDescent="0.2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8217</v>
      </c>
      <c r="G1483" t="s">
        <v>8222</v>
      </c>
      <c r="H1483" t="s">
        <v>8244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8268</v>
      </c>
      <c r="O1483">
        <f t="shared" si="115"/>
        <v>104</v>
      </c>
      <c r="P1483">
        <f t="shared" si="116"/>
        <v>145</v>
      </c>
      <c r="Q1483" s="10" t="s">
        <v>8310</v>
      </c>
      <c r="R1483" t="s">
        <v>8334</v>
      </c>
      <c r="S1483" s="13">
        <f t="shared" si="117"/>
        <v>42491.92288194444</v>
      </c>
      <c r="T1483" s="13">
        <f t="shared" si="118"/>
        <v>42521.92288194444</v>
      </c>
      <c r="U1483">
        <f t="shared" si="119"/>
        <v>2016</v>
      </c>
    </row>
    <row r="1484" spans="1:21" ht="48" x14ac:dyDescent="0.2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8217</v>
      </c>
      <c r="G1484" t="s">
        <v>8222</v>
      </c>
      <c r="H1484" t="s">
        <v>8244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8268</v>
      </c>
      <c r="O1484">
        <f t="shared" si="115"/>
        <v>102</v>
      </c>
      <c r="P1484">
        <f t="shared" si="116"/>
        <v>137.24</v>
      </c>
      <c r="Q1484" s="10" t="s">
        <v>8310</v>
      </c>
      <c r="R1484" t="s">
        <v>8334</v>
      </c>
      <c r="S1484" s="13">
        <f t="shared" si="117"/>
        <v>41880.76357638889</v>
      </c>
      <c r="T1484" s="13">
        <f t="shared" si="118"/>
        <v>41895.166666666664</v>
      </c>
      <c r="U1484">
        <f t="shared" si="119"/>
        <v>2014</v>
      </c>
    </row>
    <row r="1485" spans="1:21" ht="48" x14ac:dyDescent="0.2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8217</v>
      </c>
      <c r="G1485" t="s">
        <v>8222</v>
      </c>
      <c r="H1485" t="s">
        <v>8244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8268</v>
      </c>
      <c r="O1485">
        <f t="shared" si="115"/>
        <v>101</v>
      </c>
      <c r="P1485">
        <f t="shared" si="116"/>
        <v>99.34</v>
      </c>
      <c r="Q1485" s="10" t="s">
        <v>8310</v>
      </c>
      <c r="R1485" t="s">
        <v>8334</v>
      </c>
      <c r="S1485" s="13">
        <f t="shared" si="117"/>
        <v>42561.783877314811</v>
      </c>
      <c r="T1485" s="13">
        <f t="shared" si="118"/>
        <v>42593.165972222225</v>
      </c>
      <c r="U1485">
        <f t="shared" si="119"/>
        <v>2016</v>
      </c>
    </row>
    <row r="1486" spans="1:21" ht="48" x14ac:dyDescent="0.2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8219</v>
      </c>
      <c r="G1486" t="s">
        <v>8222</v>
      </c>
      <c r="H1486" t="s">
        <v>8244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8302</v>
      </c>
      <c r="O1486">
        <f t="shared" si="115"/>
        <v>5</v>
      </c>
      <c r="P1486">
        <f t="shared" si="116"/>
        <v>60.13</v>
      </c>
      <c r="Q1486" s="10" t="s">
        <v>8310</v>
      </c>
      <c r="R1486" t="s">
        <v>8318</v>
      </c>
      <c r="S1486" s="13">
        <f t="shared" si="117"/>
        <v>42140.421319444446</v>
      </c>
      <c r="T1486" s="13">
        <f t="shared" si="118"/>
        <v>42171.979166666672</v>
      </c>
      <c r="U1486">
        <f t="shared" si="119"/>
        <v>2015</v>
      </c>
    </row>
    <row r="1487" spans="1:21" ht="48" x14ac:dyDescent="0.2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8217</v>
      </c>
      <c r="G1487" t="s">
        <v>8222</v>
      </c>
      <c r="H1487" t="s">
        <v>8244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8268</v>
      </c>
      <c r="O1487">
        <f t="shared" si="115"/>
        <v>102</v>
      </c>
      <c r="P1487">
        <f t="shared" si="116"/>
        <v>105.52</v>
      </c>
      <c r="Q1487" s="10" t="s">
        <v>8310</v>
      </c>
      <c r="R1487" t="s">
        <v>8334</v>
      </c>
      <c r="S1487" s="13">
        <f t="shared" si="117"/>
        <v>42118.556331018524</v>
      </c>
      <c r="T1487" s="13">
        <f t="shared" si="118"/>
        <v>42150.165972222225</v>
      </c>
      <c r="U1487">
        <f t="shared" si="119"/>
        <v>2015</v>
      </c>
    </row>
    <row r="1488" spans="1:21" ht="32" x14ac:dyDescent="0.2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8217</v>
      </c>
      <c r="G1488" t="s">
        <v>8222</v>
      </c>
      <c r="H1488" t="s">
        <v>8244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8302</v>
      </c>
      <c r="O1488">
        <f t="shared" si="115"/>
        <v>103</v>
      </c>
      <c r="P1488">
        <f t="shared" si="116"/>
        <v>106.93</v>
      </c>
      <c r="Q1488" s="10" t="s">
        <v>8310</v>
      </c>
      <c r="R1488" t="s">
        <v>8318</v>
      </c>
      <c r="S1488" s="13">
        <f t="shared" si="117"/>
        <v>41788.167187500003</v>
      </c>
      <c r="T1488" s="13">
        <f t="shared" si="118"/>
        <v>41823.167187500003</v>
      </c>
      <c r="U1488">
        <f t="shared" si="119"/>
        <v>2014</v>
      </c>
    </row>
    <row r="1489" spans="1:21" ht="32" x14ac:dyDescent="0.2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8219</v>
      </c>
      <c r="G1489" t="s">
        <v>8222</v>
      </c>
      <c r="H1489" t="s">
        <v>8244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8302</v>
      </c>
      <c r="O1489">
        <f t="shared" si="115"/>
        <v>4</v>
      </c>
      <c r="P1489">
        <f t="shared" si="116"/>
        <v>100.5</v>
      </c>
      <c r="Q1489" s="10" t="s">
        <v>8310</v>
      </c>
      <c r="R1489" t="s">
        <v>8318</v>
      </c>
      <c r="S1489" s="13">
        <f t="shared" si="117"/>
        <v>42410.93105324074</v>
      </c>
      <c r="T1489" s="13">
        <f t="shared" si="118"/>
        <v>42440.93105324074</v>
      </c>
      <c r="U1489">
        <f t="shared" si="119"/>
        <v>2016</v>
      </c>
    </row>
    <row r="1490" spans="1:21" ht="48" x14ac:dyDescent="0.2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8219</v>
      </c>
      <c r="G1490" t="s">
        <v>8222</v>
      </c>
      <c r="H1490" t="s">
        <v>8244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8268</v>
      </c>
      <c r="O1490">
        <f t="shared" si="115"/>
        <v>9</v>
      </c>
      <c r="P1490">
        <f t="shared" si="116"/>
        <v>25.65</v>
      </c>
      <c r="Q1490" s="10" t="s">
        <v>8310</v>
      </c>
      <c r="R1490" t="s">
        <v>8334</v>
      </c>
      <c r="S1490" s="13">
        <f t="shared" si="117"/>
        <v>41780.785729166666</v>
      </c>
      <c r="T1490" s="13">
        <f t="shared" si="118"/>
        <v>41840.785729166666</v>
      </c>
      <c r="U1490">
        <f t="shared" si="119"/>
        <v>2014</v>
      </c>
    </row>
    <row r="1491" spans="1:21" ht="48" x14ac:dyDescent="0.2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8219</v>
      </c>
      <c r="G1491" t="s">
        <v>8222</v>
      </c>
      <c r="H1491" t="s">
        <v>8244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8268</v>
      </c>
      <c r="O1491">
        <f t="shared" si="115"/>
        <v>0</v>
      </c>
      <c r="P1491">
        <f t="shared" si="116"/>
        <v>10</v>
      </c>
      <c r="Q1491" s="10" t="s">
        <v>8310</v>
      </c>
      <c r="R1491" t="s">
        <v>8334</v>
      </c>
      <c r="S1491" s="13">
        <f t="shared" si="117"/>
        <v>42065.190694444449</v>
      </c>
      <c r="T1491" s="13">
        <f t="shared" si="118"/>
        <v>42090.149027777778</v>
      </c>
      <c r="U1491">
        <f t="shared" si="119"/>
        <v>2015</v>
      </c>
    </row>
    <row r="1492" spans="1:21" ht="48" x14ac:dyDescent="0.2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8218</v>
      </c>
      <c r="G1492" t="s">
        <v>8222</v>
      </c>
      <c r="H1492" t="s">
        <v>8244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8302</v>
      </c>
      <c r="O1492">
        <f t="shared" si="115"/>
        <v>15</v>
      </c>
      <c r="P1492">
        <f t="shared" si="116"/>
        <v>150</v>
      </c>
      <c r="Q1492" s="10" t="s">
        <v>8310</v>
      </c>
      <c r="R1492" t="s">
        <v>8318</v>
      </c>
      <c r="S1492" s="13">
        <f t="shared" si="117"/>
        <v>41793.17219907407</v>
      </c>
      <c r="T1492" s="13">
        <f t="shared" si="118"/>
        <v>41823.17219907407</v>
      </c>
      <c r="U1492">
        <f t="shared" si="119"/>
        <v>2014</v>
      </c>
    </row>
    <row r="1493" spans="1:21" ht="48" x14ac:dyDescent="0.2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8218</v>
      </c>
      <c r="G1493" t="s">
        <v>8222</v>
      </c>
      <c r="H1493" t="s">
        <v>8244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8302</v>
      </c>
      <c r="O1493">
        <f t="shared" si="115"/>
        <v>0</v>
      </c>
      <c r="P1493">
        <f t="shared" si="116"/>
        <v>0</v>
      </c>
      <c r="Q1493" s="10" t="s">
        <v>8310</v>
      </c>
      <c r="R1493" t="s">
        <v>8318</v>
      </c>
      <c r="S1493" s="13">
        <f t="shared" si="117"/>
        <v>42065.791574074072</v>
      </c>
      <c r="T1493" s="13">
        <f t="shared" si="118"/>
        <v>42090.749907407408</v>
      </c>
      <c r="U1493">
        <f t="shared" si="119"/>
        <v>2015</v>
      </c>
    </row>
    <row r="1494" spans="1:21" ht="16" x14ac:dyDescent="0.2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8218</v>
      </c>
      <c r="G1494" t="s">
        <v>8224</v>
      </c>
      <c r="H1494" t="s">
        <v>8246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8302</v>
      </c>
      <c r="O1494">
        <f t="shared" si="115"/>
        <v>0</v>
      </c>
      <c r="P1494">
        <f t="shared" si="116"/>
        <v>0</v>
      </c>
      <c r="Q1494" s="10" t="s">
        <v>8310</v>
      </c>
      <c r="R1494" t="s">
        <v>8318</v>
      </c>
      <c r="S1494" s="13">
        <f t="shared" si="117"/>
        <v>41954.228032407409</v>
      </c>
      <c r="T1494" s="13">
        <f t="shared" si="118"/>
        <v>41984.228032407409</v>
      </c>
      <c r="U1494">
        <f t="shared" si="119"/>
        <v>2014</v>
      </c>
    </row>
    <row r="1495" spans="1:21" ht="48" x14ac:dyDescent="0.2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8219</v>
      </c>
      <c r="G1495" t="s">
        <v>8222</v>
      </c>
      <c r="H1495" t="s">
        <v>8244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8268</v>
      </c>
      <c r="O1495">
        <f t="shared" si="115"/>
        <v>1</v>
      </c>
      <c r="P1495">
        <f t="shared" si="116"/>
        <v>62.5</v>
      </c>
      <c r="Q1495" s="10" t="s">
        <v>8310</v>
      </c>
      <c r="R1495" t="s">
        <v>8334</v>
      </c>
      <c r="S1495" s="13">
        <f t="shared" si="117"/>
        <v>41843.775011574071</v>
      </c>
      <c r="T1495" s="13">
        <f t="shared" si="118"/>
        <v>41863.775011574071</v>
      </c>
      <c r="U1495">
        <f t="shared" si="119"/>
        <v>2014</v>
      </c>
    </row>
    <row r="1496" spans="1:21" ht="16" x14ac:dyDescent="0.2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8219</v>
      </c>
      <c r="G1496" t="s">
        <v>8222</v>
      </c>
      <c r="H1496" t="s">
        <v>8244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8268</v>
      </c>
      <c r="O1496">
        <f t="shared" si="115"/>
        <v>0</v>
      </c>
      <c r="P1496">
        <f t="shared" si="116"/>
        <v>1.5</v>
      </c>
      <c r="Q1496" s="10" t="s">
        <v>8310</v>
      </c>
      <c r="R1496" t="s">
        <v>8334</v>
      </c>
      <c r="S1496" s="13">
        <f t="shared" si="117"/>
        <v>42095.229166666672</v>
      </c>
      <c r="T1496" s="13">
        <f t="shared" si="118"/>
        <v>42109.211111111115</v>
      </c>
      <c r="U1496">
        <f t="shared" si="119"/>
        <v>2015</v>
      </c>
    </row>
    <row r="1497" spans="1:21" ht="48" x14ac:dyDescent="0.2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8219</v>
      </c>
      <c r="G1497" t="s">
        <v>8222</v>
      </c>
      <c r="H1497" t="s">
        <v>8244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8268</v>
      </c>
      <c r="O1497">
        <f t="shared" si="115"/>
        <v>10</v>
      </c>
      <c r="P1497">
        <f t="shared" si="116"/>
        <v>142.86000000000001</v>
      </c>
      <c r="Q1497" s="10" t="s">
        <v>8310</v>
      </c>
      <c r="R1497" t="s">
        <v>8334</v>
      </c>
      <c r="S1497" s="13">
        <f t="shared" si="117"/>
        <v>42308.211215277777</v>
      </c>
      <c r="T1497" s="13">
        <f t="shared" si="118"/>
        <v>42338.252881944441</v>
      </c>
      <c r="U1497">
        <f t="shared" si="119"/>
        <v>2015</v>
      </c>
    </row>
    <row r="1498" spans="1:21" ht="48" x14ac:dyDescent="0.2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8219</v>
      </c>
      <c r="G1498" t="s">
        <v>8224</v>
      </c>
      <c r="H1498" t="s">
        <v>8246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8268</v>
      </c>
      <c r="O1498">
        <f t="shared" si="115"/>
        <v>0</v>
      </c>
      <c r="P1498">
        <f t="shared" si="116"/>
        <v>0</v>
      </c>
      <c r="Q1498" s="10" t="s">
        <v>8310</v>
      </c>
      <c r="R1498" t="s">
        <v>8334</v>
      </c>
      <c r="S1498" s="13">
        <f t="shared" si="117"/>
        <v>42433.338749999995</v>
      </c>
      <c r="T1498" s="13">
        <f t="shared" si="118"/>
        <v>42461.25</v>
      </c>
      <c r="U1498">
        <f t="shared" si="119"/>
        <v>2016</v>
      </c>
    </row>
    <row r="1499" spans="1:21" ht="48" x14ac:dyDescent="0.2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8219</v>
      </c>
      <c r="G1499" t="s">
        <v>8224</v>
      </c>
      <c r="H1499" t="s">
        <v>8246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8268</v>
      </c>
      <c r="O1499">
        <f t="shared" si="115"/>
        <v>16</v>
      </c>
      <c r="P1499">
        <f t="shared" si="116"/>
        <v>49.28</v>
      </c>
      <c r="Q1499" s="10" t="s">
        <v>8310</v>
      </c>
      <c r="R1499" t="s">
        <v>8334</v>
      </c>
      <c r="S1499" s="13">
        <f t="shared" si="117"/>
        <v>42016.120613425926</v>
      </c>
      <c r="T1499" s="13">
        <f t="shared" si="118"/>
        <v>42046.120613425926</v>
      </c>
      <c r="U1499">
        <f t="shared" si="119"/>
        <v>2015</v>
      </c>
    </row>
    <row r="1500" spans="1:21" ht="48" x14ac:dyDescent="0.2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8219</v>
      </c>
      <c r="G1500" t="s">
        <v>8227</v>
      </c>
      <c r="H1500" t="s">
        <v>8249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8268</v>
      </c>
      <c r="O1500">
        <f t="shared" si="115"/>
        <v>0</v>
      </c>
      <c r="P1500">
        <f t="shared" si="116"/>
        <v>0</v>
      </c>
      <c r="Q1500" s="10" t="s">
        <v>8310</v>
      </c>
      <c r="R1500" t="s">
        <v>8334</v>
      </c>
      <c r="S1500" s="13">
        <f t="shared" si="117"/>
        <v>42296.154131944444</v>
      </c>
      <c r="T1500" s="13">
        <f t="shared" si="118"/>
        <v>42326.195798611108</v>
      </c>
      <c r="U1500">
        <f t="shared" si="119"/>
        <v>2015</v>
      </c>
    </row>
    <row r="1501" spans="1:21" ht="48" x14ac:dyDescent="0.2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8219</v>
      </c>
      <c r="G1501" t="s">
        <v>8222</v>
      </c>
      <c r="H1501" t="s">
        <v>8244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8268</v>
      </c>
      <c r="O1501">
        <f t="shared" si="115"/>
        <v>5</v>
      </c>
      <c r="P1501">
        <f t="shared" si="116"/>
        <v>60.11</v>
      </c>
      <c r="Q1501" s="10" t="s">
        <v>8310</v>
      </c>
      <c r="R1501" t="s">
        <v>8334</v>
      </c>
      <c r="S1501" s="13">
        <f t="shared" si="117"/>
        <v>42289.94049768518</v>
      </c>
      <c r="T1501" s="13">
        <f t="shared" si="118"/>
        <v>42349.982164351852</v>
      </c>
      <c r="U1501">
        <f t="shared" si="119"/>
        <v>2015</v>
      </c>
    </row>
    <row r="1502" spans="1:21" ht="48" x14ac:dyDescent="0.2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8219</v>
      </c>
      <c r="G1502" t="s">
        <v>8222</v>
      </c>
      <c r="H1502" t="s">
        <v>8244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8268</v>
      </c>
      <c r="O1502">
        <f t="shared" si="115"/>
        <v>1</v>
      </c>
      <c r="P1502">
        <f t="shared" si="116"/>
        <v>52.5</v>
      </c>
      <c r="Q1502" s="10" t="s">
        <v>8310</v>
      </c>
      <c r="R1502" t="s">
        <v>8334</v>
      </c>
      <c r="S1502" s="13">
        <f t="shared" si="117"/>
        <v>41856.672152777777</v>
      </c>
      <c r="T1502" s="13">
        <f t="shared" si="118"/>
        <v>41886.672152777777</v>
      </c>
      <c r="U1502">
        <f t="shared" si="119"/>
        <v>2014</v>
      </c>
    </row>
    <row r="1503" spans="1:21" ht="32" x14ac:dyDescent="0.2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8219</v>
      </c>
      <c r="G1503" t="s">
        <v>8222</v>
      </c>
      <c r="H1503" t="s">
        <v>8244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8268</v>
      </c>
      <c r="O1503">
        <f t="shared" si="115"/>
        <v>37</v>
      </c>
      <c r="P1503">
        <f t="shared" si="116"/>
        <v>147.4</v>
      </c>
      <c r="Q1503" s="10" t="s">
        <v>8310</v>
      </c>
      <c r="R1503" t="s">
        <v>8334</v>
      </c>
      <c r="S1503" s="13">
        <f t="shared" si="117"/>
        <v>41903.882951388885</v>
      </c>
      <c r="T1503" s="13">
        <f t="shared" si="118"/>
        <v>41933.882951388885</v>
      </c>
      <c r="U1503">
        <f t="shared" si="119"/>
        <v>2014</v>
      </c>
    </row>
    <row r="1504" spans="1:21" ht="48" x14ac:dyDescent="0.2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8219</v>
      </c>
      <c r="G1504" t="s">
        <v>8222</v>
      </c>
      <c r="H1504" t="s">
        <v>8244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8268</v>
      </c>
      <c r="O1504">
        <f t="shared" si="115"/>
        <v>0</v>
      </c>
      <c r="P1504">
        <f t="shared" si="116"/>
        <v>7</v>
      </c>
      <c r="Q1504" s="10" t="s">
        <v>8310</v>
      </c>
      <c r="R1504" t="s">
        <v>8334</v>
      </c>
      <c r="S1504" s="13">
        <f t="shared" si="117"/>
        <v>41995.084074074075</v>
      </c>
      <c r="T1504" s="13">
        <f t="shared" si="118"/>
        <v>42024.802777777775</v>
      </c>
      <c r="U1504">
        <f t="shared" si="119"/>
        <v>2015</v>
      </c>
    </row>
    <row r="1505" spans="1:21" ht="48" x14ac:dyDescent="0.2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8219</v>
      </c>
      <c r="G1505" t="s">
        <v>8227</v>
      </c>
      <c r="H1505" t="s">
        <v>8249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8268</v>
      </c>
      <c r="O1505">
        <f t="shared" si="115"/>
        <v>3</v>
      </c>
      <c r="P1505">
        <f t="shared" si="116"/>
        <v>35.71</v>
      </c>
      <c r="Q1505" s="10" t="s">
        <v>8310</v>
      </c>
      <c r="R1505" t="s">
        <v>8334</v>
      </c>
      <c r="S1505" s="13">
        <f t="shared" si="117"/>
        <v>41866.640648148146</v>
      </c>
      <c r="T1505" s="13">
        <f t="shared" si="118"/>
        <v>41898.125</v>
      </c>
      <c r="U1505">
        <f t="shared" si="119"/>
        <v>2014</v>
      </c>
    </row>
    <row r="1506" spans="1:21" ht="48" x14ac:dyDescent="0.2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8219</v>
      </c>
      <c r="G1506" t="s">
        <v>8227</v>
      </c>
      <c r="H1506" t="s">
        <v>8249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8268</v>
      </c>
      <c r="O1506">
        <f t="shared" si="115"/>
        <v>3</v>
      </c>
      <c r="P1506">
        <f t="shared" si="116"/>
        <v>57</v>
      </c>
      <c r="Q1506" s="10" t="s">
        <v>8310</v>
      </c>
      <c r="R1506" t="s">
        <v>8334</v>
      </c>
      <c r="S1506" s="13">
        <f t="shared" si="117"/>
        <v>41779.695092592592</v>
      </c>
      <c r="T1506" s="13">
        <f t="shared" si="118"/>
        <v>41813.666666666664</v>
      </c>
      <c r="U1506">
        <f t="shared" si="119"/>
        <v>2014</v>
      </c>
    </row>
    <row r="1507" spans="1:21" ht="48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8219</v>
      </c>
      <c r="G1507" t="s">
        <v>8223</v>
      </c>
      <c r="H1507" t="s">
        <v>8245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8268</v>
      </c>
      <c r="O1507">
        <f t="shared" si="115"/>
        <v>0</v>
      </c>
      <c r="P1507">
        <f t="shared" si="116"/>
        <v>0</v>
      </c>
      <c r="Q1507" s="10" t="s">
        <v>8310</v>
      </c>
      <c r="R1507" t="s">
        <v>8334</v>
      </c>
      <c r="S1507" s="13">
        <f t="shared" si="117"/>
        <v>42344.824502314819</v>
      </c>
      <c r="T1507" s="13">
        <f t="shared" si="118"/>
        <v>42400.996527777781</v>
      </c>
      <c r="U1507">
        <f t="shared" si="119"/>
        <v>2016</v>
      </c>
    </row>
    <row r="1508" spans="1:21" ht="48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8218</v>
      </c>
      <c r="G1508" t="s">
        <v>8222</v>
      </c>
      <c r="H1508" t="s">
        <v>8244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8270</v>
      </c>
      <c r="O1508">
        <f t="shared" si="115"/>
        <v>30</v>
      </c>
      <c r="P1508">
        <f t="shared" si="116"/>
        <v>134.55000000000001</v>
      </c>
      <c r="Q1508" s="10" t="s">
        <v>8315</v>
      </c>
      <c r="R1508" t="s">
        <v>8323</v>
      </c>
      <c r="S1508" s="13">
        <f t="shared" si="117"/>
        <v>42325.684189814812</v>
      </c>
      <c r="T1508" s="13">
        <f t="shared" si="118"/>
        <v>42355.249305555553</v>
      </c>
      <c r="U1508">
        <f t="shared" si="119"/>
        <v>2015</v>
      </c>
    </row>
    <row r="1509" spans="1:21" ht="48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8217</v>
      </c>
      <c r="G1509" t="s">
        <v>8222</v>
      </c>
      <c r="H1509" t="s">
        <v>8244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8292</v>
      </c>
      <c r="O1509">
        <f t="shared" si="115"/>
        <v>1678</v>
      </c>
      <c r="P1509">
        <f t="shared" si="116"/>
        <v>20.47</v>
      </c>
      <c r="Q1509" s="10" t="s">
        <v>8315</v>
      </c>
      <c r="R1509" t="s">
        <v>8326</v>
      </c>
      <c r="S1509" s="13">
        <f t="shared" si="117"/>
        <v>41450.681574074071</v>
      </c>
      <c r="T1509" s="13">
        <f t="shared" si="118"/>
        <v>41480.681574074071</v>
      </c>
      <c r="U1509">
        <f t="shared" si="119"/>
        <v>2013</v>
      </c>
    </row>
    <row r="1510" spans="1:21" ht="48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8219</v>
      </c>
      <c r="G1510" t="s">
        <v>8222</v>
      </c>
      <c r="H1510" t="s">
        <v>8244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8281</v>
      </c>
      <c r="O1510">
        <f t="shared" si="115"/>
        <v>1</v>
      </c>
      <c r="P1510">
        <f t="shared" si="116"/>
        <v>17.5</v>
      </c>
      <c r="Q1510" s="10" t="s">
        <v>8332</v>
      </c>
      <c r="R1510" t="s">
        <v>8333</v>
      </c>
      <c r="S1510" s="13">
        <f t="shared" si="117"/>
        <v>41870.87467592593</v>
      </c>
      <c r="T1510" s="13">
        <f t="shared" si="118"/>
        <v>41900.87467592593</v>
      </c>
      <c r="U1510">
        <f t="shared" si="119"/>
        <v>2014</v>
      </c>
    </row>
    <row r="1511" spans="1:21" ht="48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8217</v>
      </c>
      <c r="G1511" t="s">
        <v>8223</v>
      </c>
      <c r="H1511" t="s">
        <v>8245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8266</v>
      </c>
      <c r="O1511">
        <f t="shared" si="115"/>
        <v>132</v>
      </c>
      <c r="P1511">
        <f t="shared" si="116"/>
        <v>78.58</v>
      </c>
      <c r="Q1511" s="10" t="s">
        <v>8308</v>
      </c>
      <c r="R1511" t="s">
        <v>8337</v>
      </c>
      <c r="S1511" s="13">
        <f t="shared" si="117"/>
        <v>41785.452534722222</v>
      </c>
      <c r="T1511" s="13">
        <f t="shared" si="118"/>
        <v>41815.452534722222</v>
      </c>
      <c r="U1511">
        <f t="shared" si="119"/>
        <v>2014</v>
      </c>
    </row>
    <row r="1512" spans="1:21" ht="48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8217</v>
      </c>
      <c r="G1512" t="s">
        <v>8222</v>
      </c>
      <c r="H1512" t="s">
        <v>8244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8294</v>
      </c>
      <c r="O1512">
        <f t="shared" si="115"/>
        <v>404</v>
      </c>
      <c r="P1512">
        <f t="shared" si="116"/>
        <v>82.4</v>
      </c>
      <c r="Q1512" s="10" t="s">
        <v>8321</v>
      </c>
      <c r="R1512" t="s">
        <v>8349</v>
      </c>
      <c r="S1512" s="13">
        <f t="shared" si="117"/>
        <v>42234.624895833331</v>
      </c>
      <c r="T1512" s="13">
        <f t="shared" si="118"/>
        <v>42264.624895833331</v>
      </c>
      <c r="U1512">
        <f t="shared" si="119"/>
        <v>2015</v>
      </c>
    </row>
    <row r="1513" spans="1:21" ht="48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8219</v>
      </c>
      <c r="G1513" t="s">
        <v>8222</v>
      </c>
      <c r="H1513" t="s">
        <v>8244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8268</v>
      </c>
      <c r="O1513">
        <f t="shared" si="115"/>
        <v>41</v>
      </c>
      <c r="P1513">
        <f t="shared" si="116"/>
        <v>81.319999999999993</v>
      </c>
      <c r="Q1513" s="10" t="s">
        <v>8310</v>
      </c>
      <c r="R1513" t="s">
        <v>8334</v>
      </c>
      <c r="S1513" s="13">
        <f t="shared" si="117"/>
        <v>41766.617291666669</v>
      </c>
      <c r="T1513" s="13">
        <f t="shared" si="118"/>
        <v>41793.290972222225</v>
      </c>
      <c r="U1513">
        <f t="shared" si="119"/>
        <v>2014</v>
      </c>
    </row>
    <row r="1514" spans="1:21" ht="48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8217</v>
      </c>
      <c r="G1514" t="s">
        <v>8222</v>
      </c>
      <c r="H1514" t="s">
        <v>8244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8266</v>
      </c>
      <c r="O1514">
        <f t="shared" si="115"/>
        <v>124</v>
      </c>
      <c r="P1514">
        <f t="shared" si="116"/>
        <v>139.53</v>
      </c>
      <c r="Q1514" s="10" t="s">
        <v>8308</v>
      </c>
      <c r="R1514" t="s">
        <v>8337</v>
      </c>
      <c r="S1514" s="13">
        <f t="shared" si="117"/>
        <v>41837.210543981484</v>
      </c>
      <c r="T1514" s="13">
        <f t="shared" si="118"/>
        <v>41859</v>
      </c>
      <c r="U1514">
        <f t="shared" si="119"/>
        <v>2014</v>
      </c>
    </row>
    <row r="1515" spans="1:21" ht="64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8219</v>
      </c>
      <c r="G1515" t="s">
        <v>8222</v>
      </c>
      <c r="H1515" t="s">
        <v>8244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8268</v>
      </c>
      <c r="O1515">
        <f t="shared" si="115"/>
        <v>3</v>
      </c>
      <c r="P1515">
        <f t="shared" si="116"/>
        <v>52.8</v>
      </c>
      <c r="Q1515" s="10" t="s">
        <v>8310</v>
      </c>
      <c r="R1515" t="s">
        <v>8334</v>
      </c>
      <c r="S1515" s="13">
        <f t="shared" si="117"/>
        <v>42499.731701388882</v>
      </c>
      <c r="T1515" s="13">
        <f t="shared" si="118"/>
        <v>42529.731701388882</v>
      </c>
      <c r="U1515">
        <f t="shared" si="119"/>
        <v>2016</v>
      </c>
    </row>
    <row r="1516" spans="1:21" ht="16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8219</v>
      </c>
      <c r="G1516" t="s">
        <v>8222</v>
      </c>
      <c r="H1516" t="s">
        <v>8244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8268</v>
      </c>
      <c r="O1516">
        <f t="shared" si="115"/>
        <v>0</v>
      </c>
      <c r="P1516">
        <f t="shared" si="116"/>
        <v>0</v>
      </c>
      <c r="Q1516" s="10" t="s">
        <v>8310</v>
      </c>
      <c r="R1516" t="s">
        <v>8334</v>
      </c>
      <c r="S1516" s="13">
        <f t="shared" si="117"/>
        <v>42538.742893518516</v>
      </c>
      <c r="T1516" s="13">
        <f t="shared" si="118"/>
        <v>42568.742893518516</v>
      </c>
      <c r="U1516">
        <f t="shared" si="119"/>
        <v>2016</v>
      </c>
    </row>
    <row r="1517" spans="1:21" ht="32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8219</v>
      </c>
      <c r="G1517" t="s">
        <v>8222</v>
      </c>
      <c r="H1517" t="s">
        <v>8244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8275</v>
      </c>
      <c r="O1517">
        <f t="shared" si="115"/>
        <v>15</v>
      </c>
      <c r="P1517">
        <f t="shared" si="116"/>
        <v>46.03</v>
      </c>
      <c r="Q1517" s="10" t="s">
        <v>8324</v>
      </c>
      <c r="R1517" t="s">
        <v>8338</v>
      </c>
      <c r="S1517" s="13">
        <f t="shared" si="117"/>
        <v>41310.969270833331</v>
      </c>
      <c r="T1517" s="13">
        <f t="shared" si="118"/>
        <v>41355.927604166667</v>
      </c>
      <c r="U1517">
        <f t="shared" si="119"/>
        <v>2013</v>
      </c>
    </row>
    <row r="1518" spans="1:21" ht="32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8217</v>
      </c>
      <c r="G1518" t="s">
        <v>8222</v>
      </c>
      <c r="H1518" t="s">
        <v>8244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8273</v>
      </c>
      <c r="O1518">
        <f t="shared" si="115"/>
        <v>100</v>
      </c>
      <c r="P1518">
        <f t="shared" si="116"/>
        <v>190.9</v>
      </c>
      <c r="Q1518" s="10" t="s">
        <v>8324</v>
      </c>
      <c r="R1518" t="s">
        <v>8348</v>
      </c>
      <c r="S1518" s="13">
        <f t="shared" si="117"/>
        <v>41620.87667824074</v>
      </c>
      <c r="T1518" s="13">
        <f t="shared" si="118"/>
        <v>41650.87667824074</v>
      </c>
      <c r="U1518">
        <f t="shared" si="119"/>
        <v>2014</v>
      </c>
    </row>
    <row r="1519" spans="1:21" ht="48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8217</v>
      </c>
      <c r="G1519" t="s">
        <v>8222</v>
      </c>
      <c r="H1519" t="s">
        <v>8244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8285</v>
      </c>
      <c r="O1519">
        <f t="shared" si="115"/>
        <v>102</v>
      </c>
      <c r="P1519">
        <f t="shared" si="116"/>
        <v>33.19</v>
      </c>
      <c r="Q1519" s="10" t="s">
        <v>8312</v>
      </c>
      <c r="R1519" t="s">
        <v>8344</v>
      </c>
      <c r="S1519" s="13">
        <f t="shared" si="117"/>
        <v>40646.014456018522</v>
      </c>
      <c r="T1519" s="13">
        <f t="shared" si="118"/>
        <v>40706.014456018522</v>
      </c>
      <c r="U1519">
        <f t="shared" si="119"/>
        <v>2011</v>
      </c>
    </row>
    <row r="1520" spans="1:21" ht="48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8217</v>
      </c>
      <c r="G1520" t="s">
        <v>8222</v>
      </c>
      <c r="H1520" t="s">
        <v>8244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8292</v>
      </c>
      <c r="O1520">
        <f t="shared" si="115"/>
        <v>182</v>
      </c>
      <c r="P1520">
        <f t="shared" si="116"/>
        <v>143.97999999999999</v>
      </c>
      <c r="Q1520" s="10" t="s">
        <v>8315</v>
      </c>
      <c r="R1520" t="s">
        <v>8326</v>
      </c>
      <c r="S1520" s="13">
        <f t="shared" si="117"/>
        <v>42654.525775462964</v>
      </c>
      <c r="T1520" s="13">
        <f t="shared" si="118"/>
        <v>42684.567442129628</v>
      </c>
      <c r="U1520">
        <f t="shared" si="119"/>
        <v>2016</v>
      </c>
    </row>
    <row r="1521" spans="1:21" ht="48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8217</v>
      </c>
      <c r="G1521" t="s">
        <v>8223</v>
      </c>
      <c r="H1521" t="s">
        <v>8245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8268</v>
      </c>
      <c r="O1521">
        <f t="shared" si="115"/>
        <v>100</v>
      </c>
      <c r="P1521">
        <f t="shared" si="116"/>
        <v>98.31</v>
      </c>
      <c r="Q1521" s="10" t="s">
        <v>8310</v>
      </c>
      <c r="R1521" t="s">
        <v>8334</v>
      </c>
      <c r="S1521" s="13">
        <f t="shared" si="117"/>
        <v>42254.264687499999</v>
      </c>
      <c r="T1521" s="13">
        <f t="shared" si="118"/>
        <v>42279.958333333328</v>
      </c>
      <c r="U1521">
        <f t="shared" si="119"/>
        <v>2015</v>
      </c>
    </row>
    <row r="1522" spans="1:21" ht="48" x14ac:dyDescent="0.2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8219</v>
      </c>
      <c r="G1522" t="s">
        <v>8227</v>
      </c>
      <c r="H1522" t="s">
        <v>8249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8268</v>
      </c>
      <c r="O1522">
        <f t="shared" si="115"/>
        <v>0</v>
      </c>
      <c r="P1522">
        <f t="shared" si="116"/>
        <v>0</v>
      </c>
      <c r="Q1522" s="10" t="s">
        <v>8310</v>
      </c>
      <c r="R1522" t="s">
        <v>8334</v>
      </c>
      <c r="S1522" s="13">
        <f t="shared" si="117"/>
        <v>41836.190937499996</v>
      </c>
      <c r="T1522" s="13">
        <f t="shared" si="118"/>
        <v>41896.190937499996</v>
      </c>
      <c r="U1522">
        <f t="shared" si="119"/>
        <v>2014</v>
      </c>
    </row>
    <row r="1523" spans="1:21" ht="48" x14ac:dyDescent="0.2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8217</v>
      </c>
      <c r="G1523" t="s">
        <v>8222</v>
      </c>
      <c r="H1523" t="s">
        <v>8244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8268</v>
      </c>
      <c r="O1523">
        <f t="shared" si="115"/>
        <v>119</v>
      </c>
      <c r="P1523">
        <f t="shared" si="116"/>
        <v>50.16</v>
      </c>
      <c r="Q1523" s="10" t="s">
        <v>8310</v>
      </c>
      <c r="R1523" t="s">
        <v>8334</v>
      </c>
      <c r="S1523" s="13">
        <f t="shared" si="117"/>
        <v>41778.637245370373</v>
      </c>
      <c r="T1523" s="13">
        <f t="shared" si="118"/>
        <v>41810.958333333336</v>
      </c>
      <c r="U1523">
        <f t="shared" si="119"/>
        <v>2014</v>
      </c>
    </row>
    <row r="1524" spans="1:21" ht="48" x14ac:dyDescent="0.2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8217</v>
      </c>
      <c r="G1524" t="s">
        <v>8222</v>
      </c>
      <c r="H1524" t="s">
        <v>8244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8268</v>
      </c>
      <c r="O1524">
        <f t="shared" si="115"/>
        <v>100</v>
      </c>
      <c r="P1524">
        <f t="shared" si="116"/>
        <v>134.15</v>
      </c>
      <c r="Q1524" s="10" t="s">
        <v>8310</v>
      </c>
      <c r="R1524" t="s">
        <v>8334</v>
      </c>
      <c r="S1524" s="13">
        <f t="shared" si="117"/>
        <v>41776.063136574077</v>
      </c>
      <c r="T1524" s="13">
        <f t="shared" si="118"/>
        <v>41807.125</v>
      </c>
      <c r="U1524">
        <f t="shared" si="119"/>
        <v>2014</v>
      </c>
    </row>
    <row r="1525" spans="1:21" ht="48" x14ac:dyDescent="0.2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8219</v>
      </c>
      <c r="G1525" t="s">
        <v>8223</v>
      </c>
      <c r="H1525" t="s">
        <v>8245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8268</v>
      </c>
      <c r="O1525">
        <f t="shared" si="115"/>
        <v>1</v>
      </c>
      <c r="P1525">
        <f t="shared" si="116"/>
        <v>15</v>
      </c>
      <c r="Q1525" s="10" t="s">
        <v>8310</v>
      </c>
      <c r="R1525" t="s">
        <v>8334</v>
      </c>
      <c r="S1525" s="13">
        <f t="shared" si="117"/>
        <v>41787.681527777779</v>
      </c>
      <c r="T1525" s="13">
        <f t="shared" si="118"/>
        <v>41817.681527777779</v>
      </c>
      <c r="U1525">
        <f t="shared" si="119"/>
        <v>2014</v>
      </c>
    </row>
    <row r="1526" spans="1:21" ht="48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8219</v>
      </c>
      <c r="G1526" t="s">
        <v>8222</v>
      </c>
      <c r="H1526" t="s">
        <v>8244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8281</v>
      </c>
      <c r="O1526">
        <f t="shared" si="115"/>
        <v>0</v>
      </c>
      <c r="P1526">
        <f t="shared" si="116"/>
        <v>0</v>
      </c>
      <c r="Q1526" s="10" t="s">
        <v>8332</v>
      </c>
      <c r="R1526" t="s">
        <v>8333</v>
      </c>
      <c r="S1526" s="13">
        <f t="shared" si="117"/>
        <v>42093.181944444441</v>
      </c>
      <c r="T1526" s="13">
        <f t="shared" si="118"/>
        <v>42123.181944444441</v>
      </c>
      <c r="U1526">
        <f t="shared" si="119"/>
        <v>2015</v>
      </c>
    </row>
    <row r="1527" spans="1:21" ht="48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8217</v>
      </c>
      <c r="G1527" t="s">
        <v>8222</v>
      </c>
      <c r="H1527" t="s">
        <v>8244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8276</v>
      </c>
      <c r="O1527">
        <f t="shared" si="115"/>
        <v>102</v>
      </c>
      <c r="P1527">
        <f t="shared" si="116"/>
        <v>196.34</v>
      </c>
      <c r="Q1527" s="10" t="s">
        <v>8324</v>
      </c>
      <c r="R1527" t="s">
        <v>8345</v>
      </c>
      <c r="S1527" s="13">
        <f t="shared" si="117"/>
        <v>42267.746782407412</v>
      </c>
      <c r="T1527" s="13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8219</v>
      </c>
      <c r="G1528" t="s">
        <v>8222</v>
      </c>
      <c r="H1528" t="s">
        <v>8244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8281</v>
      </c>
      <c r="O1528">
        <f t="shared" si="115"/>
        <v>1</v>
      </c>
      <c r="P1528">
        <f t="shared" si="116"/>
        <v>18</v>
      </c>
      <c r="Q1528" s="10" t="s">
        <v>8332</v>
      </c>
      <c r="R1528" t="s">
        <v>8333</v>
      </c>
      <c r="S1528" s="13">
        <f t="shared" si="117"/>
        <v>41809.754016203704</v>
      </c>
      <c r="T1528" s="13">
        <f t="shared" si="118"/>
        <v>41854.754016203704</v>
      </c>
      <c r="U1528">
        <f t="shared" si="119"/>
        <v>2014</v>
      </c>
    </row>
    <row r="1529" spans="1:21" ht="48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8217</v>
      </c>
      <c r="G1529" t="s">
        <v>8222</v>
      </c>
      <c r="H1529" t="s">
        <v>8244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8262</v>
      </c>
      <c r="O1529">
        <f t="shared" si="115"/>
        <v>101</v>
      </c>
      <c r="P1529">
        <f t="shared" si="116"/>
        <v>159.82</v>
      </c>
      <c r="Q1529" s="10" t="s">
        <v>8308</v>
      </c>
      <c r="R1529" t="s">
        <v>8347</v>
      </c>
      <c r="S1529" s="13">
        <f t="shared" si="117"/>
        <v>42516.047071759262</v>
      </c>
      <c r="T1529" s="13">
        <f t="shared" si="118"/>
        <v>42556.047071759262</v>
      </c>
      <c r="U1529">
        <f t="shared" si="119"/>
        <v>2016</v>
      </c>
    </row>
    <row r="1530" spans="1:21" ht="32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8219</v>
      </c>
      <c r="G1530" t="s">
        <v>8222</v>
      </c>
      <c r="H1530" t="s">
        <v>8244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8269</v>
      </c>
      <c r="O1530">
        <f t="shared" si="115"/>
        <v>0</v>
      </c>
      <c r="P1530">
        <f t="shared" si="116"/>
        <v>1</v>
      </c>
      <c r="Q1530" s="10" t="s">
        <v>8315</v>
      </c>
      <c r="R1530" t="s">
        <v>8319</v>
      </c>
      <c r="S1530" s="13">
        <f t="shared" si="117"/>
        <v>42052.93850694444</v>
      </c>
      <c r="T1530" s="13">
        <f t="shared" si="118"/>
        <v>42082.896840277783</v>
      </c>
      <c r="U1530">
        <f t="shared" si="119"/>
        <v>2015</v>
      </c>
    </row>
    <row r="1531" spans="1:21" ht="48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8219</v>
      </c>
      <c r="G1531" t="s">
        <v>8223</v>
      </c>
      <c r="H1531" t="s">
        <v>8245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8269</v>
      </c>
      <c r="O1531">
        <f t="shared" si="115"/>
        <v>0</v>
      </c>
      <c r="P1531">
        <f t="shared" si="116"/>
        <v>0</v>
      </c>
      <c r="Q1531" s="10" t="s">
        <v>8315</v>
      </c>
      <c r="R1531" t="s">
        <v>8319</v>
      </c>
      <c r="S1531" s="13">
        <f t="shared" si="117"/>
        <v>42283.3909375</v>
      </c>
      <c r="T1531" s="13">
        <f t="shared" si="118"/>
        <v>42339</v>
      </c>
      <c r="U1531">
        <f t="shared" si="119"/>
        <v>2015</v>
      </c>
    </row>
    <row r="1532" spans="1:21" ht="48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8219</v>
      </c>
      <c r="G1532" t="s">
        <v>8235</v>
      </c>
      <c r="H1532" t="s">
        <v>8247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8269</v>
      </c>
      <c r="O1532">
        <f t="shared" si="115"/>
        <v>3</v>
      </c>
      <c r="P1532">
        <f t="shared" si="116"/>
        <v>150.5</v>
      </c>
      <c r="Q1532" s="10" t="s">
        <v>8315</v>
      </c>
      <c r="R1532" t="s">
        <v>8319</v>
      </c>
      <c r="S1532" s="13">
        <f t="shared" si="117"/>
        <v>42631.769513888896</v>
      </c>
      <c r="T1532" s="13">
        <f t="shared" si="118"/>
        <v>42691.811180555553</v>
      </c>
      <c r="U1532">
        <f t="shared" si="119"/>
        <v>2016</v>
      </c>
    </row>
    <row r="1533" spans="1:21" ht="48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8219</v>
      </c>
      <c r="G1533" t="s">
        <v>8222</v>
      </c>
      <c r="H1533" t="s">
        <v>8244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8270</v>
      </c>
      <c r="O1533">
        <f t="shared" si="115"/>
        <v>17</v>
      </c>
      <c r="P1533">
        <f t="shared" si="116"/>
        <v>110.29</v>
      </c>
      <c r="Q1533" s="10" t="s">
        <v>8315</v>
      </c>
      <c r="R1533" t="s">
        <v>8323</v>
      </c>
      <c r="S1533" s="13">
        <f t="shared" si="117"/>
        <v>42182.008402777778</v>
      </c>
      <c r="T1533" s="13">
        <f t="shared" si="118"/>
        <v>42227.008402777778</v>
      </c>
      <c r="U1533">
        <f t="shared" si="119"/>
        <v>2015</v>
      </c>
    </row>
    <row r="1534" spans="1:21" ht="32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8218</v>
      </c>
      <c r="G1534" t="s">
        <v>8238</v>
      </c>
      <c r="H1534" t="s">
        <v>8255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8270</v>
      </c>
      <c r="O1534">
        <f t="shared" si="115"/>
        <v>3</v>
      </c>
      <c r="P1534">
        <f t="shared" si="116"/>
        <v>40</v>
      </c>
      <c r="Q1534" s="10" t="s">
        <v>8315</v>
      </c>
      <c r="R1534" t="s">
        <v>8323</v>
      </c>
      <c r="S1534" s="13">
        <f t="shared" si="117"/>
        <v>42303.878414351857</v>
      </c>
      <c r="T1534" s="13">
        <f t="shared" si="118"/>
        <v>42333.920081018514</v>
      </c>
      <c r="U1534">
        <f t="shared" si="119"/>
        <v>2015</v>
      </c>
    </row>
    <row r="1535" spans="1:21" ht="16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8219</v>
      </c>
      <c r="G1535" t="s">
        <v>8222</v>
      </c>
      <c r="H1535" t="s">
        <v>8244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8281</v>
      </c>
      <c r="O1535">
        <f t="shared" si="115"/>
        <v>0</v>
      </c>
      <c r="P1535">
        <f t="shared" si="116"/>
        <v>0</v>
      </c>
      <c r="Q1535" s="10" t="s">
        <v>8332</v>
      </c>
      <c r="R1535" t="s">
        <v>8333</v>
      </c>
      <c r="S1535" s="13">
        <f t="shared" si="117"/>
        <v>41841.682314814818</v>
      </c>
      <c r="T1535" s="13">
        <f t="shared" si="118"/>
        <v>41871.682314814818</v>
      </c>
      <c r="U1535">
        <f t="shared" si="119"/>
        <v>2014</v>
      </c>
    </row>
    <row r="1536" spans="1:21" ht="48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8217</v>
      </c>
      <c r="G1536" t="s">
        <v>8222</v>
      </c>
      <c r="H1536" t="s">
        <v>8244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8282</v>
      </c>
      <c r="O1536">
        <f t="shared" si="115"/>
        <v>108</v>
      </c>
      <c r="P1536">
        <f t="shared" si="116"/>
        <v>112.79</v>
      </c>
      <c r="Q1536" s="10" t="s">
        <v>8328</v>
      </c>
      <c r="R1536" t="s">
        <v>8329</v>
      </c>
      <c r="S1536" s="13">
        <f t="shared" si="117"/>
        <v>42529.979108796295</v>
      </c>
      <c r="T1536" s="13">
        <f t="shared" si="118"/>
        <v>42550.979108796295</v>
      </c>
      <c r="U1536">
        <f t="shared" si="119"/>
        <v>2016</v>
      </c>
    </row>
    <row r="1537" spans="1:21" ht="48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8217</v>
      </c>
      <c r="G1537" t="s">
        <v>8222</v>
      </c>
      <c r="H1537" t="s">
        <v>8244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8282</v>
      </c>
      <c r="O1537">
        <f t="shared" si="115"/>
        <v>172</v>
      </c>
      <c r="P1537">
        <f t="shared" si="116"/>
        <v>174.21</v>
      </c>
      <c r="Q1537" s="10" t="s">
        <v>8328</v>
      </c>
      <c r="R1537" t="s">
        <v>8329</v>
      </c>
      <c r="S1537" s="13">
        <f t="shared" si="117"/>
        <v>42278.662037037036</v>
      </c>
      <c r="T1537" s="13">
        <f t="shared" si="118"/>
        <v>42309.125</v>
      </c>
      <c r="U1537">
        <f t="shared" si="119"/>
        <v>2015</v>
      </c>
    </row>
    <row r="1538" spans="1:21" ht="48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8217</v>
      </c>
      <c r="G1538" t="s">
        <v>8222</v>
      </c>
      <c r="H1538" t="s">
        <v>8244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8273</v>
      </c>
      <c r="O1538">
        <f t="shared" si="115"/>
        <v>126</v>
      </c>
      <c r="P1538">
        <f t="shared" si="116"/>
        <v>61.7</v>
      </c>
      <c r="Q1538" s="10" t="s">
        <v>8324</v>
      </c>
      <c r="R1538" t="s">
        <v>8348</v>
      </c>
      <c r="S1538" s="13">
        <f t="shared" si="117"/>
        <v>41889.004317129627</v>
      </c>
      <c r="T1538" s="13">
        <f t="shared" si="118"/>
        <v>41919.004317129627</v>
      </c>
      <c r="U1538">
        <f t="shared" si="119"/>
        <v>2014</v>
      </c>
    </row>
    <row r="1539" spans="1:21" ht="48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8217</v>
      </c>
      <c r="G1539" t="s">
        <v>8222</v>
      </c>
      <c r="H1539" t="s">
        <v>8244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8282</v>
      </c>
      <c r="O1539">
        <f t="shared" ref="O1539:O1602" si="120">ROUND(E1539/D1539*100,0)</f>
        <v>103</v>
      </c>
      <c r="P1539">
        <f t="shared" ref="P1539:P1602" si="121">IFERROR(ROUND(E1539/L1539,2),0)</f>
        <v>64.16</v>
      </c>
      <c r="Q1539" s="10" t="s">
        <v>8328</v>
      </c>
      <c r="R1539" t="s">
        <v>8329</v>
      </c>
      <c r="S1539" s="13">
        <f t="shared" ref="S1539:S1602" si="122">(((J1539/60)/60)/24)+DATE(1970,1,1)</f>
        <v>41782.741701388892</v>
      </c>
      <c r="T1539" s="13">
        <f t="shared" ref="T1539:T1602" si="123">(((I1539/60)/60)/24)+DATE(1970,1,1)</f>
        <v>41810.915972222225</v>
      </c>
      <c r="U1539">
        <f t="shared" ref="U1539:U1602" si="124">YEAR(T1539)</f>
        <v>2014</v>
      </c>
    </row>
    <row r="1540" spans="1:21" ht="48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8218</v>
      </c>
      <c r="G1540" t="s">
        <v>8227</v>
      </c>
      <c r="H1540" t="s">
        <v>8249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8287</v>
      </c>
      <c r="O1540">
        <f t="shared" si="120"/>
        <v>2</v>
      </c>
      <c r="P1540">
        <f t="shared" si="121"/>
        <v>74.33</v>
      </c>
      <c r="Q1540" s="10" t="s">
        <v>8312</v>
      </c>
      <c r="R1540" t="s">
        <v>8352</v>
      </c>
      <c r="S1540" s="13">
        <f t="shared" si="122"/>
        <v>42786.000023148154</v>
      </c>
      <c r="T1540" s="13">
        <f t="shared" si="123"/>
        <v>42826.165972222225</v>
      </c>
      <c r="U1540">
        <f t="shared" si="124"/>
        <v>2017</v>
      </c>
    </row>
    <row r="1541" spans="1:21" ht="48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8217</v>
      </c>
      <c r="G1541" t="s">
        <v>8223</v>
      </c>
      <c r="H1541" t="s">
        <v>8245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8282</v>
      </c>
      <c r="O1541">
        <f t="shared" si="120"/>
        <v>105</v>
      </c>
      <c r="P1541">
        <f t="shared" si="121"/>
        <v>59.41</v>
      </c>
      <c r="Q1541" s="10" t="s">
        <v>8328</v>
      </c>
      <c r="R1541" t="s">
        <v>8329</v>
      </c>
      <c r="S1541" s="13">
        <f t="shared" si="122"/>
        <v>42292.435532407413</v>
      </c>
      <c r="T1541" s="13">
        <f t="shared" si="123"/>
        <v>42321.625</v>
      </c>
      <c r="U1541">
        <f t="shared" si="124"/>
        <v>2015</v>
      </c>
    </row>
    <row r="1542" spans="1:21" ht="48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8219</v>
      </c>
      <c r="G1542" t="s">
        <v>8222</v>
      </c>
      <c r="H1542" t="s">
        <v>8244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8282</v>
      </c>
      <c r="O1542">
        <f t="shared" si="120"/>
        <v>11</v>
      </c>
      <c r="P1542">
        <f t="shared" si="121"/>
        <v>55.39</v>
      </c>
      <c r="Q1542" s="10" t="s">
        <v>8328</v>
      </c>
      <c r="R1542" t="s">
        <v>8329</v>
      </c>
      <c r="S1542" s="13">
        <f t="shared" si="122"/>
        <v>42011.551180555558</v>
      </c>
      <c r="T1542" s="13">
        <f t="shared" si="123"/>
        <v>42046.551180555558</v>
      </c>
      <c r="U1542">
        <f t="shared" si="124"/>
        <v>2015</v>
      </c>
    </row>
    <row r="1543" spans="1:21" ht="48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8217</v>
      </c>
      <c r="G1543" t="s">
        <v>8222</v>
      </c>
      <c r="H1543" t="s">
        <v>8244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8273</v>
      </c>
      <c r="O1543">
        <f t="shared" si="120"/>
        <v>102</v>
      </c>
      <c r="P1543">
        <f t="shared" si="121"/>
        <v>51.04</v>
      </c>
      <c r="Q1543" s="10" t="s">
        <v>8324</v>
      </c>
      <c r="R1543" t="s">
        <v>8348</v>
      </c>
      <c r="S1543" s="13">
        <f t="shared" si="122"/>
        <v>41800.959490740745</v>
      </c>
      <c r="T1543" s="13">
        <f t="shared" si="123"/>
        <v>41830.959490740745</v>
      </c>
      <c r="U1543">
        <f t="shared" si="124"/>
        <v>2014</v>
      </c>
    </row>
    <row r="1544" spans="1:21" ht="32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8217</v>
      </c>
      <c r="G1544" t="s">
        <v>8239</v>
      </c>
      <c r="H1544" t="s">
        <v>8247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8294</v>
      </c>
      <c r="O1544">
        <f t="shared" si="120"/>
        <v>147</v>
      </c>
      <c r="P1544">
        <f t="shared" si="121"/>
        <v>52.7</v>
      </c>
      <c r="Q1544" s="10" t="s">
        <v>8321</v>
      </c>
      <c r="R1544" t="s">
        <v>8349</v>
      </c>
      <c r="S1544" s="13">
        <f t="shared" si="122"/>
        <v>42262.416643518518</v>
      </c>
      <c r="T1544" s="13">
        <f t="shared" si="123"/>
        <v>42292.416643518518</v>
      </c>
      <c r="U1544">
        <f t="shared" si="124"/>
        <v>2015</v>
      </c>
    </row>
    <row r="1545" spans="1:21" ht="48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8217</v>
      </c>
      <c r="G1545" t="s">
        <v>8225</v>
      </c>
      <c r="H1545" t="s">
        <v>8247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8294</v>
      </c>
      <c r="O1545">
        <f t="shared" si="120"/>
        <v>272</v>
      </c>
      <c r="P1545">
        <f t="shared" si="121"/>
        <v>98.41</v>
      </c>
      <c r="Q1545" s="10" t="s">
        <v>8321</v>
      </c>
      <c r="R1545" t="s">
        <v>8349</v>
      </c>
      <c r="S1545" s="13">
        <f t="shared" si="122"/>
        <v>42573.327986111108</v>
      </c>
      <c r="T1545" s="13">
        <f t="shared" si="123"/>
        <v>42588.327986111108</v>
      </c>
      <c r="U1545">
        <f t="shared" si="124"/>
        <v>2016</v>
      </c>
    </row>
    <row r="1546" spans="1:21" ht="48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8217</v>
      </c>
      <c r="G1546" t="s">
        <v>8222</v>
      </c>
      <c r="H1546" t="s">
        <v>8244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8276</v>
      </c>
      <c r="O1546">
        <f t="shared" si="120"/>
        <v>104</v>
      </c>
      <c r="P1546">
        <f t="shared" si="121"/>
        <v>90.1</v>
      </c>
      <c r="Q1546" s="10" t="s">
        <v>8324</v>
      </c>
      <c r="R1546" t="s">
        <v>8345</v>
      </c>
      <c r="S1546" s="13">
        <f t="shared" si="122"/>
        <v>41736.004502314812</v>
      </c>
      <c r="T1546" s="13">
        <f t="shared" si="123"/>
        <v>41766.004502314812</v>
      </c>
      <c r="U1546">
        <f t="shared" si="124"/>
        <v>2014</v>
      </c>
    </row>
    <row r="1547" spans="1:21" ht="48" x14ac:dyDescent="0.2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8219</v>
      </c>
      <c r="G1547" t="s">
        <v>8222</v>
      </c>
      <c r="H1547" t="s">
        <v>8244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8300</v>
      </c>
      <c r="O1547">
        <f t="shared" si="120"/>
        <v>0</v>
      </c>
      <c r="P1547">
        <f t="shared" si="121"/>
        <v>0</v>
      </c>
      <c r="Q1547" s="10" t="s">
        <v>8310</v>
      </c>
      <c r="R1547" t="s">
        <v>8311</v>
      </c>
      <c r="S1547" s="13">
        <f t="shared" si="122"/>
        <v>42293.922986111109</v>
      </c>
      <c r="T1547" s="13">
        <f t="shared" si="123"/>
        <v>42323.96465277778</v>
      </c>
      <c r="U1547">
        <f t="shared" si="124"/>
        <v>2015</v>
      </c>
    </row>
    <row r="1548" spans="1:21" ht="32" x14ac:dyDescent="0.2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8217</v>
      </c>
      <c r="G1548" t="s">
        <v>8242</v>
      </c>
      <c r="H1548" t="s">
        <v>8256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8268</v>
      </c>
      <c r="O1548">
        <f t="shared" si="120"/>
        <v>101</v>
      </c>
      <c r="P1548">
        <f t="shared" si="121"/>
        <v>126.72</v>
      </c>
      <c r="Q1548" s="10" t="s">
        <v>8310</v>
      </c>
      <c r="R1548" t="s">
        <v>8334</v>
      </c>
      <c r="S1548" s="13">
        <f t="shared" si="122"/>
        <v>42697.082673611112</v>
      </c>
      <c r="T1548" s="13">
        <f t="shared" si="123"/>
        <v>42718.665972222225</v>
      </c>
      <c r="U1548">
        <f t="shared" si="124"/>
        <v>2016</v>
      </c>
    </row>
    <row r="1549" spans="1:21" ht="48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8219</v>
      </c>
      <c r="G1549" t="s">
        <v>8222</v>
      </c>
      <c r="H1549" t="s">
        <v>8244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8268</v>
      </c>
      <c r="O1549">
        <f t="shared" si="120"/>
        <v>0</v>
      </c>
      <c r="P1549">
        <f t="shared" si="121"/>
        <v>0</v>
      </c>
      <c r="Q1549" s="10" t="s">
        <v>8310</v>
      </c>
      <c r="R1549" t="s">
        <v>8334</v>
      </c>
      <c r="S1549" s="13">
        <f t="shared" si="122"/>
        <v>42419.246168981481</v>
      </c>
      <c r="T1549" s="13">
        <f t="shared" si="123"/>
        <v>42434.246168981481</v>
      </c>
      <c r="U1549">
        <f t="shared" si="124"/>
        <v>2016</v>
      </c>
    </row>
    <row r="1550" spans="1:21" ht="48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8217</v>
      </c>
      <c r="G1550" t="s">
        <v>8222</v>
      </c>
      <c r="H1550" t="s">
        <v>8244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8266</v>
      </c>
      <c r="O1550">
        <f t="shared" si="120"/>
        <v>101</v>
      </c>
      <c r="P1550">
        <f t="shared" si="121"/>
        <v>347.85</v>
      </c>
      <c r="Q1550" s="10" t="s">
        <v>8308</v>
      </c>
      <c r="R1550" t="s">
        <v>8337</v>
      </c>
      <c r="S1550" s="13">
        <f t="shared" si="122"/>
        <v>40255.744629629626</v>
      </c>
      <c r="T1550" s="13">
        <f t="shared" si="123"/>
        <v>40300.806944444441</v>
      </c>
      <c r="U1550">
        <f t="shared" si="124"/>
        <v>2010</v>
      </c>
    </row>
    <row r="1551" spans="1:21" ht="48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8219</v>
      </c>
      <c r="G1551" t="s">
        <v>8222</v>
      </c>
      <c r="H1551" t="s">
        <v>8244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8267</v>
      </c>
      <c r="O1551">
        <f t="shared" si="120"/>
        <v>1</v>
      </c>
      <c r="P1551">
        <f t="shared" si="121"/>
        <v>20.329999999999998</v>
      </c>
      <c r="Q1551" s="10" t="s">
        <v>8308</v>
      </c>
      <c r="R1551" t="s">
        <v>8314</v>
      </c>
      <c r="S1551" s="13">
        <f t="shared" si="122"/>
        <v>41547.694456018515</v>
      </c>
      <c r="T1551" s="13">
        <f t="shared" si="123"/>
        <v>41569.165972222225</v>
      </c>
      <c r="U1551">
        <f t="shared" si="124"/>
        <v>2013</v>
      </c>
    </row>
    <row r="1552" spans="1:21" ht="48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8219</v>
      </c>
      <c r="G1552" t="s">
        <v>8222</v>
      </c>
      <c r="H1552" t="s">
        <v>8244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8284</v>
      </c>
      <c r="O1552">
        <f t="shared" si="120"/>
        <v>0</v>
      </c>
      <c r="P1552">
        <f t="shared" si="121"/>
        <v>0</v>
      </c>
      <c r="Q1552" s="10" t="s">
        <v>8312</v>
      </c>
      <c r="R1552" t="s">
        <v>8313</v>
      </c>
      <c r="S1552" s="13">
        <f t="shared" si="122"/>
        <v>42086.811400462961</v>
      </c>
      <c r="T1552" s="13">
        <f t="shared" si="123"/>
        <v>42134.811400462961</v>
      </c>
      <c r="U1552">
        <f t="shared" si="124"/>
        <v>2015</v>
      </c>
    </row>
    <row r="1553" spans="1:21" ht="48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8219</v>
      </c>
      <c r="G1553" t="s">
        <v>8222</v>
      </c>
      <c r="H1553" t="s">
        <v>8244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8268</v>
      </c>
      <c r="O1553">
        <f t="shared" si="120"/>
        <v>0</v>
      </c>
      <c r="P1553">
        <f t="shared" si="121"/>
        <v>0</v>
      </c>
      <c r="Q1553" s="10" t="s">
        <v>8310</v>
      </c>
      <c r="R1553" t="s">
        <v>8334</v>
      </c>
      <c r="S1553" s="13">
        <f t="shared" si="122"/>
        <v>42613.841261574074</v>
      </c>
      <c r="T1553" s="13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8219</v>
      </c>
      <c r="G1554" t="s">
        <v>8222</v>
      </c>
      <c r="H1554" t="s">
        <v>8244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8275</v>
      </c>
      <c r="O1554">
        <f t="shared" si="120"/>
        <v>12</v>
      </c>
      <c r="P1554">
        <f t="shared" si="121"/>
        <v>346.67</v>
      </c>
      <c r="Q1554" s="10" t="s">
        <v>8324</v>
      </c>
      <c r="R1554" t="s">
        <v>8338</v>
      </c>
      <c r="S1554" s="13">
        <f t="shared" si="122"/>
        <v>41342.845567129632</v>
      </c>
      <c r="T1554" s="13">
        <f t="shared" si="123"/>
        <v>41372.803900462961</v>
      </c>
      <c r="U1554">
        <f t="shared" si="124"/>
        <v>2013</v>
      </c>
    </row>
    <row r="1555" spans="1:21" ht="48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8217</v>
      </c>
      <c r="G1555" t="s">
        <v>8222</v>
      </c>
      <c r="H1555" t="s">
        <v>8244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8282</v>
      </c>
      <c r="O1555">
        <f t="shared" si="120"/>
        <v>104</v>
      </c>
      <c r="P1555">
        <f t="shared" si="121"/>
        <v>130.16</v>
      </c>
      <c r="Q1555" s="10" t="s">
        <v>8328</v>
      </c>
      <c r="R1555" t="s">
        <v>8329</v>
      </c>
      <c r="S1555" s="13">
        <f t="shared" si="122"/>
        <v>42109.894942129627</v>
      </c>
      <c r="T1555" s="13">
        <f t="shared" si="123"/>
        <v>42141.75</v>
      </c>
      <c r="U1555">
        <f t="shared" si="124"/>
        <v>2015</v>
      </c>
    </row>
    <row r="1556" spans="1:21" ht="48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8219</v>
      </c>
      <c r="G1556" t="s">
        <v>8223</v>
      </c>
      <c r="H1556" t="s">
        <v>8245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8282</v>
      </c>
      <c r="O1556">
        <f t="shared" si="120"/>
        <v>0</v>
      </c>
      <c r="P1556">
        <f t="shared" si="121"/>
        <v>0</v>
      </c>
      <c r="Q1556" s="10" t="s">
        <v>8328</v>
      </c>
      <c r="R1556" t="s">
        <v>8329</v>
      </c>
      <c r="S1556" s="13">
        <f t="shared" si="122"/>
        <v>41829.889027777775</v>
      </c>
      <c r="T1556" s="13">
        <f t="shared" si="123"/>
        <v>41859.889027777775</v>
      </c>
      <c r="U1556">
        <f t="shared" si="124"/>
        <v>2014</v>
      </c>
    </row>
    <row r="1557" spans="1:21" ht="48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8217</v>
      </c>
      <c r="G1557" t="s">
        <v>8227</v>
      </c>
      <c r="H1557" t="s">
        <v>8249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8273</v>
      </c>
      <c r="O1557">
        <f t="shared" si="120"/>
        <v>154</v>
      </c>
      <c r="P1557">
        <f t="shared" si="121"/>
        <v>70.58</v>
      </c>
      <c r="Q1557" s="10" t="s">
        <v>8324</v>
      </c>
      <c r="R1557" t="s">
        <v>8348</v>
      </c>
      <c r="S1557" s="13">
        <f t="shared" si="122"/>
        <v>41600.538657407407</v>
      </c>
      <c r="T1557" s="13">
        <f t="shared" si="123"/>
        <v>41645.538657407407</v>
      </c>
      <c r="U1557">
        <f t="shared" si="124"/>
        <v>2014</v>
      </c>
    </row>
    <row r="1558" spans="1:21" ht="48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8217</v>
      </c>
      <c r="G1558" t="s">
        <v>8222</v>
      </c>
      <c r="H1558" t="s">
        <v>8244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8262</v>
      </c>
      <c r="O1558">
        <f t="shared" si="120"/>
        <v>129</v>
      </c>
      <c r="P1558">
        <f t="shared" si="121"/>
        <v>128.94999999999999</v>
      </c>
      <c r="Q1558" s="10" t="s">
        <v>8308</v>
      </c>
      <c r="R1558" t="s">
        <v>8347</v>
      </c>
      <c r="S1558" s="13">
        <f t="shared" si="122"/>
        <v>42496.968935185185</v>
      </c>
      <c r="T1558" s="13">
        <f t="shared" si="123"/>
        <v>42517.968935185185</v>
      </c>
      <c r="U1558">
        <f t="shared" si="124"/>
        <v>2016</v>
      </c>
    </row>
    <row r="1559" spans="1:21" ht="48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8217</v>
      </c>
      <c r="G1559" t="s">
        <v>8222</v>
      </c>
      <c r="H1559" t="s">
        <v>8244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8262</v>
      </c>
      <c r="O1559">
        <f t="shared" si="120"/>
        <v>137</v>
      </c>
      <c r="P1559">
        <f t="shared" si="121"/>
        <v>63.92</v>
      </c>
      <c r="Q1559" s="10" t="s">
        <v>8308</v>
      </c>
      <c r="R1559" t="s">
        <v>8347</v>
      </c>
      <c r="S1559" s="13">
        <f t="shared" si="122"/>
        <v>42177.007071759261</v>
      </c>
      <c r="T1559" s="13">
        <f t="shared" si="123"/>
        <v>42208.125</v>
      </c>
      <c r="U1559">
        <f t="shared" si="124"/>
        <v>2015</v>
      </c>
    </row>
    <row r="1560" spans="1:21" ht="48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8217</v>
      </c>
      <c r="G1560" t="s">
        <v>8222</v>
      </c>
      <c r="H1560" t="s">
        <v>8244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8266</v>
      </c>
      <c r="O1560">
        <f t="shared" si="120"/>
        <v>102</v>
      </c>
      <c r="P1560">
        <f t="shared" si="121"/>
        <v>105.32</v>
      </c>
      <c r="Q1560" s="10" t="s">
        <v>8308</v>
      </c>
      <c r="R1560" t="s">
        <v>8337</v>
      </c>
      <c r="S1560" s="13">
        <f t="shared" si="122"/>
        <v>42184.626250000001</v>
      </c>
      <c r="T1560" s="13">
        <f t="shared" si="123"/>
        <v>42217.626250000001</v>
      </c>
      <c r="U1560">
        <f t="shared" si="124"/>
        <v>2015</v>
      </c>
    </row>
    <row r="1561" spans="1:21" ht="48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8217</v>
      </c>
      <c r="G1561" t="s">
        <v>8222</v>
      </c>
      <c r="H1561" t="s">
        <v>8244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8266</v>
      </c>
      <c r="O1561">
        <f t="shared" si="120"/>
        <v>103</v>
      </c>
      <c r="P1561">
        <f t="shared" si="121"/>
        <v>109.19</v>
      </c>
      <c r="Q1561" s="10" t="s">
        <v>8308</v>
      </c>
      <c r="R1561" t="s">
        <v>8337</v>
      </c>
      <c r="S1561" s="13">
        <f t="shared" si="122"/>
        <v>42101.737442129626</v>
      </c>
      <c r="T1561" s="13">
        <f t="shared" si="123"/>
        <v>42132.916666666672</v>
      </c>
      <c r="U1561">
        <f t="shared" si="124"/>
        <v>2015</v>
      </c>
    </row>
    <row r="1562" spans="1:21" ht="32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8219</v>
      </c>
      <c r="G1562" t="s">
        <v>8222</v>
      </c>
      <c r="H1562" t="s">
        <v>8244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8267</v>
      </c>
      <c r="O1562">
        <f t="shared" si="120"/>
        <v>0</v>
      </c>
      <c r="P1562">
        <f t="shared" si="121"/>
        <v>12.5</v>
      </c>
      <c r="Q1562" s="10" t="s">
        <v>8308</v>
      </c>
      <c r="R1562" t="s">
        <v>8314</v>
      </c>
      <c r="S1562" s="13">
        <f t="shared" si="122"/>
        <v>41759.542534722219</v>
      </c>
      <c r="T1562" s="13">
        <f t="shared" si="123"/>
        <v>41791.166666666664</v>
      </c>
      <c r="U1562">
        <f t="shared" si="124"/>
        <v>2014</v>
      </c>
    </row>
    <row r="1563" spans="1:21" ht="32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8217</v>
      </c>
      <c r="G1563" t="s">
        <v>8227</v>
      </c>
      <c r="H1563" t="s">
        <v>8249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8271</v>
      </c>
      <c r="O1563">
        <f t="shared" si="120"/>
        <v>126</v>
      </c>
      <c r="P1563">
        <f t="shared" si="121"/>
        <v>187.19</v>
      </c>
      <c r="Q1563" s="10" t="s">
        <v>8312</v>
      </c>
      <c r="R1563" t="s">
        <v>8346</v>
      </c>
      <c r="S1563" s="13">
        <f t="shared" si="122"/>
        <v>42102.164583333331</v>
      </c>
      <c r="T1563" s="13">
        <f t="shared" si="123"/>
        <v>42133.208333333328</v>
      </c>
      <c r="U1563">
        <f t="shared" si="124"/>
        <v>2015</v>
      </c>
    </row>
    <row r="1564" spans="1:21" ht="48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8218</v>
      </c>
      <c r="G1564" t="s">
        <v>8222</v>
      </c>
      <c r="H1564" t="s">
        <v>8244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8287</v>
      </c>
      <c r="O1564">
        <f t="shared" si="120"/>
        <v>4</v>
      </c>
      <c r="P1564">
        <f t="shared" si="121"/>
        <v>26.92</v>
      </c>
      <c r="Q1564" s="10" t="s">
        <v>8312</v>
      </c>
      <c r="R1564" t="s">
        <v>8352</v>
      </c>
      <c r="S1564" s="13">
        <f t="shared" si="122"/>
        <v>41671.936863425923</v>
      </c>
      <c r="T1564" s="13">
        <f t="shared" si="123"/>
        <v>41687</v>
      </c>
      <c r="U1564">
        <f t="shared" si="124"/>
        <v>2014</v>
      </c>
    </row>
    <row r="1565" spans="1:21" ht="48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8217</v>
      </c>
      <c r="G1565" t="s">
        <v>8227</v>
      </c>
      <c r="H1565" t="s">
        <v>8249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8282</v>
      </c>
      <c r="O1565">
        <f t="shared" si="120"/>
        <v>111</v>
      </c>
      <c r="P1565">
        <f t="shared" si="121"/>
        <v>104.39</v>
      </c>
      <c r="Q1565" s="10" t="s">
        <v>8328</v>
      </c>
      <c r="R1565" t="s">
        <v>8329</v>
      </c>
      <c r="S1565" s="13">
        <f t="shared" si="122"/>
        <v>42067.876770833333</v>
      </c>
      <c r="T1565" s="13">
        <f t="shared" si="123"/>
        <v>42097.835104166668</v>
      </c>
      <c r="U1565">
        <f t="shared" si="124"/>
        <v>2015</v>
      </c>
    </row>
    <row r="1566" spans="1:21" ht="48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8217</v>
      </c>
      <c r="G1566" t="s">
        <v>8222</v>
      </c>
      <c r="H1566" t="s">
        <v>8244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8294</v>
      </c>
      <c r="O1566">
        <f t="shared" si="120"/>
        <v>126</v>
      </c>
      <c r="P1566">
        <f t="shared" si="121"/>
        <v>21.5</v>
      </c>
      <c r="Q1566" s="10" t="s">
        <v>8321</v>
      </c>
      <c r="R1566" t="s">
        <v>8349</v>
      </c>
      <c r="S1566" s="13">
        <f t="shared" si="122"/>
        <v>41724.881099537037</v>
      </c>
      <c r="T1566" s="13">
        <f t="shared" si="123"/>
        <v>41754.881099537037</v>
      </c>
      <c r="U1566">
        <f t="shared" si="124"/>
        <v>2014</v>
      </c>
    </row>
    <row r="1567" spans="1:21" ht="48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8217</v>
      </c>
      <c r="G1567" t="s">
        <v>8222</v>
      </c>
      <c r="H1567" t="s">
        <v>8244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8294</v>
      </c>
      <c r="O1567">
        <f t="shared" si="120"/>
        <v>134</v>
      </c>
      <c r="P1567">
        <f t="shared" si="121"/>
        <v>23.81</v>
      </c>
      <c r="Q1567" s="10" t="s">
        <v>8321</v>
      </c>
      <c r="R1567" t="s">
        <v>8349</v>
      </c>
      <c r="S1567" s="13">
        <f t="shared" si="122"/>
        <v>41846.34579861111</v>
      </c>
      <c r="T1567" s="13">
        <f t="shared" si="123"/>
        <v>41867.34579861111</v>
      </c>
      <c r="U1567">
        <f t="shared" si="124"/>
        <v>2014</v>
      </c>
    </row>
    <row r="1568" spans="1:21" ht="48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8217</v>
      </c>
      <c r="G1568" t="s">
        <v>8222</v>
      </c>
      <c r="H1568" t="s">
        <v>8244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8294</v>
      </c>
      <c r="O1568">
        <f t="shared" si="120"/>
        <v>141</v>
      </c>
      <c r="P1568">
        <f t="shared" si="121"/>
        <v>57.93</v>
      </c>
      <c r="Q1568" s="10" t="s">
        <v>8321</v>
      </c>
      <c r="R1568" t="s">
        <v>8349</v>
      </c>
      <c r="S1568" s="13">
        <f t="shared" si="122"/>
        <v>40936.678506944445</v>
      </c>
      <c r="T1568" s="13">
        <f t="shared" si="123"/>
        <v>40966.678506944445</v>
      </c>
      <c r="U1568">
        <f t="shared" si="124"/>
        <v>2012</v>
      </c>
    </row>
    <row r="1569" spans="1:21" ht="48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8217</v>
      </c>
      <c r="G1569" t="s">
        <v>8222</v>
      </c>
      <c r="H1569" t="s">
        <v>8244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8295</v>
      </c>
      <c r="O1569">
        <f t="shared" si="120"/>
        <v>101</v>
      </c>
      <c r="P1569">
        <f t="shared" si="121"/>
        <v>125.99</v>
      </c>
      <c r="Q1569" s="10" t="s">
        <v>8332</v>
      </c>
      <c r="R1569" t="s">
        <v>8350</v>
      </c>
      <c r="S1569" s="13">
        <f t="shared" si="122"/>
        <v>42704.187118055561</v>
      </c>
      <c r="T1569" s="13">
        <f t="shared" si="123"/>
        <v>42738.178472222222</v>
      </c>
      <c r="U1569">
        <f t="shared" si="124"/>
        <v>2017</v>
      </c>
    </row>
    <row r="1570" spans="1:21" ht="48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8218</v>
      </c>
      <c r="G1570" t="s">
        <v>8222</v>
      </c>
      <c r="H1570" t="s">
        <v>8244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8281</v>
      </c>
      <c r="O1570">
        <f t="shared" si="120"/>
        <v>1</v>
      </c>
      <c r="P1570">
        <f t="shared" si="121"/>
        <v>25.5</v>
      </c>
      <c r="Q1570" s="10" t="s">
        <v>8332</v>
      </c>
      <c r="R1570" t="s">
        <v>8333</v>
      </c>
      <c r="S1570" s="13">
        <f t="shared" si="122"/>
        <v>42110.326423611114</v>
      </c>
      <c r="T1570" s="13">
        <f t="shared" si="123"/>
        <v>42140.125</v>
      </c>
      <c r="U1570">
        <f t="shared" si="124"/>
        <v>2015</v>
      </c>
    </row>
    <row r="1571" spans="1:21" ht="48" x14ac:dyDescent="0.2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8217</v>
      </c>
      <c r="G1571" t="s">
        <v>8222</v>
      </c>
      <c r="H1571" t="s">
        <v>8244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8300</v>
      </c>
      <c r="O1571">
        <f t="shared" si="120"/>
        <v>103</v>
      </c>
      <c r="P1571">
        <f t="shared" si="121"/>
        <v>94.41</v>
      </c>
      <c r="Q1571" s="10" t="s">
        <v>8310</v>
      </c>
      <c r="R1571" t="s">
        <v>8311</v>
      </c>
      <c r="S1571" s="13">
        <f t="shared" si="122"/>
        <v>42740.837152777778</v>
      </c>
      <c r="T1571" s="13">
        <f t="shared" si="123"/>
        <v>42762.837152777778</v>
      </c>
      <c r="U1571">
        <f t="shared" si="124"/>
        <v>2017</v>
      </c>
    </row>
    <row r="1572" spans="1:21" ht="48" x14ac:dyDescent="0.2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8217</v>
      </c>
      <c r="G1572" t="s">
        <v>8222</v>
      </c>
      <c r="H1572" t="s">
        <v>8244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8300</v>
      </c>
      <c r="O1572">
        <f t="shared" si="120"/>
        <v>103</v>
      </c>
      <c r="P1572">
        <f t="shared" si="121"/>
        <v>242.28</v>
      </c>
      <c r="Q1572" s="10" t="s">
        <v>8310</v>
      </c>
      <c r="R1572" t="s">
        <v>8311</v>
      </c>
      <c r="S1572" s="13">
        <f t="shared" si="122"/>
        <v>41778.548055555555</v>
      </c>
      <c r="T1572" s="13">
        <f t="shared" si="123"/>
        <v>41838.548055555555</v>
      </c>
      <c r="U1572">
        <f t="shared" si="124"/>
        <v>2014</v>
      </c>
    </row>
    <row r="1573" spans="1:21" ht="64" x14ac:dyDescent="0.2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8217</v>
      </c>
      <c r="G1573" t="s">
        <v>8222</v>
      </c>
      <c r="H1573" t="s">
        <v>8244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8268</v>
      </c>
      <c r="O1573">
        <f t="shared" si="120"/>
        <v>115</v>
      </c>
      <c r="P1573">
        <f t="shared" si="121"/>
        <v>58.69</v>
      </c>
      <c r="Q1573" s="10" t="s">
        <v>8310</v>
      </c>
      <c r="R1573" t="s">
        <v>8334</v>
      </c>
      <c r="S1573" s="13">
        <f t="shared" si="122"/>
        <v>41893.324884259258</v>
      </c>
      <c r="T1573" s="13">
        <f t="shared" si="123"/>
        <v>41926.290972222225</v>
      </c>
      <c r="U1573">
        <f t="shared" si="124"/>
        <v>2014</v>
      </c>
    </row>
    <row r="1574" spans="1:21" ht="16" x14ac:dyDescent="0.2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8219</v>
      </c>
      <c r="G1574" t="s">
        <v>8222</v>
      </c>
      <c r="H1574" t="s">
        <v>8244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8268</v>
      </c>
      <c r="O1574">
        <f t="shared" si="120"/>
        <v>2</v>
      </c>
      <c r="P1574">
        <f t="shared" si="121"/>
        <v>202</v>
      </c>
      <c r="Q1574" s="10" t="s">
        <v>8310</v>
      </c>
      <c r="R1574" t="s">
        <v>8334</v>
      </c>
      <c r="S1574" s="13">
        <f t="shared" si="122"/>
        <v>42621.389340277776</v>
      </c>
      <c r="T1574" s="13">
        <f t="shared" si="123"/>
        <v>42651.389340277776</v>
      </c>
      <c r="U1574">
        <f t="shared" si="124"/>
        <v>2016</v>
      </c>
    </row>
    <row r="1575" spans="1:21" ht="48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8217</v>
      </c>
      <c r="G1575" t="s">
        <v>8224</v>
      </c>
      <c r="H1575" t="s">
        <v>8246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8262</v>
      </c>
      <c r="O1575">
        <f t="shared" si="120"/>
        <v>104</v>
      </c>
      <c r="P1575">
        <f t="shared" si="121"/>
        <v>194.44</v>
      </c>
      <c r="Q1575" s="10" t="s">
        <v>8308</v>
      </c>
      <c r="R1575" t="s">
        <v>8347</v>
      </c>
      <c r="S1575" s="13">
        <f t="shared" si="122"/>
        <v>42323.964976851858</v>
      </c>
      <c r="T1575" s="13">
        <f t="shared" si="123"/>
        <v>42353.964976851858</v>
      </c>
      <c r="U1575">
        <f t="shared" si="124"/>
        <v>2015</v>
      </c>
    </row>
    <row r="1576" spans="1:21" ht="16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8217</v>
      </c>
      <c r="G1576" t="s">
        <v>8225</v>
      </c>
      <c r="H1576" t="s">
        <v>8247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8268</v>
      </c>
      <c r="O1576">
        <f t="shared" si="120"/>
        <v>103</v>
      </c>
      <c r="P1576">
        <f t="shared" si="121"/>
        <v>173.7</v>
      </c>
      <c r="Q1576" s="10" t="s">
        <v>8310</v>
      </c>
      <c r="R1576" t="s">
        <v>8334</v>
      </c>
      <c r="S1576" s="13">
        <f t="shared" si="122"/>
        <v>42681.35157407407</v>
      </c>
      <c r="T1576" s="13">
        <f t="shared" si="123"/>
        <v>42711.35157407407</v>
      </c>
      <c r="U1576">
        <f t="shared" si="124"/>
        <v>2016</v>
      </c>
    </row>
    <row r="1577" spans="1:21" ht="32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8217</v>
      </c>
      <c r="G1577" t="s">
        <v>8222</v>
      </c>
      <c r="H1577" t="s">
        <v>8244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8300</v>
      </c>
      <c r="O1577">
        <f t="shared" si="120"/>
        <v>110</v>
      </c>
      <c r="P1577">
        <f t="shared" si="121"/>
        <v>96.53</v>
      </c>
      <c r="Q1577" s="10" t="s">
        <v>8310</v>
      </c>
      <c r="R1577" t="s">
        <v>8311</v>
      </c>
      <c r="S1577" s="13">
        <f t="shared" si="122"/>
        <v>42359.868611111116</v>
      </c>
      <c r="T1577" s="13">
        <f t="shared" si="123"/>
        <v>42389.868611111116</v>
      </c>
      <c r="U1577">
        <f t="shared" si="124"/>
        <v>2016</v>
      </c>
    </row>
    <row r="1578" spans="1:21" ht="48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8217</v>
      </c>
      <c r="G1578" t="s">
        <v>8222</v>
      </c>
      <c r="H1578" t="s">
        <v>8244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8271</v>
      </c>
      <c r="O1578">
        <f t="shared" si="120"/>
        <v>122</v>
      </c>
      <c r="P1578">
        <f t="shared" si="121"/>
        <v>84.14</v>
      </c>
      <c r="Q1578" s="10" t="s">
        <v>8312</v>
      </c>
      <c r="R1578" t="s">
        <v>8346</v>
      </c>
      <c r="S1578" s="13">
        <f t="shared" si="122"/>
        <v>41807.571840277778</v>
      </c>
      <c r="T1578" s="13">
        <f t="shared" si="123"/>
        <v>41852.571840277778</v>
      </c>
      <c r="U1578">
        <f t="shared" si="124"/>
        <v>2014</v>
      </c>
    </row>
    <row r="1579" spans="1:21" ht="48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8217</v>
      </c>
      <c r="G1579" t="s">
        <v>8222</v>
      </c>
      <c r="H1579" t="s">
        <v>8244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8294</v>
      </c>
      <c r="O1579">
        <f t="shared" si="120"/>
        <v>171</v>
      </c>
      <c r="P1579">
        <f t="shared" si="121"/>
        <v>25.43</v>
      </c>
      <c r="Q1579" s="10" t="s">
        <v>8321</v>
      </c>
      <c r="R1579" t="s">
        <v>8349</v>
      </c>
      <c r="S1579" s="13">
        <f t="shared" si="122"/>
        <v>41484.664247685185</v>
      </c>
      <c r="T1579" s="13">
        <f t="shared" si="123"/>
        <v>41520.166666666664</v>
      </c>
      <c r="U1579">
        <f t="shared" si="124"/>
        <v>2013</v>
      </c>
    </row>
    <row r="1580" spans="1:21" ht="48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8217</v>
      </c>
      <c r="G1580" t="s">
        <v>8222</v>
      </c>
      <c r="H1580" t="s">
        <v>8244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8262</v>
      </c>
      <c r="O1580">
        <f t="shared" si="120"/>
        <v>106</v>
      </c>
      <c r="P1580">
        <f t="shared" si="121"/>
        <v>146.88</v>
      </c>
      <c r="Q1580" s="10" t="s">
        <v>8308</v>
      </c>
      <c r="R1580" t="s">
        <v>8347</v>
      </c>
      <c r="S1580" s="13">
        <f t="shared" si="122"/>
        <v>41794.072337962964</v>
      </c>
      <c r="T1580" s="13">
        <f t="shared" si="123"/>
        <v>41804.072337962964</v>
      </c>
      <c r="U1580">
        <f t="shared" si="124"/>
        <v>2014</v>
      </c>
    </row>
    <row r="1581" spans="1:21" ht="32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8217</v>
      </c>
      <c r="G1581" t="s">
        <v>8223</v>
      </c>
      <c r="H1581" t="s">
        <v>8245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8262</v>
      </c>
      <c r="O1581">
        <f t="shared" si="120"/>
        <v>107</v>
      </c>
      <c r="P1581">
        <f t="shared" si="121"/>
        <v>49.32</v>
      </c>
      <c r="Q1581" s="10" t="s">
        <v>8308</v>
      </c>
      <c r="R1581" t="s">
        <v>8347</v>
      </c>
      <c r="S1581" s="13">
        <f t="shared" si="122"/>
        <v>42149.548888888887</v>
      </c>
      <c r="T1581" s="13">
        <f t="shared" si="123"/>
        <v>42163.666666666672</v>
      </c>
      <c r="U1581">
        <f t="shared" si="124"/>
        <v>2015</v>
      </c>
    </row>
    <row r="1582" spans="1:21" ht="48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8218</v>
      </c>
      <c r="G1582" t="s">
        <v>8222</v>
      </c>
      <c r="H1582" t="s">
        <v>8244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8264</v>
      </c>
      <c r="O1582">
        <f t="shared" si="120"/>
        <v>2</v>
      </c>
      <c r="P1582">
        <f t="shared" si="121"/>
        <v>47.5</v>
      </c>
      <c r="Q1582" s="10" t="s">
        <v>8308</v>
      </c>
      <c r="R1582" t="s">
        <v>8309</v>
      </c>
      <c r="S1582" s="13">
        <f t="shared" si="122"/>
        <v>42067.62431712963</v>
      </c>
      <c r="T1582" s="13">
        <f t="shared" si="123"/>
        <v>42097.582650462966</v>
      </c>
      <c r="U1582">
        <f t="shared" si="124"/>
        <v>2015</v>
      </c>
    </row>
    <row r="1583" spans="1:21" ht="48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8219</v>
      </c>
      <c r="G1583" t="s">
        <v>8222</v>
      </c>
      <c r="H1583" t="s">
        <v>8244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8265</v>
      </c>
      <c r="O1583">
        <f t="shared" si="120"/>
        <v>4</v>
      </c>
      <c r="P1583">
        <f t="shared" si="121"/>
        <v>108.33</v>
      </c>
      <c r="Q1583" s="10" t="s">
        <v>8308</v>
      </c>
      <c r="R1583" t="s">
        <v>8317</v>
      </c>
      <c r="S1583" s="13">
        <f t="shared" si="122"/>
        <v>42052.83530092593</v>
      </c>
      <c r="T1583" s="13">
        <f t="shared" si="123"/>
        <v>42082.793634259258</v>
      </c>
      <c r="U1583">
        <f t="shared" si="124"/>
        <v>2015</v>
      </c>
    </row>
    <row r="1584" spans="1:21" ht="48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8219</v>
      </c>
      <c r="G1584" t="s">
        <v>8222</v>
      </c>
      <c r="H1584" t="s">
        <v>8244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8265</v>
      </c>
      <c r="O1584">
        <f t="shared" si="120"/>
        <v>16</v>
      </c>
      <c r="P1584">
        <f t="shared" si="121"/>
        <v>76.47</v>
      </c>
      <c r="Q1584" s="10" t="s">
        <v>8308</v>
      </c>
      <c r="R1584" t="s">
        <v>8317</v>
      </c>
      <c r="S1584" s="13">
        <f t="shared" si="122"/>
        <v>42248.632199074069</v>
      </c>
      <c r="T1584" s="13">
        <f t="shared" si="123"/>
        <v>42283.632199074069</v>
      </c>
      <c r="U1584">
        <f t="shared" si="124"/>
        <v>2015</v>
      </c>
    </row>
    <row r="1585" spans="1:21" ht="32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8219</v>
      </c>
      <c r="G1585" t="s">
        <v>8223</v>
      </c>
      <c r="H1585" t="s">
        <v>8245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8265</v>
      </c>
      <c r="O1585">
        <f t="shared" si="120"/>
        <v>0</v>
      </c>
      <c r="P1585">
        <f t="shared" si="121"/>
        <v>0</v>
      </c>
      <c r="Q1585" s="10" t="s">
        <v>8308</v>
      </c>
      <c r="R1585" t="s">
        <v>8317</v>
      </c>
      <c r="S1585" s="13">
        <f t="shared" si="122"/>
        <v>42096.686400462961</v>
      </c>
      <c r="T1585" s="13">
        <f t="shared" si="123"/>
        <v>42156.686400462961</v>
      </c>
      <c r="U1585">
        <f t="shared" si="124"/>
        <v>2015</v>
      </c>
    </row>
    <row r="1586" spans="1:21" ht="32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8217</v>
      </c>
      <c r="G1586" t="s">
        <v>8222</v>
      </c>
      <c r="H1586" t="s">
        <v>8244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8266</v>
      </c>
      <c r="O1586">
        <f t="shared" si="120"/>
        <v>107</v>
      </c>
      <c r="P1586">
        <f t="shared" si="121"/>
        <v>45.42</v>
      </c>
      <c r="Q1586" s="10" t="s">
        <v>8308</v>
      </c>
      <c r="R1586" t="s">
        <v>8337</v>
      </c>
      <c r="S1586" s="13">
        <f t="shared" si="122"/>
        <v>40588.526412037041</v>
      </c>
      <c r="T1586" s="13">
        <f t="shared" si="123"/>
        <v>40618.48474537037</v>
      </c>
      <c r="U1586">
        <f t="shared" si="124"/>
        <v>2011</v>
      </c>
    </row>
    <row r="1587" spans="1:21" ht="48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8217</v>
      </c>
      <c r="G1587" t="s">
        <v>8222</v>
      </c>
      <c r="H1587" t="s">
        <v>8244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8266</v>
      </c>
      <c r="O1587">
        <f t="shared" si="120"/>
        <v>112</v>
      </c>
      <c r="P1587">
        <f t="shared" si="121"/>
        <v>61.3</v>
      </c>
      <c r="Q1587" s="10" t="s">
        <v>8308</v>
      </c>
      <c r="R1587" t="s">
        <v>8337</v>
      </c>
      <c r="S1587" s="13">
        <f t="shared" si="122"/>
        <v>41348.877685185187</v>
      </c>
      <c r="T1587" s="13">
        <f t="shared" si="123"/>
        <v>41378.877685185187</v>
      </c>
      <c r="U1587">
        <f t="shared" si="124"/>
        <v>2013</v>
      </c>
    </row>
    <row r="1588" spans="1:21" ht="48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8217</v>
      </c>
      <c r="G1588" t="s">
        <v>8222</v>
      </c>
      <c r="H1588" t="s">
        <v>8244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8266</v>
      </c>
      <c r="O1588">
        <f t="shared" si="120"/>
        <v>100</v>
      </c>
      <c r="P1588">
        <f t="shared" si="121"/>
        <v>110.07</v>
      </c>
      <c r="Q1588" s="10" t="s">
        <v>8308</v>
      </c>
      <c r="R1588" t="s">
        <v>8337</v>
      </c>
      <c r="S1588" s="13">
        <f t="shared" si="122"/>
        <v>41394.842442129629</v>
      </c>
      <c r="T1588" s="13">
        <f t="shared" si="123"/>
        <v>41454.842442129629</v>
      </c>
      <c r="U1588">
        <f t="shared" si="124"/>
        <v>2013</v>
      </c>
    </row>
    <row r="1589" spans="1:21" ht="48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8219</v>
      </c>
      <c r="G1589" t="s">
        <v>8222</v>
      </c>
      <c r="H1589" t="s">
        <v>8244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8267</v>
      </c>
      <c r="O1589">
        <f t="shared" si="120"/>
        <v>0</v>
      </c>
      <c r="P1589">
        <f t="shared" si="121"/>
        <v>5.5</v>
      </c>
      <c r="Q1589" s="10" t="s">
        <v>8308</v>
      </c>
      <c r="R1589" t="s">
        <v>8314</v>
      </c>
      <c r="S1589" s="13">
        <f t="shared" si="122"/>
        <v>42649.742210648154</v>
      </c>
      <c r="T1589" s="13">
        <f t="shared" si="123"/>
        <v>42694.783877314811</v>
      </c>
      <c r="U1589">
        <f t="shared" si="124"/>
        <v>2016</v>
      </c>
    </row>
    <row r="1590" spans="1:21" ht="32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8219</v>
      </c>
      <c r="G1590" t="s">
        <v>8222</v>
      </c>
      <c r="H1590" t="s">
        <v>8244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3</v>
      </c>
      <c r="P1590">
        <f t="shared" si="121"/>
        <v>200</v>
      </c>
      <c r="Q1590" s="10" t="s">
        <v>8315</v>
      </c>
      <c r="R1590" t="s">
        <v>8319</v>
      </c>
      <c r="S1590" s="13">
        <f t="shared" si="122"/>
        <v>42345.860150462962</v>
      </c>
      <c r="T1590" s="13">
        <f t="shared" si="123"/>
        <v>42375.860150462962</v>
      </c>
      <c r="U1590">
        <f t="shared" si="124"/>
        <v>2016</v>
      </c>
    </row>
    <row r="1591" spans="1:21" ht="48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8217</v>
      </c>
      <c r="G1591" t="s">
        <v>8222</v>
      </c>
      <c r="H1591" t="s">
        <v>8244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8270</v>
      </c>
      <c r="O1591">
        <f t="shared" si="120"/>
        <v>147</v>
      </c>
      <c r="P1591">
        <f t="shared" si="121"/>
        <v>42.89</v>
      </c>
      <c r="Q1591" s="10" t="s">
        <v>8315</v>
      </c>
      <c r="R1591" t="s">
        <v>8323</v>
      </c>
      <c r="S1591" s="13">
        <f t="shared" si="122"/>
        <v>42045.957314814819</v>
      </c>
      <c r="T1591" s="13">
        <f t="shared" si="123"/>
        <v>42075.915648148148</v>
      </c>
      <c r="U1591">
        <f t="shared" si="124"/>
        <v>2015</v>
      </c>
    </row>
    <row r="1592" spans="1:21" ht="48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8217</v>
      </c>
      <c r="G1592" t="s">
        <v>8222</v>
      </c>
      <c r="H1592" t="s">
        <v>8244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8273</v>
      </c>
      <c r="O1592">
        <f t="shared" si="120"/>
        <v>105</v>
      </c>
      <c r="P1592">
        <f t="shared" si="121"/>
        <v>158.96</v>
      </c>
      <c r="Q1592" s="10" t="s">
        <v>8324</v>
      </c>
      <c r="R1592" t="s">
        <v>8348</v>
      </c>
      <c r="S1592" s="13">
        <f t="shared" si="122"/>
        <v>40736.115011574075</v>
      </c>
      <c r="T1592" s="13">
        <f t="shared" si="123"/>
        <v>40791.712500000001</v>
      </c>
      <c r="U1592">
        <f t="shared" si="124"/>
        <v>2011</v>
      </c>
    </row>
    <row r="1593" spans="1:21" ht="16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8217</v>
      </c>
      <c r="G1593" t="s">
        <v>8222</v>
      </c>
      <c r="H1593" t="s">
        <v>8244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8273</v>
      </c>
      <c r="O1593">
        <f t="shared" si="120"/>
        <v>104</v>
      </c>
      <c r="P1593">
        <f t="shared" si="121"/>
        <v>117.68</v>
      </c>
      <c r="Q1593" s="10" t="s">
        <v>8324</v>
      </c>
      <c r="R1593" t="s">
        <v>8348</v>
      </c>
      <c r="S1593" s="13">
        <f t="shared" si="122"/>
        <v>40763.691423611112</v>
      </c>
      <c r="T1593" s="13">
        <f t="shared" si="123"/>
        <v>40793.691423611112</v>
      </c>
      <c r="U1593">
        <f t="shared" si="124"/>
        <v>2011</v>
      </c>
    </row>
    <row r="1594" spans="1:21" ht="48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8219</v>
      </c>
      <c r="G1594" t="s">
        <v>8222</v>
      </c>
      <c r="H1594" t="s">
        <v>8244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8275</v>
      </c>
      <c r="O1594">
        <f t="shared" si="120"/>
        <v>1</v>
      </c>
      <c r="P1594">
        <f t="shared" si="121"/>
        <v>32.5</v>
      </c>
      <c r="Q1594" s="10" t="s">
        <v>8324</v>
      </c>
      <c r="R1594" t="s">
        <v>8338</v>
      </c>
      <c r="S1594" s="13">
        <f t="shared" si="122"/>
        <v>40567.825543981482</v>
      </c>
      <c r="T1594" s="13">
        <f t="shared" si="123"/>
        <v>40612.825543981482</v>
      </c>
      <c r="U1594">
        <f t="shared" si="124"/>
        <v>2011</v>
      </c>
    </row>
    <row r="1595" spans="1:21" ht="48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8219</v>
      </c>
      <c r="G1595" t="s">
        <v>8222</v>
      </c>
      <c r="H1595" t="s">
        <v>8244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8276</v>
      </c>
      <c r="O1595">
        <f t="shared" si="120"/>
        <v>3</v>
      </c>
      <c r="P1595">
        <f t="shared" si="121"/>
        <v>28.89</v>
      </c>
      <c r="Q1595" s="10" t="s">
        <v>8324</v>
      </c>
      <c r="R1595" t="s">
        <v>8345</v>
      </c>
      <c r="S1595" s="13">
        <f t="shared" si="122"/>
        <v>41842.031597222223</v>
      </c>
      <c r="T1595" s="13">
        <f t="shared" si="123"/>
        <v>41872.031597222223</v>
      </c>
      <c r="U1595">
        <f t="shared" si="124"/>
        <v>2014</v>
      </c>
    </row>
    <row r="1596" spans="1:21" ht="48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8219</v>
      </c>
      <c r="G1596" t="s">
        <v>8222</v>
      </c>
      <c r="H1596" t="s">
        <v>8244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8276</v>
      </c>
      <c r="O1596">
        <f t="shared" si="120"/>
        <v>2</v>
      </c>
      <c r="P1596">
        <f t="shared" si="121"/>
        <v>27.86</v>
      </c>
      <c r="Q1596" s="10" t="s">
        <v>8324</v>
      </c>
      <c r="R1596" t="s">
        <v>8345</v>
      </c>
      <c r="S1596" s="13">
        <f t="shared" si="122"/>
        <v>40431.127650462964</v>
      </c>
      <c r="T1596" s="13">
        <f t="shared" si="123"/>
        <v>40476.127650462964</v>
      </c>
      <c r="U1596">
        <f t="shared" si="124"/>
        <v>2010</v>
      </c>
    </row>
    <row r="1597" spans="1:21" ht="48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8219</v>
      </c>
      <c r="G1597" t="s">
        <v>8222</v>
      </c>
      <c r="H1597" t="s">
        <v>8244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8276</v>
      </c>
      <c r="O1597">
        <f t="shared" si="120"/>
        <v>40</v>
      </c>
      <c r="P1597">
        <f t="shared" si="121"/>
        <v>44.44</v>
      </c>
      <c r="Q1597" s="10" t="s">
        <v>8324</v>
      </c>
      <c r="R1597" t="s">
        <v>8345</v>
      </c>
      <c r="S1597" s="13">
        <f t="shared" si="122"/>
        <v>42218.872986111113</v>
      </c>
      <c r="T1597" s="13">
        <f t="shared" si="123"/>
        <v>42244.166666666672</v>
      </c>
      <c r="U1597">
        <f t="shared" si="124"/>
        <v>2015</v>
      </c>
    </row>
    <row r="1598" spans="1:21" ht="48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8219</v>
      </c>
      <c r="G1598" t="s">
        <v>8222</v>
      </c>
      <c r="H1598" t="s">
        <v>8244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8270</v>
      </c>
      <c r="O1598">
        <f t="shared" si="120"/>
        <v>1</v>
      </c>
      <c r="P1598">
        <f t="shared" si="121"/>
        <v>26.5</v>
      </c>
      <c r="Q1598" s="10" t="s">
        <v>8315</v>
      </c>
      <c r="R1598" t="s">
        <v>8323</v>
      </c>
      <c r="S1598" s="13">
        <f t="shared" si="122"/>
        <v>41836.847615740742</v>
      </c>
      <c r="T1598" s="13">
        <f t="shared" si="123"/>
        <v>41866.847615740742</v>
      </c>
      <c r="U1598">
        <f t="shared" si="124"/>
        <v>2014</v>
      </c>
    </row>
    <row r="1599" spans="1:21" ht="48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8219</v>
      </c>
      <c r="G1599" t="s">
        <v>8222</v>
      </c>
      <c r="H1599" t="s">
        <v>8244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8279</v>
      </c>
      <c r="O1599">
        <f t="shared" si="120"/>
        <v>5</v>
      </c>
      <c r="P1599">
        <f t="shared" si="121"/>
        <v>17.71</v>
      </c>
      <c r="Q1599" s="10" t="s">
        <v>8321</v>
      </c>
      <c r="R1599" t="s">
        <v>8322</v>
      </c>
      <c r="S1599" s="13">
        <f t="shared" si="122"/>
        <v>41577.045428240745</v>
      </c>
      <c r="T1599" s="13">
        <f t="shared" si="123"/>
        <v>41617.249305555553</v>
      </c>
      <c r="U1599">
        <f t="shared" si="124"/>
        <v>2013</v>
      </c>
    </row>
    <row r="1600" spans="1:21" ht="48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8219</v>
      </c>
      <c r="G1600" t="s">
        <v>8222</v>
      </c>
      <c r="H1600" t="s">
        <v>8244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8280</v>
      </c>
      <c r="O1600">
        <f t="shared" si="120"/>
        <v>0</v>
      </c>
      <c r="P1600">
        <f t="shared" si="121"/>
        <v>5</v>
      </c>
      <c r="Q1600" s="10" t="s">
        <v>8321</v>
      </c>
      <c r="R1600" t="s">
        <v>8331</v>
      </c>
      <c r="S1600" s="13">
        <f t="shared" si="122"/>
        <v>41975.347523148142</v>
      </c>
      <c r="T1600" s="13">
        <f t="shared" si="123"/>
        <v>42005.347523148142</v>
      </c>
      <c r="U1600">
        <f t="shared" si="124"/>
        <v>2015</v>
      </c>
    </row>
    <row r="1601" spans="1:21" ht="32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8219</v>
      </c>
      <c r="G1601" t="s">
        <v>8222</v>
      </c>
      <c r="H1601" t="s">
        <v>8244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8281</v>
      </c>
      <c r="O1601">
        <f t="shared" si="120"/>
        <v>1</v>
      </c>
      <c r="P1601">
        <f t="shared" si="121"/>
        <v>50</v>
      </c>
      <c r="Q1601" s="10" t="s">
        <v>8332</v>
      </c>
      <c r="R1601" t="s">
        <v>8333</v>
      </c>
      <c r="S1601" s="13">
        <f t="shared" si="122"/>
        <v>42143.714178240742</v>
      </c>
      <c r="T1601" s="13">
        <f t="shared" si="123"/>
        <v>42173.714178240742</v>
      </c>
      <c r="U1601">
        <f t="shared" si="124"/>
        <v>2015</v>
      </c>
    </row>
    <row r="1602" spans="1:21" ht="32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8218</v>
      </c>
      <c r="G1602" t="s">
        <v>8222</v>
      </c>
      <c r="H1602" t="s">
        <v>8244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8283</v>
      </c>
      <c r="O1602">
        <f t="shared" si="120"/>
        <v>3</v>
      </c>
      <c r="P1602">
        <f t="shared" si="121"/>
        <v>30.13</v>
      </c>
      <c r="Q1602" s="10" t="s">
        <v>8324</v>
      </c>
      <c r="R1602" t="s">
        <v>8325</v>
      </c>
      <c r="S1602" s="13">
        <f t="shared" si="122"/>
        <v>41409.040011574078</v>
      </c>
      <c r="T1602" s="13">
        <f t="shared" si="123"/>
        <v>41467.910416666666</v>
      </c>
      <c r="U1602">
        <f t="shared" si="124"/>
        <v>2013</v>
      </c>
    </row>
    <row r="1603" spans="1:21" ht="48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8217</v>
      </c>
      <c r="G1603" t="s">
        <v>8222</v>
      </c>
      <c r="H1603" t="s">
        <v>8244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8273</v>
      </c>
      <c r="O1603">
        <f t="shared" ref="O1603:O1666" si="125">ROUND(E1603/D1603*100,0)</f>
        <v>104</v>
      </c>
      <c r="P1603">
        <f t="shared" ref="P1603:P1666" si="126">IFERROR(ROUND(E1603/L1603,2),0)</f>
        <v>56.41</v>
      </c>
      <c r="Q1603" s="10" t="s">
        <v>8324</v>
      </c>
      <c r="R1603" t="s">
        <v>8348</v>
      </c>
      <c r="S1603" s="13">
        <f t="shared" ref="S1603:S1666" si="127">(((J1603/60)/60)/24)+DATE(1970,1,1)</f>
        <v>41370.800185185188</v>
      </c>
      <c r="T1603" s="13">
        <f t="shared" ref="T1603:T1666" si="128">(((I1603/60)/60)/24)+DATE(1970,1,1)</f>
        <v>41400.800185185188</v>
      </c>
      <c r="U1603">
        <f t="shared" ref="U1603:U1666" si="129">YEAR(T1603)</f>
        <v>2013</v>
      </c>
    </row>
    <row r="1604" spans="1:21" ht="48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8217</v>
      </c>
      <c r="G1604" t="s">
        <v>8234</v>
      </c>
      <c r="H1604" t="s">
        <v>8247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8273</v>
      </c>
      <c r="O1604">
        <f t="shared" si="125"/>
        <v>110</v>
      </c>
      <c r="P1604">
        <f t="shared" si="126"/>
        <v>65.91</v>
      </c>
      <c r="Q1604" s="10" t="s">
        <v>8324</v>
      </c>
      <c r="R1604" t="s">
        <v>8348</v>
      </c>
      <c r="S1604" s="13">
        <f t="shared" si="127"/>
        <v>42433.688900462963</v>
      </c>
      <c r="T1604" s="13">
        <f t="shared" si="128"/>
        <v>42489.507638888885</v>
      </c>
      <c r="U1604">
        <f t="shared" si="129"/>
        <v>2016</v>
      </c>
    </row>
    <row r="1605" spans="1:21" ht="48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8217</v>
      </c>
      <c r="G1605" t="s">
        <v>8223</v>
      </c>
      <c r="H1605" t="s">
        <v>8245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8282</v>
      </c>
      <c r="O1605">
        <f t="shared" si="125"/>
        <v>150</v>
      </c>
      <c r="P1605">
        <f t="shared" si="126"/>
        <v>55.82</v>
      </c>
      <c r="Q1605" s="10" t="s">
        <v>8328</v>
      </c>
      <c r="R1605" t="s">
        <v>8329</v>
      </c>
      <c r="S1605" s="13">
        <f t="shared" si="127"/>
        <v>41806.637337962966</v>
      </c>
      <c r="T1605" s="13">
        <f t="shared" si="128"/>
        <v>41836.637337962966</v>
      </c>
      <c r="U1605">
        <f t="shared" si="129"/>
        <v>2014</v>
      </c>
    </row>
    <row r="1606" spans="1:21" ht="48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8217</v>
      </c>
      <c r="G1606" t="s">
        <v>8222</v>
      </c>
      <c r="H1606" t="s">
        <v>8244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8273</v>
      </c>
      <c r="O1606">
        <f t="shared" si="125"/>
        <v>101</v>
      </c>
      <c r="P1606">
        <f t="shared" si="126"/>
        <v>87.83</v>
      </c>
      <c r="Q1606" s="10" t="s">
        <v>8324</v>
      </c>
      <c r="R1606" t="s">
        <v>8348</v>
      </c>
      <c r="S1606" s="13">
        <f t="shared" si="127"/>
        <v>40536.111550925925</v>
      </c>
      <c r="T1606" s="13">
        <f t="shared" si="128"/>
        <v>40626.069884259261</v>
      </c>
      <c r="U1606">
        <f t="shared" si="129"/>
        <v>2011</v>
      </c>
    </row>
    <row r="1607" spans="1:21" ht="48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8217</v>
      </c>
      <c r="G1607" t="s">
        <v>8222</v>
      </c>
      <c r="H1607" t="s">
        <v>8244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8273</v>
      </c>
      <c r="O1607">
        <f t="shared" si="125"/>
        <v>114</v>
      </c>
      <c r="P1607">
        <f t="shared" si="126"/>
        <v>67.13</v>
      </c>
      <c r="Q1607" s="10" t="s">
        <v>8324</v>
      </c>
      <c r="R1607" t="s">
        <v>8348</v>
      </c>
      <c r="S1607" s="13">
        <f t="shared" si="127"/>
        <v>40845.050879629627</v>
      </c>
      <c r="T1607" s="13">
        <f t="shared" si="128"/>
        <v>40890.092546296299</v>
      </c>
      <c r="U1607">
        <f t="shared" si="129"/>
        <v>2011</v>
      </c>
    </row>
    <row r="1608" spans="1:21" ht="48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8217</v>
      </c>
      <c r="G1608" t="s">
        <v>8222</v>
      </c>
      <c r="H1608" t="s">
        <v>8244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8273</v>
      </c>
      <c r="O1608">
        <f t="shared" si="125"/>
        <v>101</v>
      </c>
      <c r="P1608">
        <f t="shared" si="126"/>
        <v>74.95</v>
      </c>
      <c r="Q1608" s="10" t="s">
        <v>8324</v>
      </c>
      <c r="R1608" t="s">
        <v>8348</v>
      </c>
      <c r="S1608" s="13">
        <f t="shared" si="127"/>
        <v>41579.847997685189</v>
      </c>
      <c r="T1608" s="13">
        <f t="shared" si="128"/>
        <v>41609.889664351853</v>
      </c>
      <c r="U1608">
        <f t="shared" si="129"/>
        <v>2013</v>
      </c>
    </row>
    <row r="1609" spans="1:21" ht="48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8217</v>
      </c>
      <c r="G1609" t="s">
        <v>8222</v>
      </c>
      <c r="H1609" t="s">
        <v>8244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8289</v>
      </c>
      <c r="O1609">
        <f t="shared" si="125"/>
        <v>103</v>
      </c>
      <c r="P1609">
        <f t="shared" si="126"/>
        <v>132.44</v>
      </c>
      <c r="Q1609" s="10" t="s">
        <v>8324</v>
      </c>
      <c r="R1609" t="s">
        <v>8354</v>
      </c>
      <c r="S1609" s="13">
        <f t="shared" si="127"/>
        <v>40848.198333333334</v>
      </c>
      <c r="T1609" s="13">
        <f t="shared" si="128"/>
        <v>40908.239999999998</v>
      </c>
      <c r="U1609">
        <f t="shared" si="129"/>
        <v>2011</v>
      </c>
    </row>
    <row r="1610" spans="1:21" ht="48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8217</v>
      </c>
      <c r="G1610" t="s">
        <v>8222</v>
      </c>
      <c r="H1610" t="s">
        <v>8244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8289</v>
      </c>
      <c r="O1610">
        <f t="shared" si="125"/>
        <v>103</v>
      </c>
      <c r="P1610">
        <f t="shared" si="126"/>
        <v>70.78</v>
      </c>
      <c r="Q1610" s="10" t="s">
        <v>8324</v>
      </c>
      <c r="R1610" t="s">
        <v>8354</v>
      </c>
      <c r="S1610" s="13">
        <f t="shared" si="127"/>
        <v>40845.14975694444</v>
      </c>
      <c r="T1610" s="13">
        <f t="shared" si="128"/>
        <v>40875.191423611112</v>
      </c>
      <c r="U1610">
        <f t="shared" si="129"/>
        <v>2011</v>
      </c>
    </row>
    <row r="1611" spans="1:21" ht="32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8220</v>
      </c>
      <c r="G1611" t="s">
        <v>8222</v>
      </c>
      <c r="H1611" t="s">
        <v>8244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8290</v>
      </c>
      <c r="O1611">
        <f t="shared" si="125"/>
        <v>109</v>
      </c>
      <c r="P1611">
        <f t="shared" si="126"/>
        <v>86.44</v>
      </c>
      <c r="Q1611" s="10" t="s">
        <v>8324</v>
      </c>
      <c r="R1611" t="s">
        <v>8330</v>
      </c>
      <c r="S1611" s="13">
        <f t="shared" si="127"/>
        <v>42783.815289351856</v>
      </c>
      <c r="T1611" s="13">
        <f t="shared" si="128"/>
        <v>42811.773622685185</v>
      </c>
      <c r="U1611">
        <f t="shared" si="129"/>
        <v>2017</v>
      </c>
    </row>
    <row r="1612" spans="1:21" ht="48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8219</v>
      </c>
      <c r="G1612" t="s">
        <v>8222</v>
      </c>
      <c r="H1612" t="s">
        <v>8244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8282</v>
      </c>
      <c r="O1612">
        <f t="shared" si="125"/>
        <v>1</v>
      </c>
      <c r="P1612">
        <f t="shared" si="126"/>
        <v>10</v>
      </c>
      <c r="Q1612" s="10" t="s">
        <v>8328</v>
      </c>
      <c r="R1612" t="s">
        <v>8329</v>
      </c>
      <c r="S1612" s="13">
        <f t="shared" si="127"/>
        <v>41956.250034722223</v>
      </c>
      <c r="T1612" s="13">
        <f t="shared" si="128"/>
        <v>42016.250034722223</v>
      </c>
      <c r="U1612">
        <f t="shared" si="129"/>
        <v>2015</v>
      </c>
    </row>
    <row r="1613" spans="1:21" ht="48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8217</v>
      </c>
      <c r="G1613" t="s">
        <v>8222</v>
      </c>
      <c r="H1613" t="s">
        <v>8244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8273</v>
      </c>
      <c r="O1613">
        <f t="shared" si="125"/>
        <v>101</v>
      </c>
      <c r="P1613">
        <f t="shared" si="126"/>
        <v>83.89</v>
      </c>
      <c r="Q1613" s="10" t="s">
        <v>8324</v>
      </c>
      <c r="R1613" t="s">
        <v>8348</v>
      </c>
      <c r="S1613" s="13">
        <f t="shared" si="127"/>
        <v>40555.325937499998</v>
      </c>
      <c r="T1613" s="13">
        <f t="shared" si="128"/>
        <v>40605.325937499998</v>
      </c>
      <c r="U1613">
        <f t="shared" si="129"/>
        <v>2011</v>
      </c>
    </row>
    <row r="1614" spans="1:21" ht="48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8219</v>
      </c>
      <c r="G1614" t="s">
        <v>8227</v>
      </c>
      <c r="H1614" t="s">
        <v>8249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8280</v>
      </c>
      <c r="O1614">
        <f t="shared" si="125"/>
        <v>0</v>
      </c>
      <c r="P1614">
        <f t="shared" si="126"/>
        <v>18</v>
      </c>
      <c r="Q1614" s="10" t="s">
        <v>8321</v>
      </c>
      <c r="R1614" t="s">
        <v>8331</v>
      </c>
      <c r="S1614" s="13">
        <f t="shared" si="127"/>
        <v>42164.615856481483</v>
      </c>
      <c r="T1614" s="13">
        <f t="shared" si="128"/>
        <v>42193.697916666672</v>
      </c>
      <c r="U1614">
        <f t="shared" si="129"/>
        <v>2015</v>
      </c>
    </row>
    <row r="1615" spans="1:21" ht="48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8219</v>
      </c>
      <c r="G1615" t="s">
        <v>8224</v>
      </c>
      <c r="H1615" t="s">
        <v>8246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8280</v>
      </c>
      <c r="O1615">
        <f t="shared" si="125"/>
        <v>0</v>
      </c>
      <c r="P1615">
        <f t="shared" si="126"/>
        <v>0</v>
      </c>
      <c r="Q1615" s="10" t="s">
        <v>8321</v>
      </c>
      <c r="R1615" t="s">
        <v>8331</v>
      </c>
      <c r="S1615" s="13">
        <f t="shared" si="127"/>
        <v>41773.008738425924</v>
      </c>
      <c r="T1615" s="13">
        <f t="shared" si="128"/>
        <v>41803.008738425924</v>
      </c>
      <c r="U1615">
        <f t="shared" si="129"/>
        <v>2014</v>
      </c>
    </row>
    <row r="1616" spans="1:21" ht="48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8217</v>
      </c>
      <c r="G1616" t="s">
        <v>8223</v>
      </c>
      <c r="H1616" t="s">
        <v>8245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8292</v>
      </c>
      <c r="O1616">
        <f t="shared" si="125"/>
        <v>421</v>
      </c>
      <c r="P1616">
        <f t="shared" si="126"/>
        <v>164.91</v>
      </c>
      <c r="Q1616" s="10" t="s">
        <v>8315</v>
      </c>
      <c r="R1616" t="s">
        <v>8326</v>
      </c>
      <c r="S1616" s="13">
        <f t="shared" si="127"/>
        <v>41424.27107638889</v>
      </c>
      <c r="T1616" s="13">
        <f t="shared" si="128"/>
        <v>41456.75</v>
      </c>
      <c r="U1616">
        <f t="shared" si="129"/>
        <v>2013</v>
      </c>
    </row>
    <row r="1617" spans="1:21" ht="48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8217</v>
      </c>
      <c r="G1617" t="s">
        <v>8222</v>
      </c>
      <c r="H1617" t="s">
        <v>8244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8292</v>
      </c>
      <c r="O1617">
        <f t="shared" si="125"/>
        <v>130</v>
      </c>
      <c r="P1617">
        <f t="shared" si="126"/>
        <v>43.1</v>
      </c>
      <c r="Q1617" s="10" t="s">
        <v>8315</v>
      </c>
      <c r="R1617" t="s">
        <v>8326</v>
      </c>
      <c r="S1617" s="13">
        <f t="shared" si="127"/>
        <v>41604.022418981483</v>
      </c>
      <c r="T1617" s="13">
        <f t="shared" si="128"/>
        <v>41634.022418981483</v>
      </c>
      <c r="U1617">
        <f t="shared" si="129"/>
        <v>2013</v>
      </c>
    </row>
    <row r="1618" spans="1:21" ht="48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8217</v>
      </c>
      <c r="G1618" t="s">
        <v>8222</v>
      </c>
      <c r="H1618" t="s">
        <v>8244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8276</v>
      </c>
      <c r="O1618">
        <f t="shared" si="125"/>
        <v>115</v>
      </c>
      <c r="P1618">
        <f t="shared" si="126"/>
        <v>57.52</v>
      </c>
      <c r="Q1618" s="10" t="s">
        <v>8324</v>
      </c>
      <c r="R1618" t="s">
        <v>8345</v>
      </c>
      <c r="S1618" s="13">
        <f t="shared" si="127"/>
        <v>41299.381423611114</v>
      </c>
      <c r="T1618" s="13">
        <f t="shared" si="128"/>
        <v>41329.381423611114</v>
      </c>
      <c r="U1618">
        <f t="shared" si="129"/>
        <v>2013</v>
      </c>
    </row>
    <row r="1619" spans="1:21" ht="48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8217</v>
      </c>
      <c r="G1619" t="s">
        <v>8222</v>
      </c>
      <c r="H1619" t="s">
        <v>8244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8276</v>
      </c>
      <c r="O1619">
        <f t="shared" si="125"/>
        <v>101</v>
      </c>
      <c r="P1619">
        <f t="shared" si="126"/>
        <v>116.96</v>
      </c>
      <c r="Q1619" s="10" t="s">
        <v>8324</v>
      </c>
      <c r="R1619" t="s">
        <v>8345</v>
      </c>
      <c r="S1619" s="13">
        <f t="shared" si="127"/>
        <v>41591.964537037034</v>
      </c>
      <c r="T1619" s="13">
        <f t="shared" si="128"/>
        <v>41640.964537037034</v>
      </c>
      <c r="U1619">
        <f t="shared" si="129"/>
        <v>2014</v>
      </c>
    </row>
    <row r="1620" spans="1:21" ht="48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8217</v>
      </c>
      <c r="G1620" t="s">
        <v>8222</v>
      </c>
      <c r="H1620" t="s">
        <v>8244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8294</v>
      </c>
      <c r="O1620">
        <f t="shared" si="125"/>
        <v>113</v>
      </c>
      <c r="P1620">
        <f t="shared" si="126"/>
        <v>107.32</v>
      </c>
      <c r="Q1620" s="10" t="s">
        <v>8321</v>
      </c>
      <c r="R1620" t="s">
        <v>8349</v>
      </c>
      <c r="S1620" s="13">
        <f t="shared" si="127"/>
        <v>42296.631331018521</v>
      </c>
      <c r="T1620" s="13">
        <f t="shared" si="128"/>
        <v>42326.672997685186</v>
      </c>
      <c r="U1620">
        <f t="shared" si="129"/>
        <v>2015</v>
      </c>
    </row>
    <row r="1621" spans="1:21" ht="48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8217</v>
      </c>
      <c r="G1621" t="s">
        <v>8222</v>
      </c>
      <c r="H1621" t="s">
        <v>8244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8295</v>
      </c>
      <c r="O1621">
        <f t="shared" si="125"/>
        <v>144</v>
      </c>
      <c r="P1621">
        <f t="shared" si="126"/>
        <v>40.799999999999997</v>
      </c>
      <c r="Q1621" s="10" t="s">
        <v>8332</v>
      </c>
      <c r="R1621" t="s">
        <v>8350</v>
      </c>
      <c r="S1621" s="13">
        <f t="shared" si="127"/>
        <v>41839.005671296298</v>
      </c>
      <c r="T1621" s="13">
        <f t="shared" si="128"/>
        <v>41869.005671296298</v>
      </c>
      <c r="U1621">
        <f t="shared" si="129"/>
        <v>2014</v>
      </c>
    </row>
    <row r="1622" spans="1:21" ht="48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8218</v>
      </c>
      <c r="G1622" t="s">
        <v>8224</v>
      </c>
      <c r="H1622" t="s">
        <v>8246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8269</v>
      </c>
      <c r="O1622">
        <f t="shared" si="125"/>
        <v>1</v>
      </c>
      <c r="P1622">
        <f t="shared" si="126"/>
        <v>27.5</v>
      </c>
      <c r="Q1622" s="10" t="s">
        <v>8315</v>
      </c>
      <c r="R1622" t="s">
        <v>8319</v>
      </c>
      <c r="S1622" s="13">
        <f t="shared" si="127"/>
        <v>42096.918240740735</v>
      </c>
      <c r="T1622" s="13">
        <f t="shared" si="128"/>
        <v>42126.918240740735</v>
      </c>
      <c r="U1622">
        <f t="shared" si="129"/>
        <v>2015</v>
      </c>
    </row>
    <row r="1623" spans="1:21" ht="48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8219</v>
      </c>
      <c r="G1623" t="s">
        <v>8228</v>
      </c>
      <c r="H1623" t="s">
        <v>8247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8281</v>
      </c>
      <c r="O1623">
        <f t="shared" si="125"/>
        <v>0</v>
      </c>
      <c r="P1623">
        <f t="shared" si="126"/>
        <v>0</v>
      </c>
      <c r="Q1623" s="10" t="s">
        <v>8332</v>
      </c>
      <c r="R1623" t="s">
        <v>8333</v>
      </c>
      <c r="S1623" s="13">
        <f t="shared" si="127"/>
        <v>42655.736956018518</v>
      </c>
      <c r="T1623" s="13">
        <f t="shared" si="128"/>
        <v>42700.778622685189</v>
      </c>
      <c r="U1623">
        <f t="shared" si="129"/>
        <v>2016</v>
      </c>
    </row>
    <row r="1624" spans="1:21" ht="48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8219</v>
      </c>
      <c r="G1624" t="s">
        <v>8222</v>
      </c>
      <c r="H1624" t="s">
        <v>8244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8281</v>
      </c>
      <c r="O1624">
        <f t="shared" si="125"/>
        <v>0</v>
      </c>
      <c r="P1624">
        <f t="shared" si="126"/>
        <v>0</v>
      </c>
      <c r="Q1624" s="10" t="s">
        <v>8332</v>
      </c>
      <c r="R1624" t="s">
        <v>8333</v>
      </c>
      <c r="S1624" s="13">
        <f t="shared" si="127"/>
        <v>42031.965138888889</v>
      </c>
      <c r="T1624" s="13">
        <f t="shared" si="128"/>
        <v>42080.75</v>
      </c>
      <c r="U1624">
        <f t="shared" si="129"/>
        <v>2015</v>
      </c>
    </row>
    <row r="1625" spans="1:21" ht="48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8217</v>
      </c>
      <c r="G1625" t="s">
        <v>8222</v>
      </c>
      <c r="H1625" t="s">
        <v>8244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8276</v>
      </c>
      <c r="O1625">
        <f t="shared" si="125"/>
        <v>128</v>
      </c>
      <c r="P1625">
        <f t="shared" si="126"/>
        <v>129.11000000000001</v>
      </c>
      <c r="Q1625" s="10" t="s">
        <v>8324</v>
      </c>
      <c r="R1625" t="s">
        <v>8345</v>
      </c>
      <c r="S1625" s="13">
        <f t="shared" si="127"/>
        <v>41257.950381944444</v>
      </c>
      <c r="T1625" s="13">
        <f t="shared" si="128"/>
        <v>41287.950381944444</v>
      </c>
      <c r="U1625">
        <f t="shared" si="129"/>
        <v>2013</v>
      </c>
    </row>
    <row r="1626" spans="1:21" ht="48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8217</v>
      </c>
      <c r="G1626" t="s">
        <v>8222</v>
      </c>
      <c r="H1626" t="s">
        <v>8244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8297</v>
      </c>
      <c r="O1626">
        <f t="shared" si="125"/>
        <v>100</v>
      </c>
      <c r="P1626">
        <f t="shared" si="126"/>
        <v>100.33</v>
      </c>
      <c r="Q1626" s="10" t="s">
        <v>8324</v>
      </c>
      <c r="R1626" t="s">
        <v>8356</v>
      </c>
      <c r="S1626" s="13">
        <f t="shared" si="127"/>
        <v>41058.844571759262</v>
      </c>
      <c r="T1626" s="13">
        <f t="shared" si="128"/>
        <v>41088.844571759262</v>
      </c>
      <c r="U1626">
        <f t="shared" si="129"/>
        <v>2012</v>
      </c>
    </row>
    <row r="1627" spans="1:21" ht="48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8218</v>
      </c>
      <c r="G1627" t="s">
        <v>8222</v>
      </c>
      <c r="H1627" t="s">
        <v>8244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8281</v>
      </c>
      <c r="O1627">
        <f t="shared" si="125"/>
        <v>0</v>
      </c>
      <c r="P1627">
        <f t="shared" si="126"/>
        <v>0</v>
      </c>
      <c r="Q1627" s="10" t="s">
        <v>8332</v>
      </c>
      <c r="R1627" t="s">
        <v>8333</v>
      </c>
      <c r="S1627" s="13">
        <f t="shared" si="127"/>
        <v>41829.592002314814</v>
      </c>
      <c r="T1627" s="13">
        <f t="shared" si="128"/>
        <v>41874.592002314814</v>
      </c>
      <c r="U1627">
        <f t="shared" si="129"/>
        <v>2014</v>
      </c>
    </row>
    <row r="1628" spans="1:21" ht="48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8217</v>
      </c>
      <c r="G1628" t="s">
        <v>8222</v>
      </c>
      <c r="H1628" t="s">
        <v>8244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8298</v>
      </c>
      <c r="O1628">
        <f t="shared" si="125"/>
        <v>408</v>
      </c>
      <c r="P1628">
        <f t="shared" si="126"/>
        <v>81.95</v>
      </c>
      <c r="Q1628" s="10" t="s">
        <v>8315</v>
      </c>
      <c r="R1628" t="s">
        <v>8320</v>
      </c>
      <c r="S1628" s="13">
        <f t="shared" si="127"/>
        <v>42184.874675925923</v>
      </c>
      <c r="T1628" s="13">
        <f t="shared" si="128"/>
        <v>42228.083333333328</v>
      </c>
      <c r="U1628">
        <f t="shared" si="129"/>
        <v>2015</v>
      </c>
    </row>
    <row r="1629" spans="1:21" ht="48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8217</v>
      </c>
      <c r="G1629" t="s">
        <v>8222</v>
      </c>
      <c r="H1629" t="s">
        <v>8244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8298</v>
      </c>
      <c r="O1629">
        <f t="shared" si="125"/>
        <v>224</v>
      </c>
      <c r="P1629">
        <f t="shared" si="126"/>
        <v>58.93</v>
      </c>
      <c r="Q1629" s="10" t="s">
        <v>8315</v>
      </c>
      <c r="R1629" t="s">
        <v>8320</v>
      </c>
      <c r="S1629" s="13">
        <f t="shared" si="127"/>
        <v>42767.801712962959</v>
      </c>
      <c r="T1629" s="13">
        <f t="shared" si="128"/>
        <v>42809</v>
      </c>
      <c r="U1629">
        <f t="shared" si="129"/>
        <v>2017</v>
      </c>
    </row>
    <row r="1630" spans="1:21" ht="48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8217</v>
      </c>
      <c r="G1630" t="s">
        <v>8222</v>
      </c>
      <c r="H1630" t="s">
        <v>8244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8298</v>
      </c>
      <c r="O1630">
        <f t="shared" si="125"/>
        <v>1379</v>
      </c>
      <c r="P1630">
        <f t="shared" si="126"/>
        <v>31.82</v>
      </c>
      <c r="Q1630" s="10" t="s">
        <v>8315</v>
      </c>
      <c r="R1630" t="s">
        <v>8320</v>
      </c>
      <c r="S1630" s="13">
        <f t="shared" si="127"/>
        <v>41144.42155092593</v>
      </c>
      <c r="T1630" s="13">
        <f t="shared" si="128"/>
        <v>41165.42155092593</v>
      </c>
      <c r="U1630">
        <f t="shared" si="129"/>
        <v>2012</v>
      </c>
    </row>
    <row r="1631" spans="1:21" ht="48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8219</v>
      </c>
      <c r="G1631" t="s">
        <v>8222</v>
      </c>
      <c r="H1631" t="s">
        <v>8244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8281</v>
      </c>
      <c r="O1631">
        <f t="shared" si="125"/>
        <v>1</v>
      </c>
      <c r="P1631">
        <f t="shared" si="126"/>
        <v>27.5</v>
      </c>
      <c r="Q1631" s="10" t="s">
        <v>8332</v>
      </c>
      <c r="R1631" t="s">
        <v>8333</v>
      </c>
      <c r="S1631" s="13">
        <f t="shared" si="127"/>
        <v>41805.895254629628</v>
      </c>
      <c r="T1631" s="13">
        <f t="shared" si="128"/>
        <v>41830.895254629628</v>
      </c>
      <c r="U1631">
        <f t="shared" si="129"/>
        <v>2014</v>
      </c>
    </row>
    <row r="1632" spans="1:21" ht="48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8219</v>
      </c>
      <c r="G1632" t="s">
        <v>8222</v>
      </c>
      <c r="H1632" t="s">
        <v>8244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8281</v>
      </c>
      <c r="O1632">
        <f t="shared" si="125"/>
        <v>0</v>
      </c>
      <c r="P1632">
        <f t="shared" si="126"/>
        <v>13.01</v>
      </c>
      <c r="Q1632" s="10" t="s">
        <v>8332</v>
      </c>
      <c r="R1632" t="s">
        <v>8333</v>
      </c>
      <c r="S1632" s="13">
        <f t="shared" si="127"/>
        <v>41787.898240740738</v>
      </c>
      <c r="T1632" s="13">
        <f t="shared" si="128"/>
        <v>41817.898240740738</v>
      </c>
      <c r="U1632">
        <f t="shared" si="129"/>
        <v>2014</v>
      </c>
    </row>
    <row r="1633" spans="1:21" ht="48" x14ac:dyDescent="0.2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8217</v>
      </c>
      <c r="G1633" t="s">
        <v>8222</v>
      </c>
      <c r="H1633" t="s">
        <v>8244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8300</v>
      </c>
      <c r="O1633">
        <f t="shared" si="125"/>
        <v>351</v>
      </c>
      <c r="P1633">
        <f t="shared" si="126"/>
        <v>71.239999999999995</v>
      </c>
      <c r="Q1633" s="10" t="s">
        <v>8310</v>
      </c>
      <c r="R1633" t="s">
        <v>8311</v>
      </c>
      <c r="S1633" s="13">
        <f t="shared" si="127"/>
        <v>41391.782905092594</v>
      </c>
      <c r="T1633" s="13">
        <f t="shared" si="128"/>
        <v>41421.290972222225</v>
      </c>
      <c r="U1633">
        <f t="shared" si="129"/>
        <v>2013</v>
      </c>
    </row>
    <row r="1634" spans="1:21" ht="64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8217</v>
      </c>
      <c r="G1634" t="s">
        <v>8227</v>
      </c>
      <c r="H1634" t="s">
        <v>8249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8292</v>
      </c>
      <c r="O1634">
        <f t="shared" si="125"/>
        <v>123</v>
      </c>
      <c r="P1634">
        <f t="shared" si="126"/>
        <v>169.52</v>
      </c>
      <c r="Q1634" s="10" t="s">
        <v>8315</v>
      </c>
      <c r="R1634" t="s">
        <v>8326</v>
      </c>
      <c r="S1634" s="13">
        <f t="shared" si="127"/>
        <v>41722.666354166664</v>
      </c>
      <c r="T1634" s="13">
        <f t="shared" si="128"/>
        <v>41752.666354166664</v>
      </c>
      <c r="U1634">
        <f t="shared" si="129"/>
        <v>2014</v>
      </c>
    </row>
    <row r="1635" spans="1:21" ht="32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8219</v>
      </c>
      <c r="G1635" t="s">
        <v>8222</v>
      </c>
      <c r="H1635" t="s">
        <v>8244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8301</v>
      </c>
      <c r="O1635">
        <f t="shared" si="125"/>
        <v>0</v>
      </c>
      <c r="P1635">
        <f t="shared" si="126"/>
        <v>8.75</v>
      </c>
      <c r="Q1635" s="10" t="s">
        <v>8312</v>
      </c>
      <c r="R1635" t="s">
        <v>8342</v>
      </c>
      <c r="S1635" s="13">
        <f t="shared" si="127"/>
        <v>41911.657430555555</v>
      </c>
      <c r="T1635" s="13">
        <f t="shared" si="128"/>
        <v>41932.088194444441</v>
      </c>
      <c r="U1635">
        <f t="shared" si="129"/>
        <v>2014</v>
      </c>
    </row>
    <row r="1636" spans="1:21" ht="48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8219</v>
      </c>
      <c r="G1636" t="s">
        <v>8222</v>
      </c>
      <c r="H1636" t="s">
        <v>8244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8301</v>
      </c>
      <c r="O1636">
        <f t="shared" si="125"/>
        <v>22</v>
      </c>
      <c r="P1636">
        <f t="shared" si="126"/>
        <v>35.729999999999997</v>
      </c>
      <c r="Q1636" s="10" t="s">
        <v>8312</v>
      </c>
      <c r="R1636" t="s">
        <v>8342</v>
      </c>
      <c r="S1636" s="13">
        <f t="shared" si="127"/>
        <v>41044.988055555557</v>
      </c>
      <c r="T1636" s="13">
        <f t="shared" si="128"/>
        <v>41104.988055555557</v>
      </c>
      <c r="U1636">
        <f t="shared" si="129"/>
        <v>2012</v>
      </c>
    </row>
    <row r="1637" spans="1:21" ht="48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8219</v>
      </c>
      <c r="G1637" t="s">
        <v>8222</v>
      </c>
      <c r="H1637" t="s">
        <v>8244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8301</v>
      </c>
      <c r="O1637">
        <f t="shared" si="125"/>
        <v>0</v>
      </c>
      <c r="P1637">
        <f t="shared" si="126"/>
        <v>0</v>
      </c>
      <c r="Q1637" s="10" t="s">
        <v>8312</v>
      </c>
      <c r="R1637" t="s">
        <v>8342</v>
      </c>
      <c r="S1637" s="13">
        <f t="shared" si="127"/>
        <v>41537.869143518517</v>
      </c>
      <c r="T1637" s="13">
        <f t="shared" si="128"/>
        <v>41552.869143518517</v>
      </c>
      <c r="U1637">
        <f t="shared" si="129"/>
        <v>2013</v>
      </c>
    </row>
    <row r="1638" spans="1:21" ht="48" x14ac:dyDescent="0.2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8217</v>
      </c>
      <c r="G1638" t="s">
        <v>8223</v>
      </c>
      <c r="H1638" t="s">
        <v>8245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8268</v>
      </c>
      <c r="O1638">
        <f t="shared" si="125"/>
        <v>103</v>
      </c>
      <c r="P1638">
        <f t="shared" si="126"/>
        <v>87.36</v>
      </c>
      <c r="Q1638" s="10" t="s">
        <v>8310</v>
      </c>
      <c r="R1638" t="s">
        <v>8334</v>
      </c>
      <c r="S1638" s="13">
        <f t="shared" si="127"/>
        <v>41798.94027777778</v>
      </c>
      <c r="T1638" s="13">
        <f t="shared" si="128"/>
        <v>41828.94027777778</v>
      </c>
      <c r="U1638">
        <f t="shared" si="129"/>
        <v>2014</v>
      </c>
    </row>
    <row r="1639" spans="1:21" ht="48" x14ac:dyDescent="0.2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8219</v>
      </c>
      <c r="G1639" t="s">
        <v>8222</v>
      </c>
      <c r="H1639" t="s">
        <v>8244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8268</v>
      </c>
      <c r="O1639">
        <f t="shared" si="125"/>
        <v>0</v>
      </c>
      <c r="P1639">
        <f t="shared" si="126"/>
        <v>0</v>
      </c>
      <c r="Q1639" s="10" t="s">
        <v>8310</v>
      </c>
      <c r="R1639" t="s">
        <v>8334</v>
      </c>
      <c r="S1639" s="13">
        <f t="shared" si="127"/>
        <v>42108.692060185189</v>
      </c>
      <c r="T1639" s="13">
        <f t="shared" si="128"/>
        <v>42153.692060185189</v>
      </c>
      <c r="U1639">
        <f t="shared" si="129"/>
        <v>2015</v>
      </c>
    </row>
    <row r="1640" spans="1:21" ht="48" x14ac:dyDescent="0.2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8219</v>
      </c>
      <c r="G1640" t="s">
        <v>8222</v>
      </c>
      <c r="H1640" t="s">
        <v>8244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8268</v>
      </c>
      <c r="O1640">
        <f t="shared" si="125"/>
        <v>4</v>
      </c>
      <c r="P1640">
        <f t="shared" si="126"/>
        <v>23.92</v>
      </c>
      <c r="Q1640" s="10" t="s">
        <v>8310</v>
      </c>
      <c r="R1640" t="s">
        <v>8334</v>
      </c>
      <c r="S1640" s="13">
        <f t="shared" si="127"/>
        <v>41858.007071759261</v>
      </c>
      <c r="T1640" s="13">
        <f t="shared" si="128"/>
        <v>41888.007071759261</v>
      </c>
      <c r="U1640">
        <f t="shared" si="129"/>
        <v>2014</v>
      </c>
    </row>
    <row r="1641" spans="1:21" ht="48" x14ac:dyDescent="0.2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8217</v>
      </c>
      <c r="G1641" t="s">
        <v>8222</v>
      </c>
      <c r="H1641" t="s">
        <v>8244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8302</v>
      </c>
      <c r="O1641">
        <f t="shared" si="125"/>
        <v>102</v>
      </c>
      <c r="P1641">
        <f t="shared" si="126"/>
        <v>255.17</v>
      </c>
      <c r="Q1641" s="10" t="s">
        <v>8310</v>
      </c>
      <c r="R1641" t="s">
        <v>8318</v>
      </c>
      <c r="S1641" s="13">
        <f t="shared" si="127"/>
        <v>41754.564328703702</v>
      </c>
      <c r="T1641" s="13">
        <f t="shared" si="128"/>
        <v>41784.564328703702</v>
      </c>
      <c r="U1641">
        <f t="shared" si="129"/>
        <v>2014</v>
      </c>
    </row>
    <row r="1642" spans="1:21" ht="48" x14ac:dyDescent="0.2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8217</v>
      </c>
      <c r="G1642" t="s">
        <v>8222</v>
      </c>
      <c r="H1642" t="s">
        <v>8244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8302</v>
      </c>
      <c r="O1642">
        <f t="shared" si="125"/>
        <v>103</v>
      </c>
      <c r="P1642">
        <f t="shared" si="126"/>
        <v>329.2</v>
      </c>
      <c r="Q1642" s="10" t="s">
        <v>8310</v>
      </c>
      <c r="R1642" t="s">
        <v>8318</v>
      </c>
      <c r="S1642" s="13">
        <f t="shared" si="127"/>
        <v>41845.809166666666</v>
      </c>
      <c r="T1642" s="13">
        <f t="shared" si="128"/>
        <v>41879.041666666664</v>
      </c>
      <c r="U1642">
        <f t="shared" si="129"/>
        <v>2014</v>
      </c>
    </row>
    <row r="1643" spans="1:21" ht="48" x14ac:dyDescent="0.2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8217</v>
      </c>
      <c r="G1643" t="s">
        <v>8222</v>
      </c>
      <c r="H1643" t="s">
        <v>8244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8268</v>
      </c>
      <c r="O1643">
        <f t="shared" si="125"/>
        <v>100</v>
      </c>
      <c r="P1643">
        <f t="shared" si="126"/>
        <v>70.88</v>
      </c>
      <c r="Q1643" s="10" t="s">
        <v>8310</v>
      </c>
      <c r="R1643" t="s">
        <v>8334</v>
      </c>
      <c r="S1643" s="13">
        <f t="shared" si="127"/>
        <v>41941.683865740742</v>
      </c>
      <c r="T1643" s="13">
        <f t="shared" si="128"/>
        <v>41970.125</v>
      </c>
      <c r="U1643">
        <f t="shared" si="129"/>
        <v>2014</v>
      </c>
    </row>
    <row r="1644" spans="1:21" ht="32" x14ac:dyDescent="0.2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8217</v>
      </c>
      <c r="G1644" t="s">
        <v>8227</v>
      </c>
      <c r="H1644" t="s">
        <v>8249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8300</v>
      </c>
      <c r="O1644">
        <f t="shared" si="125"/>
        <v>108</v>
      </c>
      <c r="P1644">
        <f t="shared" si="126"/>
        <v>88.87</v>
      </c>
      <c r="Q1644" s="10" t="s">
        <v>8310</v>
      </c>
      <c r="R1644" t="s">
        <v>8311</v>
      </c>
      <c r="S1644" s="13">
        <f t="shared" si="127"/>
        <v>41957.756840277783</v>
      </c>
      <c r="T1644" s="13">
        <f t="shared" si="128"/>
        <v>41987.756840277783</v>
      </c>
      <c r="U1644">
        <f t="shared" si="129"/>
        <v>2014</v>
      </c>
    </row>
    <row r="1645" spans="1:21" ht="48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8219</v>
      </c>
      <c r="G1645" t="s">
        <v>8226</v>
      </c>
      <c r="H1645" t="s">
        <v>8248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8300</v>
      </c>
      <c r="O1645">
        <f t="shared" si="125"/>
        <v>3</v>
      </c>
      <c r="P1645">
        <f t="shared" si="126"/>
        <v>200</v>
      </c>
      <c r="Q1645" s="10" t="s">
        <v>8310</v>
      </c>
      <c r="R1645" t="s">
        <v>8311</v>
      </c>
      <c r="S1645" s="13">
        <f t="shared" si="127"/>
        <v>42226.938414351855</v>
      </c>
      <c r="T1645" s="13">
        <f t="shared" si="128"/>
        <v>42256.938414351855</v>
      </c>
      <c r="U1645">
        <f t="shared" si="129"/>
        <v>2015</v>
      </c>
    </row>
    <row r="1646" spans="1:21" ht="32" x14ac:dyDescent="0.2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8217</v>
      </c>
      <c r="G1646" t="s">
        <v>8222</v>
      </c>
      <c r="H1646" t="s">
        <v>8244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8268</v>
      </c>
      <c r="O1646">
        <f t="shared" si="125"/>
        <v>103</v>
      </c>
      <c r="P1646">
        <f t="shared" si="126"/>
        <v>100.5</v>
      </c>
      <c r="Q1646" s="10" t="s">
        <v>8310</v>
      </c>
      <c r="R1646" t="s">
        <v>8334</v>
      </c>
      <c r="S1646" s="13">
        <f t="shared" si="127"/>
        <v>41591.737974537034</v>
      </c>
      <c r="T1646" s="13">
        <f t="shared" si="128"/>
        <v>41621.207638888889</v>
      </c>
      <c r="U1646">
        <f t="shared" si="129"/>
        <v>2013</v>
      </c>
    </row>
    <row r="1647" spans="1:21" ht="48" x14ac:dyDescent="0.2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8219</v>
      </c>
      <c r="G1647" t="s">
        <v>8223</v>
      </c>
      <c r="H1647" t="s">
        <v>8245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8302</v>
      </c>
      <c r="O1647">
        <f t="shared" si="125"/>
        <v>3</v>
      </c>
      <c r="P1647">
        <f t="shared" si="126"/>
        <v>22.75</v>
      </c>
      <c r="Q1647" s="10" t="s">
        <v>8310</v>
      </c>
      <c r="R1647" t="s">
        <v>8318</v>
      </c>
      <c r="S1647" s="13">
        <f t="shared" si="127"/>
        <v>42095.374675925923</v>
      </c>
      <c r="T1647" s="13">
        <f t="shared" si="128"/>
        <v>42125.374675925923</v>
      </c>
      <c r="U1647">
        <f t="shared" si="129"/>
        <v>2015</v>
      </c>
    </row>
    <row r="1648" spans="1:21" ht="48" x14ac:dyDescent="0.2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8217</v>
      </c>
      <c r="G1648" t="s">
        <v>8222</v>
      </c>
      <c r="H1648" t="s">
        <v>8244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8268</v>
      </c>
      <c r="O1648">
        <f t="shared" si="125"/>
        <v>103</v>
      </c>
      <c r="P1648">
        <f t="shared" si="126"/>
        <v>115.87</v>
      </c>
      <c r="Q1648" s="10" t="s">
        <v>8310</v>
      </c>
      <c r="R1648" t="s">
        <v>8334</v>
      </c>
      <c r="S1648" s="13">
        <f t="shared" si="127"/>
        <v>42262.096782407403</v>
      </c>
      <c r="T1648" s="13">
        <f t="shared" si="128"/>
        <v>42286</v>
      </c>
      <c r="U1648">
        <f t="shared" si="129"/>
        <v>2015</v>
      </c>
    </row>
    <row r="1649" spans="1:21" ht="48" x14ac:dyDescent="0.2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8217</v>
      </c>
      <c r="G1649" t="s">
        <v>8223</v>
      </c>
      <c r="H1649" t="s">
        <v>8245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8268</v>
      </c>
      <c r="O1649">
        <f t="shared" si="125"/>
        <v>102</v>
      </c>
      <c r="P1649">
        <f t="shared" si="126"/>
        <v>116</v>
      </c>
      <c r="Q1649" s="10" t="s">
        <v>8310</v>
      </c>
      <c r="R1649" t="s">
        <v>8334</v>
      </c>
      <c r="S1649" s="13">
        <f t="shared" si="127"/>
        <v>42137.395798611105</v>
      </c>
      <c r="T1649" s="13">
        <f t="shared" si="128"/>
        <v>42171.458333333328</v>
      </c>
      <c r="U1649">
        <f t="shared" si="129"/>
        <v>2015</v>
      </c>
    </row>
    <row r="1650" spans="1:21" ht="48" x14ac:dyDescent="0.2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8217</v>
      </c>
      <c r="G1650" t="s">
        <v>8222</v>
      </c>
      <c r="H1650" t="s">
        <v>8244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8268</v>
      </c>
      <c r="O1650">
        <f t="shared" si="125"/>
        <v>101</v>
      </c>
      <c r="P1650">
        <f t="shared" si="126"/>
        <v>142.28</v>
      </c>
      <c r="Q1650" s="10" t="s">
        <v>8310</v>
      </c>
      <c r="R1650" t="s">
        <v>8334</v>
      </c>
      <c r="S1650" s="13">
        <f t="shared" si="127"/>
        <v>42041.714178240742</v>
      </c>
      <c r="T1650" s="13">
        <f t="shared" si="128"/>
        <v>42071.67251157407</v>
      </c>
      <c r="U1650">
        <f t="shared" si="129"/>
        <v>2015</v>
      </c>
    </row>
    <row r="1651" spans="1:21" ht="32" x14ac:dyDescent="0.2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8217</v>
      </c>
      <c r="G1651" t="s">
        <v>8222</v>
      </c>
      <c r="H1651" t="s">
        <v>8244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8268</v>
      </c>
      <c r="O1651">
        <f t="shared" si="125"/>
        <v>104</v>
      </c>
      <c r="P1651">
        <f t="shared" si="126"/>
        <v>177.62</v>
      </c>
      <c r="Q1651" s="10" t="s">
        <v>8310</v>
      </c>
      <c r="R1651" t="s">
        <v>8334</v>
      </c>
      <c r="S1651" s="13">
        <f t="shared" si="127"/>
        <v>42549.665717592594</v>
      </c>
      <c r="T1651" s="13">
        <f t="shared" si="128"/>
        <v>42579.665717592594</v>
      </c>
      <c r="U1651">
        <f t="shared" si="129"/>
        <v>2016</v>
      </c>
    </row>
    <row r="1652" spans="1:21" ht="48" x14ac:dyDescent="0.2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8217</v>
      </c>
      <c r="G1652" t="s">
        <v>8222</v>
      </c>
      <c r="H1652" t="s">
        <v>8244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8268</v>
      </c>
      <c r="O1652">
        <f t="shared" si="125"/>
        <v>100</v>
      </c>
      <c r="P1652">
        <f t="shared" si="126"/>
        <v>421.11</v>
      </c>
      <c r="Q1652" s="10" t="s">
        <v>8310</v>
      </c>
      <c r="R1652" t="s">
        <v>8334</v>
      </c>
      <c r="S1652" s="13">
        <f t="shared" si="127"/>
        <v>42059.701319444444</v>
      </c>
      <c r="T1652" s="13">
        <f t="shared" si="128"/>
        <v>42119.659652777773</v>
      </c>
      <c r="U1652">
        <f t="shared" si="129"/>
        <v>2015</v>
      </c>
    </row>
    <row r="1653" spans="1:21" ht="48" x14ac:dyDescent="0.2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8217</v>
      </c>
      <c r="G1653" t="s">
        <v>8223</v>
      </c>
      <c r="H1653" t="s">
        <v>8245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8268</v>
      </c>
      <c r="O1653">
        <f t="shared" si="125"/>
        <v>101</v>
      </c>
      <c r="P1653">
        <f t="shared" si="126"/>
        <v>104.99</v>
      </c>
      <c r="Q1653" s="10" t="s">
        <v>8310</v>
      </c>
      <c r="R1653" t="s">
        <v>8334</v>
      </c>
      <c r="S1653" s="13">
        <f t="shared" si="127"/>
        <v>42053.732627314821</v>
      </c>
      <c r="T1653" s="13">
        <f t="shared" si="128"/>
        <v>42083.705555555556</v>
      </c>
      <c r="U1653">
        <f t="shared" si="129"/>
        <v>2015</v>
      </c>
    </row>
    <row r="1654" spans="1:21" ht="48" x14ac:dyDescent="0.2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8217</v>
      </c>
      <c r="G1654" t="s">
        <v>8227</v>
      </c>
      <c r="H1654" t="s">
        <v>8249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8268</v>
      </c>
      <c r="O1654">
        <f t="shared" si="125"/>
        <v>101</v>
      </c>
      <c r="P1654">
        <f t="shared" si="126"/>
        <v>202.85</v>
      </c>
      <c r="Q1654" s="10" t="s">
        <v>8310</v>
      </c>
      <c r="R1654" t="s">
        <v>8334</v>
      </c>
      <c r="S1654" s="13">
        <f t="shared" si="127"/>
        <v>42064.220069444447</v>
      </c>
      <c r="T1654" s="13">
        <f t="shared" si="128"/>
        <v>42094.178402777776</v>
      </c>
      <c r="U1654">
        <f t="shared" si="129"/>
        <v>2015</v>
      </c>
    </row>
    <row r="1655" spans="1:21" ht="64" x14ac:dyDescent="0.2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8217</v>
      </c>
      <c r="G1655" t="s">
        <v>8222</v>
      </c>
      <c r="H1655" t="s">
        <v>8244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8302</v>
      </c>
      <c r="O1655">
        <f t="shared" si="125"/>
        <v>107</v>
      </c>
      <c r="P1655">
        <f t="shared" si="126"/>
        <v>90.82</v>
      </c>
      <c r="Q1655" s="10" t="s">
        <v>8310</v>
      </c>
      <c r="R1655" t="s">
        <v>8318</v>
      </c>
      <c r="S1655" s="13">
        <f t="shared" si="127"/>
        <v>41814.367800925924</v>
      </c>
      <c r="T1655" s="13">
        <f t="shared" si="128"/>
        <v>41852.041666666664</v>
      </c>
      <c r="U1655">
        <f t="shared" si="129"/>
        <v>2014</v>
      </c>
    </row>
    <row r="1656" spans="1:21" ht="48" x14ac:dyDescent="0.2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8219</v>
      </c>
      <c r="G1656" t="s">
        <v>8222</v>
      </c>
      <c r="H1656" t="s">
        <v>8244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8302</v>
      </c>
      <c r="O1656">
        <f t="shared" si="125"/>
        <v>0</v>
      </c>
      <c r="P1656">
        <f t="shared" si="126"/>
        <v>0</v>
      </c>
      <c r="Q1656" s="10" t="s">
        <v>8310</v>
      </c>
      <c r="R1656" t="s">
        <v>8318</v>
      </c>
      <c r="S1656" s="13">
        <f t="shared" si="127"/>
        <v>42527.00953703704</v>
      </c>
      <c r="T1656" s="13">
        <f t="shared" si="128"/>
        <v>42582.291666666672</v>
      </c>
      <c r="U1656">
        <f t="shared" si="129"/>
        <v>2016</v>
      </c>
    </row>
    <row r="1657" spans="1:21" ht="48" x14ac:dyDescent="0.2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8219</v>
      </c>
      <c r="G1657" t="s">
        <v>8222</v>
      </c>
      <c r="H1657" t="s">
        <v>8244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8268</v>
      </c>
      <c r="O1657">
        <f t="shared" si="125"/>
        <v>1</v>
      </c>
      <c r="P1657">
        <f t="shared" si="126"/>
        <v>13.11</v>
      </c>
      <c r="Q1657" s="10" t="s">
        <v>8310</v>
      </c>
      <c r="R1657" t="s">
        <v>8334</v>
      </c>
      <c r="S1657" s="13">
        <f t="shared" si="127"/>
        <v>41977.004976851851</v>
      </c>
      <c r="T1657" s="13">
        <f t="shared" si="128"/>
        <v>42008.976388888885</v>
      </c>
      <c r="U1657">
        <f t="shared" si="129"/>
        <v>2015</v>
      </c>
    </row>
    <row r="1658" spans="1:21" ht="48" x14ac:dyDescent="0.2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8219</v>
      </c>
      <c r="G1658" t="s">
        <v>8222</v>
      </c>
      <c r="H1658" t="s">
        <v>8244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8268</v>
      </c>
      <c r="O1658">
        <f t="shared" si="125"/>
        <v>37</v>
      </c>
      <c r="P1658">
        <f t="shared" si="126"/>
        <v>83.14</v>
      </c>
      <c r="Q1658" s="10" t="s">
        <v>8310</v>
      </c>
      <c r="R1658" t="s">
        <v>8334</v>
      </c>
      <c r="S1658" s="13">
        <f t="shared" si="127"/>
        <v>41939.8122337963</v>
      </c>
      <c r="T1658" s="13">
        <f t="shared" si="128"/>
        <v>41969.853900462964</v>
      </c>
      <c r="U1658">
        <f t="shared" si="129"/>
        <v>2014</v>
      </c>
    </row>
    <row r="1659" spans="1:21" ht="48" x14ac:dyDescent="0.2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8219</v>
      </c>
      <c r="G1659" t="s">
        <v>8222</v>
      </c>
      <c r="H1659" t="s">
        <v>8244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8268</v>
      </c>
      <c r="O1659">
        <f t="shared" si="125"/>
        <v>0</v>
      </c>
      <c r="P1659">
        <f t="shared" si="126"/>
        <v>0</v>
      </c>
      <c r="Q1659" s="10" t="s">
        <v>8310</v>
      </c>
      <c r="R1659" t="s">
        <v>8334</v>
      </c>
      <c r="S1659" s="13">
        <f t="shared" si="127"/>
        <v>42228.151701388888</v>
      </c>
      <c r="T1659" s="13">
        <f t="shared" si="128"/>
        <v>42253.151701388888</v>
      </c>
      <c r="U1659">
        <f t="shared" si="129"/>
        <v>2015</v>
      </c>
    </row>
    <row r="1660" spans="1:21" ht="16" x14ac:dyDescent="0.2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8219</v>
      </c>
      <c r="G1660" t="s">
        <v>8222</v>
      </c>
      <c r="H1660" t="s">
        <v>8244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8268</v>
      </c>
      <c r="O1660">
        <f t="shared" si="125"/>
        <v>0</v>
      </c>
      <c r="P1660">
        <f t="shared" si="126"/>
        <v>10</v>
      </c>
      <c r="Q1660" s="10" t="s">
        <v>8310</v>
      </c>
      <c r="R1660" t="s">
        <v>8334</v>
      </c>
      <c r="S1660" s="13">
        <f t="shared" si="127"/>
        <v>42437.64534722222</v>
      </c>
      <c r="T1660" s="13">
        <f t="shared" si="128"/>
        <v>42497.603680555556</v>
      </c>
      <c r="U1660">
        <f t="shared" si="129"/>
        <v>2016</v>
      </c>
    </row>
    <row r="1661" spans="1:21" ht="48" x14ac:dyDescent="0.2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8219</v>
      </c>
      <c r="G1661" t="s">
        <v>8222</v>
      </c>
      <c r="H1661" t="s">
        <v>8244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8268</v>
      </c>
      <c r="O1661">
        <f t="shared" si="125"/>
        <v>31</v>
      </c>
      <c r="P1661">
        <f t="shared" si="126"/>
        <v>1250</v>
      </c>
      <c r="Q1661" s="10" t="s">
        <v>8310</v>
      </c>
      <c r="R1661" t="s">
        <v>8334</v>
      </c>
      <c r="S1661" s="13">
        <f t="shared" si="127"/>
        <v>42144.231527777782</v>
      </c>
      <c r="T1661" s="13">
        <f t="shared" si="128"/>
        <v>42203.125</v>
      </c>
      <c r="U1661">
        <f t="shared" si="129"/>
        <v>2015</v>
      </c>
    </row>
    <row r="1662" spans="1:21" ht="64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8217</v>
      </c>
      <c r="G1662" t="s">
        <v>8237</v>
      </c>
      <c r="H1662" t="s">
        <v>8247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8289</v>
      </c>
      <c r="O1662">
        <f t="shared" si="125"/>
        <v>103</v>
      </c>
      <c r="P1662">
        <f t="shared" si="126"/>
        <v>80.180000000000007</v>
      </c>
      <c r="Q1662" s="10" t="s">
        <v>8324</v>
      </c>
      <c r="R1662" t="s">
        <v>8354</v>
      </c>
      <c r="S1662" s="13">
        <f t="shared" si="127"/>
        <v>42343.998043981483</v>
      </c>
      <c r="T1662" s="13">
        <f t="shared" si="128"/>
        <v>42386.875</v>
      </c>
      <c r="U1662">
        <f t="shared" si="129"/>
        <v>2016</v>
      </c>
    </row>
    <row r="1663" spans="1:21" ht="48" x14ac:dyDescent="0.2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8218</v>
      </c>
      <c r="G1663" t="s">
        <v>8222</v>
      </c>
      <c r="H1663" t="s">
        <v>8244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8300</v>
      </c>
      <c r="O1663">
        <f t="shared" si="125"/>
        <v>17</v>
      </c>
      <c r="P1663">
        <f t="shared" si="126"/>
        <v>66.099999999999994</v>
      </c>
      <c r="Q1663" s="10" t="s">
        <v>8310</v>
      </c>
      <c r="R1663" t="s">
        <v>8311</v>
      </c>
      <c r="S1663" s="13">
        <f t="shared" si="127"/>
        <v>42464.958912037036</v>
      </c>
      <c r="T1663" s="13">
        <f t="shared" si="128"/>
        <v>42494.958912037036</v>
      </c>
      <c r="U1663">
        <f t="shared" si="129"/>
        <v>2016</v>
      </c>
    </row>
    <row r="1664" spans="1:21" ht="48" x14ac:dyDescent="0.2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8217</v>
      </c>
      <c r="G1664" t="s">
        <v>8222</v>
      </c>
      <c r="H1664" t="s">
        <v>8244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8300</v>
      </c>
      <c r="O1664">
        <f t="shared" si="125"/>
        <v>191</v>
      </c>
      <c r="P1664">
        <f t="shared" si="126"/>
        <v>259.95</v>
      </c>
      <c r="Q1664" s="10" t="s">
        <v>8310</v>
      </c>
      <c r="R1664" t="s">
        <v>8311</v>
      </c>
      <c r="S1664" s="13">
        <f t="shared" si="127"/>
        <v>41862.803078703706</v>
      </c>
      <c r="T1664" s="13">
        <f t="shared" si="128"/>
        <v>41892.202777777777</v>
      </c>
      <c r="U1664">
        <f t="shared" si="129"/>
        <v>2014</v>
      </c>
    </row>
    <row r="1665" spans="1:21" ht="48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8219</v>
      </c>
      <c r="G1665" t="s">
        <v>8222</v>
      </c>
      <c r="H1665" t="s">
        <v>8244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8270</v>
      </c>
      <c r="O1665">
        <f t="shared" si="125"/>
        <v>11</v>
      </c>
      <c r="P1665">
        <f t="shared" si="126"/>
        <v>51.82</v>
      </c>
      <c r="Q1665" s="10" t="s">
        <v>8315</v>
      </c>
      <c r="R1665" t="s">
        <v>8323</v>
      </c>
      <c r="S1665" s="13">
        <f t="shared" si="127"/>
        <v>42082.802812499998</v>
      </c>
      <c r="T1665" s="13">
        <f t="shared" si="128"/>
        <v>42104.207638888889</v>
      </c>
      <c r="U1665">
        <f t="shared" si="129"/>
        <v>2015</v>
      </c>
    </row>
    <row r="1666" spans="1:21" ht="32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8217</v>
      </c>
      <c r="G1666" t="s">
        <v>8222</v>
      </c>
      <c r="H1666" t="s">
        <v>8244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8276</v>
      </c>
      <c r="O1666">
        <f t="shared" si="125"/>
        <v>146</v>
      </c>
      <c r="P1666">
        <f t="shared" si="126"/>
        <v>98.82</v>
      </c>
      <c r="Q1666" s="10" t="s">
        <v>8324</v>
      </c>
      <c r="R1666" t="s">
        <v>8345</v>
      </c>
      <c r="S1666" s="13">
        <f t="shared" si="127"/>
        <v>41192.754942129628</v>
      </c>
      <c r="T1666" s="13">
        <f t="shared" si="128"/>
        <v>41222.7966087963</v>
      </c>
      <c r="U1666">
        <f t="shared" si="129"/>
        <v>2012</v>
      </c>
    </row>
    <row r="1667" spans="1:21" ht="48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8217</v>
      </c>
      <c r="G1667" t="s">
        <v>8222</v>
      </c>
      <c r="H1667" t="s">
        <v>8244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8268</v>
      </c>
      <c r="O1667">
        <f t="shared" ref="O1667:O1730" si="130">ROUND(E1667/D1667*100,0)</f>
        <v>101</v>
      </c>
      <c r="P1667">
        <f t="shared" ref="P1667:P1730" si="131">IFERROR(ROUND(E1667/L1667,2),0)</f>
        <v>302.31</v>
      </c>
      <c r="Q1667" s="10" t="s">
        <v>8310</v>
      </c>
      <c r="R1667" t="s">
        <v>8334</v>
      </c>
      <c r="S1667" s="13">
        <f t="shared" ref="S1667:S1730" si="132">(((J1667/60)/60)/24)+DATE(1970,1,1)</f>
        <v>41851.771354166667</v>
      </c>
      <c r="T1667" s="13">
        <f t="shared" ref="T1667:T1730" si="133">(((I1667/60)/60)/24)+DATE(1970,1,1)</f>
        <v>41870.666666666664</v>
      </c>
      <c r="U1667">
        <f t="shared" ref="U1667:U1730" si="134">YEAR(T1667)</f>
        <v>2014</v>
      </c>
    </row>
    <row r="1668" spans="1:21" ht="48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8218</v>
      </c>
      <c r="G1668" t="s">
        <v>8222</v>
      </c>
      <c r="H1668" t="s">
        <v>8244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8283</v>
      </c>
      <c r="O1668">
        <f t="shared" si="130"/>
        <v>3</v>
      </c>
      <c r="P1668">
        <f t="shared" si="131"/>
        <v>35</v>
      </c>
      <c r="Q1668" s="10" t="s">
        <v>8324</v>
      </c>
      <c r="R1668" t="s">
        <v>8325</v>
      </c>
      <c r="S1668" s="13">
        <f t="shared" si="132"/>
        <v>41583.135405092595</v>
      </c>
      <c r="T1668" s="13">
        <f t="shared" si="133"/>
        <v>41623.135405092595</v>
      </c>
      <c r="U1668">
        <f t="shared" si="134"/>
        <v>2013</v>
      </c>
    </row>
    <row r="1669" spans="1:21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8217</v>
      </c>
      <c r="G1669" t="s">
        <v>8222</v>
      </c>
      <c r="H1669" t="s">
        <v>8244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8277</v>
      </c>
      <c r="O1669">
        <f t="shared" si="130"/>
        <v>103</v>
      </c>
      <c r="P1669">
        <f t="shared" si="131"/>
        <v>69.67</v>
      </c>
      <c r="Q1669" s="10" t="s">
        <v>8324</v>
      </c>
      <c r="R1669" t="s">
        <v>8343</v>
      </c>
      <c r="S1669" s="13">
        <f t="shared" si="132"/>
        <v>41905.034108796295</v>
      </c>
      <c r="T1669" s="13">
        <f t="shared" si="133"/>
        <v>41935.034108796295</v>
      </c>
      <c r="U1669">
        <f t="shared" si="134"/>
        <v>2014</v>
      </c>
    </row>
    <row r="1670" spans="1:21" ht="48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8217</v>
      </c>
      <c r="G1670" t="s">
        <v>8222</v>
      </c>
      <c r="H1670" t="s">
        <v>8244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8263</v>
      </c>
      <c r="O1670">
        <f t="shared" si="130"/>
        <v>102</v>
      </c>
      <c r="P1670">
        <f t="shared" si="131"/>
        <v>111.38</v>
      </c>
      <c r="Q1670" s="10" t="s">
        <v>8308</v>
      </c>
      <c r="R1670" t="s">
        <v>8357</v>
      </c>
      <c r="S1670" s="13">
        <f t="shared" si="132"/>
        <v>40635.982488425929</v>
      </c>
      <c r="T1670" s="13">
        <f t="shared" si="133"/>
        <v>40657.982488425929</v>
      </c>
      <c r="U1670">
        <f t="shared" si="134"/>
        <v>2011</v>
      </c>
    </row>
    <row r="1671" spans="1:21" ht="48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8218</v>
      </c>
      <c r="G1671" t="s">
        <v>8227</v>
      </c>
      <c r="H1671" t="s">
        <v>8249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8264</v>
      </c>
      <c r="O1671">
        <f t="shared" si="130"/>
        <v>28</v>
      </c>
      <c r="P1671">
        <f t="shared" si="131"/>
        <v>55.95</v>
      </c>
      <c r="Q1671" s="10" t="s">
        <v>8308</v>
      </c>
      <c r="R1671" t="s">
        <v>8309</v>
      </c>
      <c r="S1671" s="13">
        <f t="shared" si="132"/>
        <v>42047.762407407412</v>
      </c>
      <c r="T1671" s="13">
        <f t="shared" si="133"/>
        <v>42107.72074074074</v>
      </c>
      <c r="U1671">
        <f t="shared" si="134"/>
        <v>2015</v>
      </c>
    </row>
    <row r="1672" spans="1:21" ht="32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8217</v>
      </c>
      <c r="G1672" t="s">
        <v>8222</v>
      </c>
      <c r="H1672" t="s">
        <v>8244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8266</v>
      </c>
      <c r="O1672">
        <f t="shared" si="130"/>
        <v>130</v>
      </c>
      <c r="P1672">
        <f t="shared" si="131"/>
        <v>51.72</v>
      </c>
      <c r="Q1672" s="10" t="s">
        <v>8308</v>
      </c>
      <c r="R1672" t="s">
        <v>8337</v>
      </c>
      <c r="S1672" s="13">
        <f t="shared" si="132"/>
        <v>40948.630196759259</v>
      </c>
      <c r="T1672" s="13">
        <f t="shared" si="133"/>
        <v>40978.630196759259</v>
      </c>
      <c r="U1672">
        <f t="shared" si="134"/>
        <v>2012</v>
      </c>
    </row>
    <row r="1673" spans="1:21" ht="32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8217</v>
      </c>
      <c r="G1673" t="s">
        <v>8222</v>
      </c>
      <c r="H1673" t="s">
        <v>8244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8266</v>
      </c>
      <c r="O1673">
        <f t="shared" si="130"/>
        <v>103</v>
      </c>
      <c r="P1673">
        <f t="shared" si="131"/>
        <v>79.400000000000006</v>
      </c>
      <c r="Q1673" s="10" t="s">
        <v>8308</v>
      </c>
      <c r="R1673" t="s">
        <v>8337</v>
      </c>
      <c r="S1673" s="13">
        <f t="shared" si="132"/>
        <v>42415.803159722222</v>
      </c>
      <c r="T1673" s="13">
        <f t="shared" si="133"/>
        <v>42445.761493055557</v>
      </c>
      <c r="U1673">
        <f t="shared" si="134"/>
        <v>2016</v>
      </c>
    </row>
    <row r="1674" spans="1:21" ht="48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8217</v>
      </c>
      <c r="G1674" t="s">
        <v>8222</v>
      </c>
      <c r="H1674" t="s">
        <v>8244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8266</v>
      </c>
      <c r="O1674">
        <f t="shared" si="130"/>
        <v>107</v>
      </c>
      <c r="P1674">
        <f t="shared" si="131"/>
        <v>89.89</v>
      </c>
      <c r="Q1674" s="10" t="s">
        <v>8308</v>
      </c>
      <c r="R1674" t="s">
        <v>8337</v>
      </c>
      <c r="S1674" s="13">
        <f t="shared" si="132"/>
        <v>41078.91201388889</v>
      </c>
      <c r="T1674" s="13">
        <f t="shared" si="133"/>
        <v>41108.91201388889</v>
      </c>
      <c r="U1674">
        <f t="shared" si="134"/>
        <v>2012</v>
      </c>
    </row>
    <row r="1675" spans="1:21" ht="48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8217</v>
      </c>
      <c r="G1675" t="s">
        <v>8222</v>
      </c>
      <c r="H1675" t="s">
        <v>8244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8266</v>
      </c>
      <c r="O1675">
        <f t="shared" si="130"/>
        <v>125</v>
      </c>
      <c r="P1675">
        <f t="shared" si="131"/>
        <v>140.1</v>
      </c>
      <c r="Q1675" s="10" t="s">
        <v>8308</v>
      </c>
      <c r="R1675" t="s">
        <v>8337</v>
      </c>
      <c r="S1675" s="13">
        <f t="shared" si="132"/>
        <v>42078.793124999997</v>
      </c>
      <c r="T1675" s="13">
        <f t="shared" si="133"/>
        <v>42123.793124999997</v>
      </c>
      <c r="U1675">
        <f t="shared" si="134"/>
        <v>2015</v>
      </c>
    </row>
    <row r="1676" spans="1:21" ht="48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8219</v>
      </c>
      <c r="G1676" t="s">
        <v>8222</v>
      </c>
      <c r="H1676" t="s">
        <v>8244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8267</v>
      </c>
      <c r="O1676">
        <f t="shared" si="130"/>
        <v>0</v>
      </c>
      <c r="P1676">
        <f t="shared" si="131"/>
        <v>0</v>
      </c>
      <c r="Q1676" s="10" t="s">
        <v>8308</v>
      </c>
      <c r="R1676" t="s">
        <v>8314</v>
      </c>
      <c r="S1676" s="13">
        <f t="shared" si="132"/>
        <v>41041.167627314811</v>
      </c>
      <c r="T1676" s="13">
        <f t="shared" si="133"/>
        <v>41101.160474537035</v>
      </c>
      <c r="U1676">
        <f t="shared" si="134"/>
        <v>2012</v>
      </c>
    </row>
    <row r="1677" spans="1:21" ht="48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8219</v>
      </c>
      <c r="G1677" t="s">
        <v>8223</v>
      </c>
      <c r="H1677" t="s">
        <v>8245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8269</v>
      </c>
      <c r="O1677">
        <f t="shared" si="130"/>
        <v>0</v>
      </c>
      <c r="P1677">
        <f t="shared" si="131"/>
        <v>0</v>
      </c>
      <c r="Q1677" s="10" t="s">
        <v>8315</v>
      </c>
      <c r="R1677" t="s">
        <v>8319</v>
      </c>
      <c r="S1677" s="13">
        <f t="shared" si="132"/>
        <v>42380.696342592593</v>
      </c>
      <c r="T1677" s="13">
        <f t="shared" si="133"/>
        <v>42410.696342592593</v>
      </c>
      <c r="U1677">
        <f t="shared" si="134"/>
        <v>2016</v>
      </c>
    </row>
    <row r="1678" spans="1:21" ht="48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8219</v>
      </c>
      <c r="G1678" t="s">
        <v>8223</v>
      </c>
      <c r="H1678" t="s">
        <v>8245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8269</v>
      </c>
      <c r="O1678">
        <f t="shared" si="130"/>
        <v>0</v>
      </c>
      <c r="P1678">
        <f t="shared" si="131"/>
        <v>0</v>
      </c>
      <c r="Q1678" s="10" t="s">
        <v>8315</v>
      </c>
      <c r="R1678" t="s">
        <v>8319</v>
      </c>
      <c r="S1678" s="13">
        <f t="shared" si="132"/>
        <v>42503.353506944448</v>
      </c>
      <c r="T1678" s="13">
        <f t="shared" si="133"/>
        <v>42533.353506944448</v>
      </c>
      <c r="U1678">
        <f t="shared" si="134"/>
        <v>2016</v>
      </c>
    </row>
    <row r="1679" spans="1:21" ht="16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8219</v>
      </c>
      <c r="G1679" t="s">
        <v>8222</v>
      </c>
      <c r="H1679" t="s">
        <v>8244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8269</v>
      </c>
      <c r="O1679">
        <f t="shared" si="130"/>
        <v>0</v>
      </c>
      <c r="P1679">
        <f t="shared" si="131"/>
        <v>1</v>
      </c>
      <c r="Q1679" s="10" t="s">
        <v>8315</v>
      </c>
      <c r="R1679" t="s">
        <v>8319</v>
      </c>
      <c r="S1679" s="13">
        <f t="shared" si="132"/>
        <v>42178.614571759259</v>
      </c>
      <c r="T1679" s="13">
        <f t="shared" si="133"/>
        <v>42193.614571759259</v>
      </c>
      <c r="U1679">
        <f t="shared" si="134"/>
        <v>2015</v>
      </c>
    </row>
    <row r="1680" spans="1:21" ht="48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8219</v>
      </c>
      <c r="G1680" t="s">
        <v>8222</v>
      </c>
      <c r="H1680" t="s">
        <v>8244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8269</v>
      </c>
      <c r="O1680">
        <f t="shared" si="130"/>
        <v>3</v>
      </c>
      <c r="P1680">
        <f t="shared" si="131"/>
        <v>250</v>
      </c>
      <c r="Q1680" s="10" t="s">
        <v>8315</v>
      </c>
      <c r="R1680" t="s">
        <v>8319</v>
      </c>
      <c r="S1680" s="13">
        <f t="shared" si="132"/>
        <v>41946.232175925928</v>
      </c>
      <c r="T1680" s="13">
        <f t="shared" si="133"/>
        <v>41976.232175925921</v>
      </c>
      <c r="U1680">
        <f t="shared" si="134"/>
        <v>2014</v>
      </c>
    </row>
    <row r="1681" spans="1:21" ht="48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8219</v>
      </c>
      <c r="G1681" t="s">
        <v>8222</v>
      </c>
      <c r="H1681" t="s">
        <v>8244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8269</v>
      </c>
      <c r="O1681">
        <f t="shared" si="130"/>
        <v>0</v>
      </c>
      <c r="P1681">
        <f t="shared" si="131"/>
        <v>10</v>
      </c>
      <c r="Q1681" s="10" t="s">
        <v>8315</v>
      </c>
      <c r="R1681" t="s">
        <v>8319</v>
      </c>
      <c r="S1681" s="13">
        <f t="shared" si="132"/>
        <v>42545.705266203702</v>
      </c>
      <c r="T1681" s="13">
        <f t="shared" si="133"/>
        <v>42582.666666666672</v>
      </c>
      <c r="U1681">
        <f t="shared" si="134"/>
        <v>2016</v>
      </c>
    </row>
    <row r="1682" spans="1:21" ht="48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8217</v>
      </c>
      <c r="G1682" t="s">
        <v>8222</v>
      </c>
      <c r="H1682" t="s">
        <v>8244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8271</v>
      </c>
      <c r="O1682">
        <f t="shared" si="130"/>
        <v>106</v>
      </c>
      <c r="P1682">
        <f t="shared" si="131"/>
        <v>60.9</v>
      </c>
      <c r="Q1682" s="10" t="s">
        <v>8312</v>
      </c>
      <c r="R1682" t="s">
        <v>8346</v>
      </c>
      <c r="S1682" s="13">
        <f t="shared" si="132"/>
        <v>40731.837465277778</v>
      </c>
      <c r="T1682" s="13">
        <f t="shared" si="133"/>
        <v>40776.837465277778</v>
      </c>
      <c r="U1682">
        <f t="shared" si="134"/>
        <v>2011</v>
      </c>
    </row>
    <row r="1683" spans="1:21" ht="48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8217</v>
      </c>
      <c r="G1683" t="s">
        <v>8222</v>
      </c>
      <c r="H1683" t="s">
        <v>8244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8273</v>
      </c>
      <c r="O1683">
        <f t="shared" si="130"/>
        <v>104</v>
      </c>
      <c r="P1683">
        <f t="shared" si="131"/>
        <v>60.86</v>
      </c>
      <c r="Q1683" s="10" t="s">
        <v>8324</v>
      </c>
      <c r="R1683" t="s">
        <v>8348</v>
      </c>
      <c r="S1683" s="13">
        <f t="shared" si="132"/>
        <v>41557.780624999999</v>
      </c>
      <c r="T1683" s="13">
        <f t="shared" si="133"/>
        <v>41591.249305555553</v>
      </c>
      <c r="U1683">
        <f t="shared" si="134"/>
        <v>2013</v>
      </c>
    </row>
    <row r="1684" spans="1:21" ht="48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8219</v>
      </c>
      <c r="G1684" t="s">
        <v>8222</v>
      </c>
      <c r="H1684" t="s">
        <v>8244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8270</v>
      </c>
      <c r="O1684">
        <f t="shared" si="130"/>
        <v>9</v>
      </c>
      <c r="P1684">
        <f t="shared" si="131"/>
        <v>41.75</v>
      </c>
      <c r="Q1684" s="10" t="s">
        <v>8315</v>
      </c>
      <c r="R1684" t="s">
        <v>8323</v>
      </c>
      <c r="S1684" s="13">
        <f t="shared" si="132"/>
        <v>42382.843287037031</v>
      </c>
      <c r="T1684" s="13">
        <f t="shared" si="133"/>
        <v>42418.843287037031</v>
      </c>
      <c r="U1684">
        <f t="shared" si="134"/>
        <v>2016</v>
      </c>
    </row>
    <row r="1685" spans="1:21" ht="48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8219</v>
      </c>
      <c r="G1685" t="s">
        <v>8222</v>
      </c>
      <c r="H1685" t="s">
        <v>8244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8281</v>
      </c>
      <c r="O1685">
        <f t="shared" si="130"/>
        <v>0</v>
      </c>
      <c r="P1685">
        <f t="shared" si="131"/>
        <v>11.67</v>
      </c>
      <c r="Q1685" s="10" t="s">
        <v>8332</v>
      </c>
      <c r="R1685" t="s">
        <v>8333</v>
      </c>
      <c r="S1685" s="13">
        <f t="shared" si="132"/>
        <v>41952.09175925926</v>
      </c>
      <c r="T1685" s="13">
        <f t="shared" si="133"/>
        <v>41982.09175925926</v>
      </c>
      <c r="U1685">
        <f t="shared" si="134"/>
        <v>2014</v>
      </c>
    </row>
    <row r="1686" spans="1:21" ht="48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8217</v>
      </c>
      <c r="G1686" t="s">
        <v>8223</v>
      </c>
      <c r="H1686" t="s">
        <v>8245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8282</v>
      </c>
      <c r="O1686">
        <f t="shared" si="130"/>
        <v>107</v>
      </c>
      <c r="P1686">
        <f t="shared" si="131"/>
        <v>65.08</v>
      </c>
      <c r="Q1686" s="10" t="s">
        <v>8328</v>
      </c>
      <c r="R1686" t="s">
        <v>8329</v>
      </c>
      <c r="S1686" s="13">
        <f t="shared" si="132"/>
        <v>42123.86336805555</v>
      </c>
      <c r="T1686" s="13">
        <f t="shared" si="133"/>
        <v>42156.945833333331</v>
      </c>
      <c r="U1686">
        <f t="shared" si="134"/>
        <v>2015</v>
      </c>
    </row>
    <row r="1687" spans="1:21" ht="48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8217</v>
      </c>
      <c r="G1687" t="s">
        <v>8222</v>
      </c>
      <c r="H1687" t="s">
        <v>8244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8273</v>
      </c>
      <c r="O1687">
        <f t="shared" si="130"/>
        <v>102</v>
      </c>
      <c r="P1687">
        <f t="shared" si="131"/>
        <v>246.29</v>
      </c>
      <c r="Q1687" s="10" t="s">
        <v>8324</v>
      </c>
      <c r="R1687" t="s">
        <v>8348</v>
      </c>
      <c r="S1687" s="13">
        <f t="shared" si="132"/>
        <v>41561.683553240742</v>
      </c>
      <c r="T1687" s="13">
        <f t="shared" si="133"/>
        <v>41591.725219907406</v>
      </c>
      <c r="U1687">
        <f t="shared" si="134"/>
        <v>2013</v>
      </c>
    </row>
    <row r="1688" spans="1:21" ht="48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8217</v>
      </c>
      <c r="G1688" t="s">
        <v>8222</v>
      </c>
      <c r="H1688" t="s">
        <v>8244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8273</v>
      </c>
      <c r="O1688">
        <f t="shared" si="130"/>
        <v>100</v>
      </c>
      <c r="P1688">
        <f t="shared" si="131"/>
        <v>81.739999999999995</v>
      </c>
      <c r="Q1688" s="10" t="s">
        <v>8324</v>
      </c>
      <c r="R1688" t="s">
        <v>8348</v>
      </c>
      <c r="S1688" s="13">
        <f t="shared" si="132"/>
        <v>42049.733240740738</v>
      </c>
      <c r="T1688" s="13">
        <f t="shared" si="133"/>
        <v>42079.691574074073</v>
      </c>
      <c r="U1688">
        <f t="shared" si="134"/>
        <v>2015</v>
      </c>
    </row>
    <row r="1689" spans="1:21" ht="16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8217</v>
      </c>
      <c r="G1689" t="s">
        <v>8222</v>
      </c>
      <c r="H1689" t="s">
        <v>8244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8273</v>
      </c>
      <c r="O1689">
        <f t="shared" si="130"/>
        <v>126</v>
      </c>
      <c r="P1689">
        <f t="shared" si="131"/>
        <v>64.540000000000006</v>
      </c>
      <c r="Q1689" s="10" t="s">
        <v>8324</v>
      </c>
      <c r="R1689" t="s">
        <v>8348</v>
      </c>
      <c r="S1689" s="13">
        <f t="shared" si="132"/>
        <v>41924.996099537035</v>
      </c>
      <c r="T1689" s="13">
        <f t="shared" si="133"/>
        <v>41970.037766203706</v>
      </c>
      <c r="U1689">
        <f t="shared" si="134"/>
        <v>2014</v>
      </c>
    </row>
    <row r="1690" spans="1:21" ht="48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8219</v>
      </c>
      <c r="G1690" t="s">
        <v>8222</v>
      </c>
      <c r="H1690" t="s">
        <v>8244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8284</v>
      </c>
      <c r="O1690">
        <f t="shared" si="130"/>
        <v>20</v>
      </c>
      <c r="P1690">
        <f t="shared" si="131"/>
        <v>109.07</v>
      </c>
      <c r="Q1690" s="10" t="s">
        <v>8312</v>
      </c>
      <c r="R1690" t="s">
        <v>8313</v>
      </c>
      <c r="S1690" s="13">
        <f t="shared" si="132"/>
        <v>42676.717615740738</v>
      </c>
      <c r="T1690" s="13">
        <f t="shared" si="133"/>
        <v>42689.759282407409</v>
      </c>
      <c r="U1690">
        <f t="shared" si="134"/>
        <v>2016</v>
      </c>
    </row>
    <row r="1691" spans="1:21" ht="48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8217</v>
      </c>
      <c r="G1691" t="s">
        <v>8222</v>
      </c>
      <c r="H1691" t="s">
        <v>8244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8282</v>
      </c>
      <c r="O1691">
        <f t="shared" si="130"/>
        <v>418</v>
      </c>
      <c r="P1691">
        <f t="shared" si="131"/>
        <v>84.91</v>
      </c>
      <c r="Q1691" s="10" t="s">
        <v>8328</v>
      </c>
      <c r="R1691" t="s">
        <v>8329</v>
      </c>
      <c r="S1691" s="13">
        <f t="shared" si="132"/>
        <v>42221.67432870371</v>
      </c>
      <c r="T1691" s="13">
        <f t="shared" si="133"/>
        <v>42251.67432870371</v>
      </c>
      <c r="U1691">
        <f t="shared" si="134"/>
        <v>2015</v>
      </c>
    </row>
    <row r="1692" spans="1:21" ht="48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8219</v>
      </c>
      <c r="G1692" t="s">
        <v>8222</v>
      </c>
      <c r="H1692" t="s">
        <v>8244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8288</v>
      </c>
      <c r="O1692">
        <f t="shared" si="130"/>
        <v>0</v>
      </c>
      <c r="P1692">
        <f t="shared" si="131"/>
        <v>1</v>
      </c>
      <c r="Q1692" s="10" t="s">
        <v>8328</v>
      </c>
      <c r="R1692" t="s">
        <v>8341</v>
      </c>
      <c r="S1692" s="13">
        <f t="shared" si="132"/>
        <v>41956.950983796298</v>
      </c>
      <c r="T1692" s="13">
        <f t="shared" si="133"/>
        <v>41986.950983796298</v>
      </c>
      <c r="U1692">
        <f t="shared" si="134"/>
        <v>2014</v>
      </c>
    </row>
    <row r="1693" spans="1:21" ht="48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8217</v>
      </c>
      <c r="G1693" t="s">
        <v>8222</v>
      </c>
      <c r="H1693" t="s">
        <v>8244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8273</v>
      </c>
      <c r="O1693">
        <f t="shared" si="130"/>
        <v>155</v>
      </c>
      <c r="P1693">
        <f t="shared" si="131"/>
        <v>112.02</v>
      </c>
      <c r="Q1693" s="10" t="s">
        <v>8324</v>
      </c>
      <c r="R1693" t="s">
        <v>8348</v>
      </c>
      <c r="S1693" s="13">
        <f t="shared" si="132"/>
        <v>41135.699687500004</v>
      </c>
      <c r="T1693" s="13">
        <f t="shared" si="133"/>
        <v>41163.699687500004</v>
      </c>
      <c r="U1693">
        <f t="shared" si="134"/>
        <v>2012</v>
      </c>
    </row>
    <row r="1694" spans="1:21" ht="64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8217</v>
      </c>
      <c r="G1694" t="s">
        <v>8222</v>
      </c>
      <c r="H1694" t="s">
        <v>8244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8289</v>
      </c>
      <c r="O1694">
        <f t="shared" si="130"/>
        <v>100</v>
      </c>
      <c r="P1694">
        <f t="shared" si="131"/>
        <v>156.77000000000001</v>
      </c>
      <c r="Q1694" s="10" t="s">
        <v>8324</v>
      </c>
      <c r="R1694" t="s">
        <v>8354</v>
      </c>
      <c r="S1694" s="13">
        <f t="shared" si="132"/>
        <v>41226.928842592592</v>
      </c>
      <c r="T1694" s="13">
        <f t="shared" si="133"/>
        <v>41256.928842592592</v>
      </c>
      <c r="U1694">
        <f t="shared" si="134"/>
        <v>2012</v>
      </c>
    </row>
    <row r="1695" spans="1:21" ht="48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8217</v>
      </c>
      <c r="G1695" t="s">
        <v>8222</v>
      </c>
      <c r="H1695" t="s">
        <v>8244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8276</v>
      </c>
      <c r="O1695">
        <f t="shared" si="130"/>
        <v>117</v>
      </c>
      <c r="P1695">
        <f t="shared" si="131"/>
        <v>60.27</v>
      </c>
      <c r="Q1695" s="10" t="s">
        <v>8324</v>
      </c>
      <c r="R1695" t="s">
        <v>8345</v>
      </c>
      <c r="S1695" s="13">
        <f t="shared" si="132"/>
        <v>40852.889699074076</v>
      </c>
      <c r="T1695" s="13">
        <f t="shared" si="133"/>
        <v>40883.249305555553</v>
      </c>
      <c r="U1695">
        <f t="shared" si="134"/>
        <v>2011</v>
      </c>
    </row>
    <row r="1696" spans="1:21" ht="48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8217</v>
      </c>
      <c r="G1696" t="s">
        <v>8222</v>
      </c>
      <c r="H1696" t="s">
        <v>8244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8292</v>
      </c>
      <c r="O1696">
        <f t="shared" si="130"/>
        <v>150</v>
      </c>
      <c r="P1696">
        <f t="shared" si="131"/>
        <v>160.44</v>
      </c>
      <c r="Q1696" s="10" t="s">
        <v>8315</v>
      </c>
      <c r="R1696" t="s">
        <v>8326</v>
      </c>
      <c r="S1696" s="13">
        <f t="shared" si="132"/>
        <v>41689.150011574071</v>
      </c>
      <c r="T1696" s="13">
        <f t="shared" si="133"/>
        <v>41749.108344907407</v>
      </c>
      <c r="U1696">
        <f t="shared" si="134"/>
        <v>2014</v>
      </c>
    </row>
    <row r="1697" spans="1:21" ht="48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8219</v>
      </c>
      <c r="G1697" t="s">
        <v>8227</v>
      </c>
      <c r="H1697" t="s">
        <v>8249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8293</v>
      </c>
      <c r="O1697">
        <f t="shared" si="130"/>
        <v>5</v>
      </c>
      <c r="P1697">
        <f t="shared" si="131"/>
        <v>31.75</v>
      </c>
      <c r="Q1697" s="10" t="s">
        <v>8328</v>
      </c>
      <c r="R1697" t="s">
        <v>8335</v>
      </c>
      <c r="S1697" s="13">
        <f t="shared" si="132"/>
        <v>41799.725289351853</v>
      </c>
      <c r="T1697" s="13">
        <f t="shared" si="133"/>
        <v>41829.725289351853</v>
      </c>
      <c r="U1697">
        <f t="shared" si="134"/>
        <v>2014</v>
      </c>
    </row>
    <row r="1698" spans="1:21" ht="48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8217</v>
      </c>
      <c r="G1698" t="s">
        <v>8222</v>
      </c>
      <c r="H1698" t="s">
        <v>8244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8294</v>
      </c>
      <c r="O1698">
        <f t="shared" si="130"/>
        <v>108</v>
      </c>
      <c r="P1698">
        <f t="shared" si="131"/>
        <v>37.200000000000003</v>
      </c>
      <c r="Q1698" s="10" t="s">
        <v>8321</v>
      </c>
      <c r="R1698" t="s">
        <v>8349</v>
      </c>
      <c r="S1698" s="13">
        <f t="shared" si="132"/>
        <v>42452.666770833333</v>
      </c>
      <c r="T1698" s="13">
        <f t="shared" si="133"/>
        <v>42483</v>
      </c>
      <c r="U1698">
        <f t="shared" si="134"/>
        <v>2016</v>
      </c>
    </row>
    <row r="1699" spans="1:21" ht="48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8217</v>
      </c>
      <c r="G1699" t="s">
        <v>8233</v>
      </c>
      <c r="H1699" t="s">
        <v>8253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8294</v>
      </c>
      <c r="O1699">
        <f t="shared" si="130"/>
        <v>116</v>
      </c>
      <c r="P1699">
        <f t="shared" si="131"/>
        <v>144.43</v>
      </c>
      <c r="Q1699" s="10" t="s">
        <v>8321</v>
      </c>
      <c r="R1699" t="s">
        <v>8349</v>
      </c>
      <c r="S1699" s="13">
        <f t="shared" si="132"/>
        <v>42014.832326388889</v>
      </c>
      <c r="T1699" s="13">
        <f t="shared" si="133"/>
        <v>42035.832326388889</v>
      </c>
      <c r="U1699">
        <f t="shared" si="134"/>
        <v>2015</v>
      </c>
    </row>
    <row r="1700" spans="1:21" ht="32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8220</v>
      </c>
      <c r="G1700" t="s">
        <v>8223</v>
      </c>
      <c r="H1700" t="s">
        <v>8245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8295</v>
      </c>
      <c r="O1700">
        <f t="shared" si="130"/>
        <v>21</v>
      </c>
      <c r="P1700">
        <f t="shared" si="131"/>
        <v>25.49</v>
      </c>
      <c r="Q1700" s="10" t="s">
        <v>8332</v>
      </c>
      <c r="R1700" t="s">
        <v>8350</v>
      </c>
      <c r="S1700" s="13">
        <f t="shared" si="132"/>
        <v>42790.885243055556</v>
      </c>
      <c r="T1700" s="13">
        <f t="shared" si="133"/>
        <v>42820.843576388885</v>
      </c>
      <c r="U1700">
        <f t="shared" si="134"/>
        <v>2017</v>
      </c>
    </row>
    <row r="1701" spans="1:21" ht="48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8218</v>
      </c>
      <c r="G1701" t="s">
        <v>8222</v>
      </c>
      <c r="H1701" t="s">
        <v>8244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8269</v>
      </c>
      <c r="O1701">
        <f t="shared" si="130"/>
        <v>15</v>
      </c>
      <c r="P1701">
        <f t="shared" si="131"/>
        <v>367</v>
      </c>
      <c r="Q1701" s="10" t="s">
        <v>8315</v>
      </c>
      <c r="R1701" t="s">
        <v>8319</v>
      </c>
      <c r="S1701" s="13">
        <f t="shared" si="132"/>
        <v>42159.649583333332</v>
      </c>
      <c r="T1701" s="13">
        <f t="shared" si="133"/>
        <v>42219.649583333332</v>
      </c>
      <c r="U1701">
        <f t="shared" si="134"/>
        <v>2015</v>
      </c>
    </row>
    <row r="1702" spans="1:21" ht="32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8217</v>
      </c>
      <c r="G1702" t="s">
        <v>8222</v>
      </c>
      <c r="H1702" t="s">
        <v>8244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8295</v>
      </c>
      <c r="O1702">
        <f t="shared" si="130"/>
        <v>108</v>
      </c>
      <c r="P1702">
        <f t="shared" si="131"/>
        <v>74.23</v>
      </c>
      <c r="Q1702" s="10" t="s">
        <v>8332</v>
      </c>
      <c r="R1702" t="s">
        <v>8350</v>
      </c>
      <c r="S1702" s="13">
        <f t="shared" si="132"/>
        <v>42187.125625000001</v>
      </c>
      <c r="T1702" s="13">
        <f t="shared" si="133"/>
        <v>42208.207638888889</v>
      </c>
      <c r="U1702">
        <f t="shared" si="134"/>
        <v>2015</v>
      </c>
    </row>
    <row r="1703" spans="1:21" ht="48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8217</v>
      </c>
      <c r="G1703" t="s">
        <v>8222</v>
      </c>
      <c r="H1703" t="s">
        <v>8244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8276</v>
      </c>
      <c r="O1703">
        <f t="shared" si="130"/>
        <v>104</v>
      </c>
      <c r="P1703">
        <f t="shared" si="131"/>
        <v>90.52</v>
      </c>
      <c r="Q1703" s="10" t="s">
        <v>8324</v>
      </c>
      <c r="R1703" t="s">
        <v>8345</v>
      </c>
      <c r="S1703" s="13">
        <f t="shared" si="132"/>
        <v>40784.012696759259</v>
      </c>
      <c r="T1703" s="13">
        <f t="shared" si="133"/>
        <v>40817.125</v>
      </c>
      <c r="U1703">
        <f t="shared" si="134"/>
        <v>2011</v>
      </c>
    </row>
    <row r="1704" spans="1:21" ht="48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8217</v>
      </c>
      <c r="G1704" t="s">
        <v>8222</v>
      </c>
      <c r="H1704" t="s">
        <v>8244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8276</v>
      </c>
      <c r="O1704">
        <f t="shared" si="130"/>
        <v>136</v>
      </c>
      <c r="P1704">
        <f t="shared" si="131"/>
        <v>97.9</v>
      </c>
      <c r="Q1704" s="10" t="s">
        <v>8324</v>
      </c>
      <c r="R1704" t="s">
        <v>8345</v>
      </c>
      <c r="S1704" s="13">
        <f t="shared" si="132"/>
        <v>40354.11550925926</v>
      </c>
      <c r="T1704" s="13">
        <f t="shared" si="133"/>
        <v>40425.043749999997</v>
      </c>
      <c r="U1704">
        <f t="shared" si="134"/>
        <v>2010</v>
      </c>
    </row>
    <row r="1705" spans="1:21" ht="32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8217</v>
      </c>
      <c r="G1705" t="s">
        <v>8222</v>
      </c>
      <c r="H1705" t="s">
        <v>8244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8297</v>
      </c>
      <c r="O1705">
        <f t="shared" si="130"/>
        <v>102</v>
      </c>
      <c r="P1705">
        <f t="shared" si="131"/>
        <v>177.21</v>
      </c>
      <c r="Q1705" s="10" t="s">
        <v>8324</v>
      </c>
      <c r="R1705" t="s">
        <v>8356</v>
      </c>
      <c r="S1705" s="13">
        <f t="shared" si="132"/>
        <v>41961.807372685187</v>
      </c>
      <c r="T1705" s="13">
        <f t="shared" si="133"/>
        <v>41994.1875</v>
      </c>
      <c r="U1705">
        <f t="shared" si="134"/>
        <v>2014</v>
      </c>
    </row>
    <row r="1706" spans="1:21" ht="48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8217</v>
      </c>
      <c r="G1706" t="s">
        <v>8222</v>
      </c>
      <c r="H1706" t="s">
        <v>8244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8297</v>
      </c>
      <c r="O1706">
        <f t="shared" si="130"/>
        <v>111</v>
      </c>
      <c r="P1706">
        <f t="shared" si="131"/>
        <v>61.03</v>
      </c>
      <c r="Q1706" s="10" t="s">
        <v>8324</v>
      </c>
      <c r="R1706" t="s">
        <v>8356</v>
      </c>
      <c r="S1706" s="13">
        <f t="shared" si="132"/>
        <v>41304.751284722224</v>
      </c>
      <c r="T1706" s="13">
        <f t="shared" si="133"/>
        <v>41334.750787037039</v>
      </c>
      <c r="U1706">
        <f t="shared" si="134"/>
        <v>2013</v>
      </c>
    </row>
    <row r="1707" spans="1:21" ht="48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8217</v>
      </c>
      <c r="G1707" t="s">
        <v>8222</v>
      </c>
      <c r="H1707" t="s">
        <v>8244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8298</v>
      </c>
      <c r="O1707">
        <f t="shared" si="130"/>
        <v>101</v>
      </c>
      <c r="P1707">
        <f t="shared" si="131"/>
        <v>270.57</v>
      </c>
      <c r="Q1707" s="10" t="s">
        <v>8315</v>
      </c>
      <c r="R1707" t="s">
        <v>8320</v>
      </c>
      <c r="S1707" s="13">
        <f t="shared" si="132"/>
        <v>41143.81821759259</v>
      </c>
      <c r="T1707" s="13">
        <f t="shared" si="133"/>
        <v>41173.81821759259</v>
      </c>
      <c r="U1707">
        <f t="shared" si="134"/>
        <v>2012</v>
      </c>
    </row>
    <row r="1708" spans="1:21" ht="32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8217</v>
      </c>
      <c r="G1708" t="s">
        <v>8222</v>
      </c>
      <c r="H1708" t="s">
        <v>8244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8292</v>
      </c>
      <c r="O1708">
        <f t="shared" si="130"/>
        <v>104</v>
      </c>
      <c r="P1708">
        <f t="shared" si="131"/>
        <v>340.57</v>
      </c>
      <c r="Q1708" s="10" t="s">
        <v>8315</v>
      </c>
      <c r="R1708" t="s">
        <v>8326</v>
      </c>
      <c r="S1708" s="13">
        <f t="shared" si="132"/>
        <v>42095.240706018521</v>
      </c>
      <c r="T1708" s="13">
        <f t="shared" si="133"/>
        <v>42125.240706018521</v>
      </c>
      <c r="U1708">
        <f t="shared" si="134"/>
        <v>2015</v>
      </c>
    </row>
    <row r="1709" spans="1:21" ht="48" x14ac:dyDescent="0.2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8219</v>
      </c>
      <c r="G1709" t="s">
        <v>8222</v>
      </c>
      <c r="H1709" t="s">
        <v>8244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8268</v>
      </c>
      <c r="O1709">
        <f t="shared" si="130"/>
        <v>32</v>
      </c>
      <c r="P1709">
        <f t="shared" si="131"/>
        <v>60.67</v>
      </c>
      <c r="Q1709" s="10" t="s">
        <v>8310</v>
      </c>
      <c r="R1709" t="s">
        <v>8334</v>
      </c>
      <c r="S1709" s="13">
        <f t="shared" si="132"/>
        <v>42103.016585648147</v>
      </c>
      <c r="T1709" s="13">
        <f t="shared" si="133"/>
        <v>42163.016585648147</v>
      </c>
      <c r="U1709">
        <f t="shared" si="134"/>
        <v>2015</v>
      </c>
    </row>
    <row r="1710" spans="1:21" ht="48" x14ac:dyDescent="0.2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8219</v>
      </c>
      <c r="G1710" t="s">
        <v>8222</v>
      </c>
      <c r="H1710" t="s">
        <v>8244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8268</v>
      </c>
      <c r="O1710">
        <f t="shared" si="130"/>
        <v>4</v>
      </c>
      <c r="P1710">
        <f t="shared" si="131"/>
        <v>26.33</v>
      </c>
      <c r="Q1710" s="10" t="s">
        <v>8310</v>
      </c>
      <c r="R1710" t="s">
        <v>8334</v>
      </c>
      <c r="S1710" s="13">
        <f t="shared" si="132"/>
        <v>42278.664965277778</v>
      </c>
      <c r="T1710" s="13">
        <f t="shared" si="133"/>
        <v>42308.664965277778</v>
      </c>
      <c r="U1710">
        <f t="shared" si="134"/>
        <v>2015</v>
      </c>
    </row>
    <row r="1711" spans="1:21" ht="16" x14ac:dyDescent="0.2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8217</v>
      </c>
      <c r="G1711" t="s">
        <v>8222</v>
      </c>
      <c r="H1711" t="s">
        <v>8244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8268</v>
      </c>
      <c r="O1711">
        <f t="shared" si="130"/>
        <v>109</v>
      </c>
      <c r="P1711">
        <f t="shared" si="131"/>
        <v>151.97999999999999</v>
      </c>
      <c r="Q1711" s="10" t="s">
        <v>8310</v>
      </c>
      <c r="R1711" t="s">
        <v>8334</v>
      </c>
      <c r="S1711" s="13">
        <f t="shared" si="132"/>
        <v>42576.697569444441</v>
      </c>
      <c r="T1711" s="13">
        <f t="shared" si="133"/>
        <v>42636.697569444441</v>
      </c>
      <c r="U1711">
        <f t="shared" si="134"/>
        <v>2016</v>
      </c>
    </row>
    <row r="1712" spans="1:21" ht="48" x14ac:dyDescent="0.2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8217</v>
      </c>
      <c r="G1712" t="s">
        <v>8222</v>
      </c>
      <c r="H1712" t="s">
        <v>8244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8268</v>
      </c>
      <c r="O1712">
        <f t="shared" si="130"/>
        <v>154</v>
      </c>
      <c r="P1712">
        <f t="shared" si="131"/>
        <v>110.87</v>
      </c>
      <c r="Q1712" s="10" t="s">
        <v>8310</v>
      </c>
      <c r="R1712" t="s">
        <v>8334</v>
      </c>
      <c r="S1712" s="13">
        <f t="shared" si="132"/>
        <v>42134.172071759262</v>
      </c>
      <c r="T1712" s="13">
        <f t="shared" si="133"/>
        <v>42155.290972222225</v>
      </c>
      <c r="U1712">
        <f t="shared" si="134"/>
        <v>2015</v>
      </c>
    </row>
    <row r="1713" spans="1:21" ht="48" x14ac:dyDescent="0.2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8219</v>
      </c>
      <c r="G1713" t="s">
        <v>8224</v>
      </c>
      <c r="H1713" t="s">
        <v>8246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8302</v>
      </c>
      <c r="O1713">
        <f t="shared" si="130"/>
        <v>0</v>
      </c>
      <c r="P1713">
        <f t="shared" si="131"/>
        <v>5</v>
      </c>
      <c r="Q1713" s="10" t="s">
        <v>8310</v>
      </c>
      <c r="R1713" t="s">
        <v>8318</v>
      </c>
      <c r="S1713" s="13">
        <f t="shared" si="132"/>
        <v>41799.259039351848</v>
      </c>
      <c r="T1713" s="13">
        <f t="shared" si="133"/>
        <v>41819.259039351848</v>
      </c>
      <c r="U1713">
        <f t="shared" si="134"/>
        <v>2014</v>
      </c>
    </row>
    <row r="1714" spans="1:21" ht="32" x14ac:dyDescent="0.2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8219</v>
      </c>
      <c r="G1714" t="s">
        <v>8222</v>
      </c>
      <c r="H1714" t="s">
        <v>8244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8268</v>
      </c>
      <c r="O1714">
        <f t="shared" si="130"/>
        <v>0</v>
      </c>
      <c r="P1714">
        <f t="shared" si="131"/>
        <v>1</v>
      </c>
      <c r="Q1714" s="10" t="s">
        <v>8310</v>
      </c>
      <c r="R1714" t="s">
        <v>8334</v>
      </c>
      <c r="S1714" s="13">
        <f t="shared" si="132"/>
        <v>42611.261064814811</v>
      </c>
      <c r="T1714" s="13">
        <f t="shared" si="133"/>
        <v>42625.707638888889</v>
      </c>
      <c r="U1714">
        <f t="shared" si="134"/>
        <v>2016</v>
      </c>
    </row>
    <row r="1715" spans="1:21" ht="48" x14ac:dyDescent="0.2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8218</v>
      </c>
      <c r="G1715" t="s">
        <v>8223</v>
      </c>
      <c r="H1715" t="s">
        <v>8245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8302</v>
      </c>
      <c r="O1715">
        <f t="shared" si="130"/>
        <v>13</v>
      </c>
      <c r="P1715">
        <f t="shared" si="131"/>
        <v>57.65</v>
      </c>
      <c r="Q1715" s="10" t="s">
        <v>8310</v>
      </c>
      <c r="R1715" t="s">
        <v>8318</v>
      </c>
      <c r="S1715" s="13">
        <f t="shared" si="132"/>
        <v>41815.815046296295</v>
      </c>
      <c r="T1715" s="13">
        <f t="shared" si="133"/>
        <v>41850.958333333336</v>
      </c>
      <c r="U1715">
        <f t="shared" si="134"/>
        <v>2014</v>
      </c>
    </row>
    <row r="1716" spans="1:21" ht="48" x14ac:dyDescent="0.2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8219</v>
      </c>
      <c r="G1716" t="s">
        <v>8222</v>
      </c>
      <c r="H1716" t="s">
        <v>8244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8268</v>
      </c>
      <c r="O1716">
        <f t="shared" si="130"/>
        <v>1</v>
      </c>
      <c r="P1716">
        <f t="shared" si="131"/>
        <v>22.5</v>
      </c>
      <c r="Q1716" s="10" t="s">
        <v>8310</v>
      </c>
      <c r="R1716" t="s">
        <v>8334</v>
      </c>
      <c r="S1716" s="13">
        <f t="shared" si="132"/>
        <v>41801.711550925924</v>
      </c>
      <c r="T1716" s="13">
        <f t="shared" si="133"/>
        <v>41844.124305555553</v>
      </c>
      <c r="U1716">
        <f t="shared" si="134"/>
        <v>2014</v>
      </c>
    </row>
    <row r="1717" spans="1:21" ht="48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8217</v>
      </c>
      <c r="G1717" t="s">
        <v>8222</v>
      </c>
      <c r="H1717" t="s">
        <v>8244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8300</v>
      </c>
      <c r="O1717">
        <f t="shared" si="130"/>
        <v>319</v>
      </c>
      <c r="P1717">
        <f t="shared" si="131"/>
        <v>131.38</v>
      </c>
      <c r="Q1717" s="10" t="s">
        <v>8310</v>
      </c>
      <c r="R1717" t="s">
        <v>8311</v>
      </c>
      <c r="S1717" s="13">
        <f t="shared" si="132"/>
        <v>42534.895625000005</v>
      </c>
      <c r="T1717" s="13">
        <f t="shared" si="133"/>
        <v>42564.895625000005</v>
      </c>
      <c r="U1717">
        <f t="shared" si="134"/>
        <v>2016</v>
      </c>
    </row>
    <row r="1718" spans="1:21" ht="48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8217</v>
      </c>
      <c r="G1718" t="s">
        <v>8222</v>
      </c>
      <c r="H1718" t="s">
        <v>8244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8292</v>
      </c>
      <c r="O1718">
        <f t="shared" si="130"/>
        <v>113</v>
      </c>
      <c r="P1718">
        <f t="shared" si="131"/>
        <v>50.22</v>
      </c>
      <c r="Q1718" s="10" t="s">
        <v>8315</v>
      </c>
      <c r="R1718" t="s">
        <v>8326</v>
      </c>
      <c r="S1718" s="13">
        <f t="shared" si="132"/>
        <v>40765.876886574071</v>
      </c>
      <c r="T1718" s="13">
        <f t="shared" si="133"/>
        <v>40795.876886574071</v>
      </c>
      <c r="U1718">
        <f t="shared" si="134"/>
        <v>2011</v>
      </c>
    </row>
    <row r="1719" spans="1:21" ht="48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8219</v>
      </c>
      <c r="G1719" t="s">
        <v>8222</v>
      </c>
      <c r="H1719" t="s">
        <v>8244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8268</v>
      </c>
      <c r="O1719">
        <f t="shared" si="130"/>
        <v>24</v>
      </c>
      <c r="P1719">
        <f t="shared" si="131"/>
        <v>45.84</v>
      </c>
      <c r="Q1719" s="10" t="s">
        <v>8310</v>
      </c>
      <c r="R1719" t="s">
        <v>8334</v>
      </c>
      <c r="S1719" s="13">
        <f t="shared" si="132"/>
        <v>41921.770439814813</v>
      </c>
      <c r="T1719" s="13">
        <f t="shared" si="133"/>
        <v>41938.770439814813</v>
      </c>
      <c r="U1719">
        <f t="shared" si="134"/>
        <v>2014</v>
      </c>
    </row>
    <row r="1720" spans="1:21" ht="48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8219</v>
      </c>
      <c r="G1720" t="s">
        <v>8222</v>
      </c>
      <c r="H1720" t="s">
        <v>8244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8267</v>
      </c>
      <c r="O1720">
        <f t="shared" si="130"/>
        <v>0</v>
      </c>
      <c r="P1720">
        <f t="shared" si="131"/>
        <v>0</v>
      </c>
      <c r="Q1720" s="10" t="s">
        <v>8308</v>
      </c>
      <c r="R1720" t="s">
        <v>8314</v>
      </c>
      <c r="S1720" s="13">
        <f t="shared" si="132"/>
        <v>42223.616018518514</v>
      </c>
      <c r="T1720" s="13">
        <f t="shared" si="133"/>
        <v>42253.615277777775</v>
      </c>
      <c r="U1720">
        <f t="shared" si="134"/>
        <v>2015</v>
      </c>
    </row>
    <row r="1721" spans="1:21" ht="32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8217</v>
      </c>
      <c r="G1721" t="s">
        <v>8227</v>
      </c>
      <c r="H1721" t="s">
        <v>8249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8263</v>
      </c>
      <c r="O1721">
        <f t="shared" si="130"/>
        <v>108</v>
      </c>
      <c r="P1721">
        <f t="shared" si="131"/>
        <v>132.05000000000001</v>
      </c>
      <c r="Q1721" s="10" t="s">
        <v>8308</v>
      </c>
      <c r="R1721" t="s">
        <v>8357</v>
      </c>
      <c r="S1721" s="13">
        <f t="shared" si="132"/>
        <v>41835.821226851855</v>
      </c>
      <c r="T1721" s="13">
        <f t="shared" si="133"/>
        <v>41862.249305555553</v>
      </c>
      <c r="U1721">
        <f t="shared" si="134"/>
        <v>2014</v>
      </c>
    </row>
    <row r="1722" spans="1:21" ht="32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8218</v>
      </c>
      <c r="G1722" t="s">
        <v>8223</v>
      </c>
      <c r="H1722" t="s">
        <v>8245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8264</v>
      </c>
      <c r="O1722">
        <f t="shared" si="130"/>
        <v>0</v>
      </c>
      <c r="P1722">
        <f t="shared" si="131"/>
        <v>0</v>
      </c>
      <c r="Q1722" s="10" t="s">
        <v>8308</v>
      </c>
      <c r="R1722" t="s">
        <v>8309</v>
      </c>
      <c r="S1722" s="13">
        <f t="shared" si="132"/>
        <v>41969.767824074079</v>
      </c>
      <c r="T1722" s="13">
        <f t="shared" si="133"/>
        <v>42012.762499999997</v>
      </c>
      <c r="U1722">
        <f t="shared" si="134"/>
        <v>2015</v>
      </c>
    </row>
    <row r="1723" spans="1:21" ht="48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8217</v>
      </c>
      <c r="G1723" t="s">
        <v>8222</v>
      </c>
      <c r="H1723" t="s">
        <v>8244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8266</v>
      </c>
      <c r="O1723">
        <f t="shared" si="130"/>
        <v>110</v>
      </c>
      <c r="P1723">
        <f t="shared" si="131"/>
        <v>68.239999999999995</v>
      </c>
      <c r="Q1723" s="10" t="s">
        <v>8308</v>
      </c>
      <c r="R1723" t="s">
        <v>8337</v>
      </c>
      <c r="S1723" s="13">
        <f t="shared" si="132"/>
        <v>41780.859629629631</v>
      </c>
      <c r="T1723" s="13">
        <f t="shared" si="133"/>
        <v>41811.165972222225</v>
      </c>
      <c r="U1723">
        <f t="shared" si="134"/>
        <v>2014</v>
      </c>
    </row>
    <row r="1724" spans="1:21" ht="48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8219</v>
      </c>
      <c r="G1724" t="s">
        <v>8227</v>
      </c>
      <c r="H1724" t="s">
        <v>8249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8267</v>
      </c>
      <c r="O1724">
        <f t="shared" si="130"/>
        <v>0</v>
      </c>
      <c r="P1724">
        <f t="shared" si="131"/>
        <v>0</v>
      </c>
      <c r="Q1724" s="10" t="s">
        <v>8308</v>
      </c>
      <c r="R1724" t="s">
        <v>8314</v>
      </c>
      <c r="S1724" s="13">
        <f t="shared" si="132"/>
        <v>42591.31858796296</v>
      </c>
      <c r="T1724" s="13">
        <f t="shared" si="133"/>
        <v>42651.31858796296</v>
      </c>
      <c r="U1724">
        <f t="shared" si="134"/>
        <v>2016</v>
      </c>
    </row>
    <row r="1725" spans="1:21" ht="48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8219</v>
      </c>
      <c r="G1725" t="s">
        <v>8222</v>
      </c>
      <c r="H1725" t="s">
        <v>8244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8267</v>
      </c>
      <c r="O1725">
        <f t="shared" si="130"/>
        <v>0</v>
      </c>
      <c r="P1725">
        <f t="shared" si="131"/>
        <v>0</v>
      </c>
      <c r="Q1725" s="10" t="s">
        <v>8308</v>
      </c>
      <c r="R1725" t="s">
        <v>8314</v>
      </c>
      <c r="S1725" s="13">
        <f t="shared" si="132"/>
        <v>42171.827604166669</v>
      </c>
      <c r="T1725" s="13">
        <f t="shared" si="133"/>
        <v>42201.827604166669</v>
      </c>
      <c r="U1725">
        <f t="shared" si="134"/>
        <v>2015</v>
      </c>
    </row>
    <row r="1726" spans="1:21" ht="48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8219</v>
      </c>
      <c r="G1726" t="s">
        <v>8222</v>
      </c>
      <c r="H1726" t="s">
        <v>8244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8270</v>
      </c>
      <c r="O1726">
        <f t="shared" si="130"/>
        <v>10</v>
      </c>
      <c r="P1726">
        <f t="shared" si="131"/>
        <v>44.69</v>
      </c>
      <c r="Q1726" s="10" t="s">
        <v>8315</v>
      </c>
      <c r="R1726" t="s">
        <v>8323</v>
      </c>
      <c r="S1726" s="13">
        <f t="shared" si="132"/>
        <v>41940.658645833333</v>
      </c>
      <c r="T1726" s="13">
        <f t="shared" si="133"/>
        <v>41974</v>
      </c>
      <c r="U1726">
        <f t="shared" si="134"/>
        <v>2014</v>
      </c>
    </row>
    <row r="1727" spans="1:21" ht="48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8217</v>
      </c>
      <c r="G1727" t="s">
        <v>8222</v>
      </c>
      <c r="H1727" t="s">
        <v>8244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8271</v>
      </c>
      <c r="O1727">
        <f t="shared" si="130"/>
        <v>105</v>
      </c>
      <c r="P1727">
        <f t="shared" si="131"/>
        <v>51.63</v>
      </c>
      <c r="Q1727" s="10" t="s">
        <v>8312</v>
      </c>
      <c r="R1727" t="s">
        <v>8346</v>
      </c>
      <c r="S1727" s="13">
        <f t="shared" si="132"/>
        <v>40694.638460648144</v>
      </c>
      <c r="T1727" s="13">
        <f t="shared" si="133"/>
        <v>40724.638460648144</v>
      </c>
      <c r="U1727">
        <f t="shared" si="134"/>
        <v>2011</v>
      </c>
    </row>
    <row r="1728" spans="1:21" ht="48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8217</v>
      </c>
      <c r="G1728" t="s">
        <v>8231</v>
      </c>
      <c r="H1728" t="s">
        <v>8247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8271</v>
      </c>
      <c r="O1728">
        <f t="shared" si="130"/>
        <v>100</v>
      </c>
      <c r="P1728">
        <f t="shared" si="131"/>
        <v>127.33</v>
      </c>
      <c r="Q1728" s="10" t="s">
        <v>8312</v>
      </c>
      <c r="R1728" t="s">
        <v>8346</v>
      </c>
      <c r="S1728" s="13">
        <f t="shared" si="132"/>
        <v>41988.548831018517</v>
      </c>
      <c r="T1728" s="13">
        <f t="shared" si="133"/>
        <v>42019.454166666663</v>
      </c>
      <c r="U1728">
        <f t="shared" si="134"/>
        <v>2015</v>
      </c>
    </row>
    <row r="1729" spans="1:21" ht="48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8219</v>
      </c>
      <c r="G1729" t="s">
        <v>8222</v>
      </c>
      <c r="H1729" t="s">
        <v>8244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8272</v>
      </c>
      <c r="O1729">
        <f t="shared" si="130"/>
        <v>36</v>
      </c>
      <c r="P1729">
        <f t="shared" si="131"/>
        <v>57.3</v>
      </c>
      <c r="Q1729" s="10" t="s">
        <v>8312</v>
      </c>
      <c r="R1729" t="s">
        <v>8351</v>
      </c>
      <c r="S1729" s="13">
        <f t="shared" si="132"/>
        <v>41901.542638888888</v>
      </c>
      <c r="T1729" s="13">
        <f t="shared" si="133"/>
        <v>41931.542638888888</v>
      </c>
      <c r="U1729">
        <f t="shared" si="134"/>
        <v>2014</v>
      </c>
    </row>
    <row r="1730" spans="1:21" ht="48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8219</v>
      </c>
      <c r="G1730" t="s">
        <v>8222</v>
      </c>
      <c r="H1730" t="s">
        <v>8244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8272</v>
      </c>
      <c r="O1730">
        <f t="shared" si="130"/>
        <v>51</v>
      </c>
      <c r="P1730">
        <f t="shared" si="131"/>
        <v>63.12</v>
      </c>
      <c r="Q1730" s="10" t="s">
        <v>8312</v>
      </c>
      <c r="R1730" t="s">
        <v>8351</v>
      </c>
      <c r="S1730" s="13">
        <f t="shared" si="132"/>
        <v>42250.685706018514</v>
      </c>
      <c r="T1730" s="13">
        <f t="shared" si="133"/>
        <v>42288.208333333328</v>
      </c>
      <c r="U1730">
        <f t="shared" si="134"/>
        <v>2015</v>
      </c>
    </row>
    <row r="1731" spans="1:21" ht="32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8217</v>
      </c>
      <c r="G1731" t="s">
        <v>8222</v>
      </c>
      <c r="H1731" t="s">
        <v>8244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8273</v>
      </c>
      <c r="O1731">
        <f t="shared" ref="O1731:O1794" si="135">ROUND(E1731/D1731*100,0)</f>
        <v>115</v>
      </c>
      <c r="P1731">
        <f t="shared" ref="P1731:P1794" si="136">IFERROR(ROUND(E1731/L1731,2),0)</f>
        <v>39.31</v>
      </c>
      <c r="Q1731" s="10" t="s">
        <v>8324</v>
      </c>
      <c r="R1731" t="s">
        <v>8348</v>
      </c>
      <c r="S1731" s="13">
        <f t="shared" ref="S1731:S1794" si="137">(((J1731/60)/60)/24)+DATE(1970,1,1)</f>
        <v>41341.870868055557</v>
      </c>
      <c r="T1731" s="13">
        <f t="shared" ref="T1731:T1794" si="138">(((I1731/60)/60)/24)+DATE(1970,1,1)</f>
        <v>41373.270833333336</v>
      </c>
      <c r="U1731">
        <f t="shared" ref="U1731:U1794" si="139">YEAR(T1731)</f>
        <v>2013</v>
      </c>
    </row>
    <row r="1732" spans="1:21" ht="64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8219</v>
      </c>
      <c r="G1732" t="s">
        <v>8222</v>
      </c>
      <c r="H1732" t="s">
        <v>8244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8275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8338</v>
      </c>
      <c r="S1732" s="13">
        <f t="shared" si="137"/>
        <v>40338.02002314815</v>
      </c>
      <c r="T1732" s="13">
        <f t="shared" si="138"/>
        <v>40367.944444444445</v>
      </c>
      <c r="U1732">
        <f t="shared" si="139"/>
        <v>2010</v>
      </c>
    </row>
    <row r="1733" spans="1:21" ht="48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8219</v>
      </c>
      <c r="G1733" t="s">
        <v>8222</v>
      </c>
      <c r="H1733" t="s">
        <v>8244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8275</v>
      </c>
      <c r="O1733">
        <f t="shared" si="135"/>
        <v>0</v>
      </c>
      <c r="P1733">
        <f t="shared" si="136"/>
        <v>25</v>
      </c>
      <c r="Q1733" s="10" t="s">
        <v>8324</v>
      </c>
      <c r="R1733" t="s">
        <v>8338</v>
      </c>
      <c r="S1733" s="13">
        <f t="shared" si="137"/>
        <v>41124.479722222226</v>
      </c>
      <c r="T1733" s="13">
        <f t="shared" si="138"/>
        <v>41154.479722222226</v>
      </c>
      <c r="U1733">
        <f t="shared" si="139"/>
        <v>2012</v>
      </c>
    </row>
    <row r="1734" spans="1:21" ht="48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8217</v>
      </c>
      <c r="G1734" t="s">
        <v>8223</v>
      </c>
      <c r="H1734" t="s">
        <v>8245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8277</v>
      </c>
      <c r="O1734">
        <f t="shared" si="135"/>
        <v>100</v>
      </c>
      <c r="P1734">
        <f t="shared" si="136"/>
        <v>57.38</v>
      </c>
      <c r="Q1734" s="10" t="s">
        <v>8324</v>
      </c>
      <c r="R1734" t="s">
        <v>8343</v>
      </c>
      <c r="S1734" s="13">
        <f t="shared" si="137"/>
        <v>42426.407592592594</v>
      </c>
      <c r="T1734" s="13">
        <f t="shared" si="138"/>
        <v>42460.365925925929</v>
      </c>
      <c r="U1734">
        <f t="shared" si="139"/>
        <v>2016</v>
      </c>
    </row>
    <row r="1735" spans="1:21" ht="48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8218</v>
      </c>
      <c r="G1735" t="s">
        <v>8222</v>
      </c>
      <c r="H1735" t="s">
        <v>8244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8278</v>
      </c>
      <c r="O1735">
        <f t="shared" si="135"/>
        <v>0</v>
      </c>
      <c r="P1735">
        <f t="shared" si="136"/>
        <v>3</v>
      </c>
      <c r="Q1735" s="10" t="s">
        <v>8339</v>
      </c>
      <c r="R1735" t="s">
        <v>8340</v>
      </c>
      <c r="S1735" s="13">
        <f t="shared" si="137"/>
        <v>42011.925937499997</v>
      </c>
      <c r="T1735" s="13">
        <f t="shared" si="138"/>
        <v>42068.852083333331</v>
      </c>
      <c r="U1735">
        <f t="shared" si="139"/>
        <v>2015</v>
      </c>
    </row>
    <row r="1736" spans="1:21" ht="48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8217</v>
      </c>
      <c r="G1736" t="s">
        <v>8222</v>
      </c>
      <c r="H1736" t="s">
        <v>8244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8273</v>
      </c>
      <c r="O1736">
        <f t="shared" si="135"/>
        <v>111</v>
      </c>
      <c r="P1736">
        <f t="shared" si="136"/>
        <v>104.73</v>
      </c>
      <c r="Q1736" s="10" t="s">
        <v>8324</v>
      </c>
      <c r="R1736" t="s">
        <v>8348</v>
      </c>
      <c r="S1736" s="13">
        <f t="shared" si="137"/>
        <v>41463.743472222224</v>
      </c>
      <c r="T1736" s="13">
        <f t="shared" si="138"/>
        <v>41483.743472222224</v>
      </c>
      <c r="U1736">
        <f t="shared" si="139"/>
        <v>2013</v>
      </c>
    </row>
    <row r="1737" spans="1:21" ht="32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8219</v>
      </c>
      <c r="G1737" t="s">
        <v>8222</v>
      </c>
      <c r="H1737" t="s">
        <v>8244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8284</v>
      </c>
      <c r="O1737">
        <f t="shared" si="135"/>
        <v>5</v>
      </c>
      <c r="P1737">
        <f t="shared" si="136"/>
        <v>24.62</v>
      </c>
      <c r="Q1737" s="10" t="s">
        <v>8312</v>
      </c>
      <c r="R1737" t="s">
        <v>8313</v>
      </c>
      <c r="S1737" s="13">
        <f t="shared" si="137"/>
        <v>41947.063645833332</v>
      </c>
      <c r="T1737" s="13">
        <f t="shared" si="138"/>
        <v>41977.063645833332</v>
      </c>
      <c r="U1737">
        <f t="shared" si="139"/>
        <v>2014</v>
      </c>
    </row>
    <row r="1738" spans="1:21" ht="48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8219</v>
      </c>
      <c r="G1738" t="s">
        <v>8222</v>
      </c>
      <c r="H1738" t="s">
        <v>8244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8272</v>
      </c>
      <c r="O1738">
        <f t="shared" si="135"/>
        <v>1</v>
      </c>
      <c r="P1738">
        <f t="shared" si="136"/>
        <v>25</v>
      </c>
      <c r="Q1738" s="10" t="s">
        <v>8312</v>
      </c>
      <c r="R1738" t="s">
        <v>8351</v>
      </c>
      <c r="S1738" s="13">
        <f t="shared" si="137"/>
        <v>42548.192997685182</v>
      </c>
      <c r="T1738" s="13">
        <f t="shared" si="138"/>
        <v>42573.192997685182</v>
      </c>
      <c r="U1738">
        <f t="shared" si="139"/>
        <v>2016</v>
      </c>
    </row>
    <row r="1739" spans="1:21" ht="48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8217</v>
      </c>
      <c r="G1739" t="s">
        <v>8222</v>
      </c>
      <c r="H1739" t="s">
        <v>8244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8282</v>
      </c>
      <c r="O1739">
        <f t="shared" si="135"/>
        <v>103</v>
      </c>
      <c r="P1739">
        <f t="shared" si="136"/>
        <v>156.16999999999999</v>
      </c>
      <c r="Q1739" s="10" t="s">
        <v>8328</v>
      </c>
      <c r="R1739" t="s">
        <v>8329</v>
      </c>
      <c r="S1739" s="13">
        <f t="shared" si="137"/>
        <v>41981.782060185185</v>
      </c>
      <c r="T1739" s="13">
        <f t="shared" si="138"/>
        <v>42026.782060185185</v>
      </c>
      <c r="U1739">
        <f t="shared" si="139"/>
        <v>2015</v>
      </c>
    </row>
    <row r="1740" spans="1:21" ht="32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8217</v>
      </c>
      <c r="G1740" t="s">
        <v>8222</v>
      </c>
      <c r="H1740" t="s">
        <v>8244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8273</v>
      </c>
      <c r="O1740">
        <f t="shared" si="135"/>
        <v>146</v>
      </c>
      <c r="P1740">
        <f t="shared" si="136"/>
        <v>64.62</v>
      </c>
      <c r="Q1740" s="10" t="s">
        <v>8324</v>
      </c>
      <c r="R1740" t="s">
        <v>8348</v>
      </c>
      <c r="S1740" s="13">
        <f t="shared" si="137"/>
        <v>41546.664212962962</v>
      </c>
      <c r="T1740" s="13">
        <f t="shared" si="138"/>
        <v>41579.791666666664</v>
      </c>
      <c r="U1740">
        <f t="shared" si="139"/>
        <v>2013</v>
      </c>
    </row>
    <row r="1741" spans="1:21" ht="48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8219</v>
      </c>
      <c r="G1741" t="s">
        <v>8222</v>
      </c>
      <c r="H1741" t="s">
        <v>8244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8290</v>
      </c>
      <c r="O1741">
        <f t="shared" si="135"/>
        <v>0</v>
      </c>
      <c r="P1741">
        <f t="shared" si="136"/>
        <v>0</v>
      </c>
      <c r="Q1741" s="10" t="s">
        <v>8324</v>
      </c>
      <c r="R1741" t="s">
        <v>8330</v>
      </c>
      <c r="S1741" s="13">
        <f t="shared" si="137"/>
        <v>42451.866967592592</v>
      </c>
      <c r="T1741" s="13">
        <f t="shared" si="138"/>
        <v>42491.866967592592</v>
      </c>
      <c r="U1741">
        <f t="shared" si="139"/>
        <v>2016</v>
      </c>
    </row>
    <row r="1742" spans="1:21" ht="48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8217</v>
      </c>
      <c r="G1742" t="s">
        <v>8222</v>
      </c>
      <c r="H1742" t="s">
        <v>8244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8282</v>
      </c>
      <c r="O1742">
        <f t="shared" si="135"/>
        <v>114</v>
      </c>
      <c r="P1742">
        <f t="shared" si="136"/>
        <v>89.67</v>
      </c>
      <c r="Q1742" s="10" t="s">
        <v>8328</v>
      </c>
      <c r="R1742" t="s">
        <v>8329</v>
      </c>
      <c r="S1742" s="13">
        <f t="shared" si="137"/>
        <v>42690.259699074071</v>
      </c>
      <c r="T1742" s="13">
        <f t="shared" si="138"/>
        <v>42726.083333333328</v>
      </c>
      <c r="U1742">
        <f t="shared" si="139"/>
        <v>2016</v>
      </c>
    </row>
    <row r="1743" spans="1:21" ht="48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8217</v>
      </c>
      <c r="G1743" t="s">
        <v>8222</v>
      </c>
      <c r="H1743" t="s">
        <v>8244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8292</v>
      </c>
      <c r="O1743">
        <f t="shared" si="135"/>
        <v>1436</v>
      </c>
      <c r="P1743">
        <f t="shared" si="136"/>
        <v>74.11</v>
      </c>
      <c r="Q1743" s="10" t="s">
        <v>8315</v>
      </c>
      <c r="R1743" t="s">
        <v>8326</v>
      </c>
      <c r="S1743" s="13">
        <f t="shared" si="137"/>
        <v>41326.987974537034</v>
      </c>
      <c r="T1743" s="13">
        <f t="shared" si="138"/>
        <v>41356.94630787037</v>
      </c>
      <c r="U1743">
        <f t="shared" si="139"/>
        <v>2013</v>
      </c>
    </row>
    <row r="1744" spans="1:21" ht="32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8217</v>
      </c>
      <c r="G1744" t="s">
        <v>8222</v>
      </c>
      <c r="H1744" t="s">
        <v>8244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8276</v>
      </c>
      <c r="O1744">
        <f t="shared" si="135"/>
        <v>105</v>
      </c>
      <c r="P1744">
        <f t="shared" si="136"/>
        <v>68.599999999999994</v>
      </c>
      <c r="Q1744" s="10" t="s">
        <v>8324</v>
      </c>
      <c r="R1744" t="s">
        <v>8345</v>
      </c>
      <c r="S1744" s="13">
        <f t="shared" si="137"/>
        <v>41870.86546296296</v>
      </c>
      <c r="T1744" s="13">
        <f t="shared" si="138"/>
        <v>41905.86546296296</v>
      </c>
      <c r="U1744">
        <f t="shared" si="139"/>
        <v>2014</v>
      </c>
    </row>
    <row r="1745" spans="1:21" ht="48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8217</v>
      </c>
      <c r="G1745" t="s">
        <v>8223</v>
      </c>
      <c r="H1745" t="s">
        <v>8245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8294</v>
      </c>
      <c r="O1745">
        <f t="shared" si="135"/>
        <v>107</v>
      </c>
      <c r="P1745">
        <f t="shared" si="136"/>
        <v>58.63</v>
      </c>
      <c r="Q1745" s="10" t="s">
        <v>8321</v>
      </c>
      <c r="R1745" t="s">
        <v>8349</v>
      </c>
      <c r="S1745" s="13">
        <f t="shared" si="137"/>
        <v>42688.875902777778</v>
      </c>
      <c r="T1745" s="13">
        <f t="shared" si="138"/>
        <v>42718.875902777778</v>
      </c>
      <c r="U1745">
        <f t="shared" si="139"/>
        <v>2016</v>
      </c>
    </row>
    <row r="1746" spans="1:21" ht="48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8217</v>
      </c>
      <c r="G1746" t="s">
        <v>8222</v>
      </c>
      <c r="H1746" t="s">
        <v>8244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8273</v>
      </c>
      <c r="O1746">
        <f t="shared" si="135"/>
        <v>149</v>
      </c>
      <c r="P1746">
        <f t="shared" si="136"/>
        <v>71.97</v>
      </c>
      <c r="Q1746" s="10" t="s">
        <v>8324</v>
      </c>
      <c r="R1746" t="s">
        <v>8348</v>
      </c>
      <c r="S1746" s="13">
        <f t="shared" si="137"/>
        <v>40927.731782407405</v>
      </c>
      <c r="T1746" s="13">
        <f t="shared" si="138"/>
        <v>40962.731782407405</v>
      </c>
      <c r="U1746">
        <f t="shared" si="139"/>
        <v>2012</v>
      </c>
    </row>
    <row r="1747" spans="1:21" ht="64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8219</v>
      </c>
      <c r="G1747" t="s">
        <v>8222</v>
      </c>
      <c r="H1747" t="s">
        <v>8244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8296</v>
      </c>
      <c r="O1747">
        <f t="shared" si="135"/>
        <v>0</v>
      </c>
      <c r="P1747">
        <f t="shared" si="136"/>
        <v>0</v>
      </c>
      <c r="Q1747" s="10" t="s">
        <v>8332</v>
      </c>
      <c r="R1747" t="s">
        <v>8336</v>
      </c>
      <c r="S1747" s="13">
        <f t="shared" si="137"/>
        <v>42047.05574074074</v>
      </c>
      <c r="T1747" s="13">
        <f t="shared" si="138"/>
        <v>42077.014074074075</v>
      </c>
      <c r="U1747">
        <f t="shared" si="139"/>
        <v>2015</v>
      </c>
    </row>
    <row r="1748" spans="1:21" ht="48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8218</v>
      </c>
      <c r="G1748" t="s">
        <v>8222</v>
      </c>
      <c r="H1748" t="s">
        <v>8244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8281</v>
      </c>
      <c r="O1748">
        <f t="shared" si="135"/>
        <v>1</v>
      </c>
      <c r="P1748">
        <f t="shared" si="136"/>
        <v>29.5</v>
      </c>
      <c r="Q1748" s="10" t="s">
        <v>8332</v>
      </c>
      <c r="R1748" t="s">
        <v>8333</v>
      </c>
      <c r="S1748" s="13">
        <f t="shared" si="137"/>
        <v>42744.903182870374</v>
      </c>
      <c r="T1748" s="13">
        <f t="shared" si="138"/>
        <v>42774.903182870374</v>
      </c>
      <c r="U1748">
        <f t="shared" si="139"/>
        <v>2017</v>
      </c>
    </row>
    <row r="1749" spans="1:21" ht="48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8219</v>
      </c>
      <c r="G1749" t="s">
        <v>8222</v>
      </c>
      <c r="H1749" t="s">
        <v>8244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8301</v>
      </c>
      <c r="O1749">
        <f t="shared" si="135"/>
        <v>14</v>
      </c>
      <c r="P1749">
        <f t="shared" si="136"/>
        <v>29.47</v>
      </c>
      <c r="Q1749" s="10" t="s">
        <v>8312</v>
      </c>
      <c r="R1749" t="s">
        <v>8342</v>
      </c>
      <c r="S1749" s="13">
        <f t="shared" si="137"/>
        <v>40967.614849537036</v>
      </c>
      <c r="T1749" s="13">
        <f t="shared" si="138"/>
        <v>40997.573182870372</v>
      </c>
      <c r="U1749">
        <f t="shared" si="139"/>
        <v>2012</v>
      </c>
    </row>
    <row r="1750" spans="1:21" ht="32" x14ac:dyDescent="0.2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8217</v>
      </c>
      <c r="G1750" t="s">
        <v>8222</v>
      </c>
      <c r="H1750" t="s">
        <v>8244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8300</v>
      </c>
      <c r="O1750">
        <f t="shared" si="135"/>
        <v>109</v>
      </c>
      <c r="P1750">
        <f t="shared" si="136"/>
        <v>73.03</v>
      </c>
      <c r="Q1750" s="10" t="s">
        <v>8310</v>
      </c>
      <c r="R1750" t="s">
        <v>8311</v>
      </c>
      <c r="S1750" s="13">
        <f t="shared" si="137"/>
        <v>41239.83625</v>
      </c>
      <c r="T1750" s="13">
        <f t="shared" si="138"/>
        <v>41269.83625</v>
      </c>
      <c r="U1750">
        <f t="shared" si="139"/>
        <v>2012</v>
      </c>
    </row>
    <row r="1751" spans="1:21" ht="48" x14ac:dyDescent="0.2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8217</v>
      </c>
      <c r="G1751" t="s">
        <v>8222</v>
      </c>
      <c r="H1751" t="s">
        <v>8244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8300</v>
      </c>
      <c r="O1751">
        <f t="shared" si="135"/>
        <v>101</v>
      </c>
      <c r="P1751">
        <f t="shared" si="136"/>
        <v>234.67</v>
      </c>
      <c r="Q1751" s="10" t="s">
        <v>8310</v>
      </c>
      <c r="R1751" t="s">
        <v>8311</v>
      </c>
      <c r="S1751" s="13">
        <f t="shared" si="137"/>
        <v>42170.846446759257</v>
      </c>
      <c r="T1751" s="13">
        <f t="shared" si="138"/>
        <v>42230.846446759257</v>
      </c>
      <c r="U1751">
        <f t="shared" si="139"/>
        <v>2015</v>
      </c>
    </row>
    <row r="1752" spans="1:21" ht="48" x14ac:dyDescent="0.2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8217</v>
      </c>
      <c r="G1752" t="s">
        <v>8222</v>
      </c>
      <c r="H1752" t="s">
        <v>8244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8268</v>
      </c>
      <c r="O1752">
        <f t="shared" si="135"/>
        <v>113</v>
      </c>
      <c r="P1752">
        <f t="shared" si="136"/>
        <v>64.27</v>
      </c>
      <c r="Q1752" s="10" t="s">
        <v>8310</v>
      </c>
      <c r="R1752" t="s">
        <v>8334</v>
      </c>
      <c r="S1752" s="13">
        <f t="shared" si="137"/>
        <v>40970.875671296293</v>
      </c>
      <c r="T1752" s="13">
        <f t="shared" si="138"/>
        <v>41000.834004629629</v>
      </c>
      <c r="U1752">
        <f t="shared" si="139"/>
        <v>2012</v>
      </c>
    </row>
    <row r="1753" spans="1:21" ht="48" x14ac:dyDescent="0.2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8217</v>
      </c>
      <c r="G1753" t="s">
        <v>8223</v>
      </c>
      <c r="H1753" t="s">
        <v>8245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8268</v>
      </c>
      <c r="O1753">
        <f t="shared" si="135"/>
        <v>109</v>
      </c>
      <c r="P1753">
        <f t="shared" si="136"/>
        <v>65.099999999999994</v>
      </c>
      <c r="Q1753" s="10" t="s">
        <v>8310</v>
      </c>
      <c r="R1753" t="s">
        <v>8334</v>
      </c>
      <c r="S1753" s="13">
        <f t="shared" si="137"/>
        <v>42466.608310185184</v>
      </c>
      <c r="T1753" s="13">
        <f t="shared" si="138"/>
        <v>42496.608310185184</v>
      </c>
      <c r="U1753">
        <f t="shared" si="139"/>
        <v>2016</v>
      </c>
    </row>
    <row r="1754" spans="1:21" ht="64" x14ac:dyDescent="0.2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8217</v>
      </c>
      <c r="G1754" t="s">
        <v>8222</v>
      </c>
      <c r="H1754" t="s">
        <v>8244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8268</v>
      </c>
      <c r="O1754">
        <f t="shared" si="135"/>
        <v>101</v>
      </c>
      <c r="P1754">
        <f t="shared" si="136"/>
        <v>46.77</v>
      </c>
      <c r="Q1754" s="10" t="s">
        <v>8310</v>
      </c>
      <c r="R1754" t="s">
        <v>8334</v>
      </c>
      <c r="S1754" s="13">
        <f t="shared" si="137"/>
        <v>40883.949317129627</v>
      </c>
      <c r="T1754" s="13">
        <f t="shared" si="138"/>
        <v>40939.708333333336</v>
      </c>
      <c r="U1754">
        <f t="shared" si="139"/>
        <v>2012</v>
      </c>
    </row>
    <row r="1755" spans="1:21" ht="16" x14ac:dyDescent="0.2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8217</v>
      </c>
      <c r="G1755" t="s">
        <v>8222</v>
      </c>
      <c r="H1755" t="s">
        <v>8244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8268</v>
      </c>
      <c r="O1755">
        <f t="shared" si="135"/>
        <v>102</v>
      </c>
      <c r="P1755">
        <f t="shared" si="136"/>
        <v>193.62</v>
      </c>
      <c r="Q1755" s="10" t="s">
        <v>8310</v>
      </c>
      <c r="R1755" t="s">
        <v>8334</v>
      </c>
      <c r="S1755" s="13">
        <f t="shared" si="137"/>
        <v>42323.70930555556</v>
      </c>
      <c r="T1755" s="13">
        <f t="shared" si="138"/>
        <v>42355.207638888889</v>
      </c>
      <c r="U1755">
        <f t="shared" si="139"/>
        <v>2015</v>
      </c>
    </row>
    <row r="1756" spans="1:21" ht="32" x14ac:dyDescent="0.2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8217</v>
      </c>
      <c r="G1756" t="s">
        <v>8222</v>
      </c>
      <c r="H1756" t="s">
        <v>8244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8268</v>
      </c>
      <c r="O1756">
        <f t="shared" si="135"/>
        <v>105</v>
      </c>
      <c r="P1756">
        <f t="shared" si="136"/>
        <v>98.2</v>
      </c>
      <c r="Q1756" s="10" t="s">
        <v>8310</v>
      </c>
      <c r="R1756" t="s">
        <v>8334</v>
      </c>
      <c r="S1756" s="13">
        <f t="shared" si="137"/>
        <v>41982.887280092589</v>
      </c>
      <c r="T1756" s="13">
        <f t="shared" si="138"/>
        <v>42012.887280092589</v>
      </c>
      <c r="U1756">
        <f t="shared" si="139"/>
        <v>2015</v>
      </c>
    </row>
    <row r="1757" spans="1:21" ht="48" x14ac:dyDescent="0.2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8217</v>
      </c>
      <c r="G1757" t="s">
        <v>8222</v>
      </c>
      <c r="H1757" t="s">
        <v>8244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8302</v>
      </c>
      <c r="O1757">
        <f t="shared" si="135"/>
        <v>113</v>
      </c>
      <c r="P1757">
        <f t="shared" si="136"/>
        <v>74.22</v>
      </c>
      <c r="Q1757" s="10" t="s">
        <v>8310</v>
      </c>
      <c r="R1757" t="s">
        <v>8318</v>
      </c>
      <c r="S1757" s="13">
        <f t="shared" si="137"/>
        <v>41820.776412037041</v>
      </c>
      <c r="T1757" s="13">
        <f t="shared" si="138"/>
        <v>41850.776412037041</v>
      </c>
      <c r="U1757">
        <f t="shared" si="139"/>
        <v>2014</v>
      </c>
    </row>
    <row r="1758" spans="1:21" ht="48" x14ac:dyDescent="0.2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8219</v>
      </c>
      <c r="G1758" t="s">
        <v>8222</v>
      </c>
      <c r="H1758" t="s">
        <v>8244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8302</v>
      </c>
      <c r="O1758">
        <f t="shared" si="135"/>
        <v>60</v>
      </c>
      <c r="P1758">
        <f t="shared" si="136"/>
        <v>174</v>
      </c>
      <c r="Q1758" s="10" t="s">
        <v>8310</v>
      </c>
      <c r="R1758" t="s">
        <v>8318</v>
      </c>
      <c r="S1758" s="13">
        <f t="shared" si="137"/>
        <v>41968.938993055555</v>
      </c>
      <c r="T1758" s="13">
        <f t="shared" si="138"/>
        <v>41989.938993055555</v>
      </c>
      <c r="U1758">
        <f t="shared" si="139"/>
        <v>2014</v>
      </c>
    </row>
    <row r="1759" spans="1:21" ht="48" x14ac:dyDescent="0.2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8219</v>
      </c>
      <c r="G1759" t="s">
        <v>8222</v>
      </c>
      <c r="H1759" t="s">
        <v>8244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8268</v>
      </c>
      <c r="O1759">
        <f t="shared" si="135"/>
        <v>3</v>
      </c>
      <c r="P1759">
        <f t="shared" si="136"/>
        <v>23.63</v>
      </c>
      <c r="Q1759" s="10" t="s">
        <v>8310</v>
      </c>
      <c r="R1759" t="s">
        <v>8334</v>
      </c>
      <c r="S1759" s="13">
        <f t="shared" si="137"/>
        <v>41885.221550925926</v>
      </c>
      <c r="T1759" s="13">
        <f t="shared" si="138"/>
        <v>41916.290972222225</v>
      </c>
      <c r="U1759">
        <f t="shared" si="139"/>
        <v>2014</v>
      </c>
    </row>
    <row r="1760" spans="1:21" ht="48" x14ac:dyDescent="0.2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8219</v>
      </c>
      <c r="G1760" t="s">
        <v>8222</v>
      </c>
      <c r="H1760" t="s">
        <v>8244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8268</v>
      </c>
      <c r="O1760">
        <f t="shared" si="135"/>
        <v>16</v>
      </c>
      <c r="P1760">
        <f t="shared" si="136"/>
        <v>91.83</v>
      </c>
      <c r="Q1760" s="10" t="s">
        <v>8310</v>
      </c>
      <c r="R1760" t="s">
        <v>8334</v>
      </c>
      <c r="S1760" s="13">
        <f t="shared" si="137"/>
        <v>42538.968310185184</v>
      </c>
      <c r="T1760" s="13">
        <f t="shared" si="138"/>
        <v>42568.029861111107</v>
      </c>
      <c r="U1760">
        <f t="shared" si="139"/>
        <v>2016</v>
      </c>
    </row>
    <row r="1761" spans="1:21" ht="48" x14ac:dyDescent="0.2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8219</v>
      </c>
      <c r="G1761" t="s">
        <v>8222</v>
      </c>
      <c r="H1761" t="s">
        <v>8244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8268</v>
      </c>
      <c r="O1761">
        <f t="shared" si="135"/>
        <v>17</v>
      </c>
      <c r="P1761">
        <f t="shared" si="136"/>
        <v>82.57</v>
      </c>
      <c r="Q1761" s="10" t="s">
        <v>8310</v>
      </c>
      <c r="R1761" t="s">
        <v>8334</v>
      </c>
      <c r="S1761" s="13">
        <f t="shared" si="137"/>
        <v>41842.828680555554</v>
      </c>
      <c r="T1761" s="13">
        <f t="shared" si="138"/>
        <v>41882.827650462961</v>
      </c>
      <c r="U1761">
        <f t="shared" si="139"/>
        <v>2014</v>
      </c>
    </row>
    <row r="1762" spans="1:21" ht="48" x14ac:dyDescent="0.2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8219</v>
      </c>
      <c r="G1762" t="s">
        <v>8222</v>
      </c>
      <c r="H1762" t="s">
        <v>8244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8268</v>
      </c>
      <c r="O1762">
        <f t="shared" si="135"/>
        <v>0</v>
      </c>
      <c r="P1762">
        <f t="shared" si="136"/>
        <v>1</v>
      </c>
      <c r="Q1762" s="10" t="s">
        <v>8310</v>
      </c>
      <c r="R1762" t="s">
        <v>8334</v>
      </c>
      <c r="S1762" s="13">
        <f t="shared" si="137"/>
        <v>42174.780821759254</v>
      </c>
      <c r="T1762" s="13">
        <f t="shared" si="138"/>
        <v>42204.780821759254</v>
      </c>
      <c r="U1762">
        <f t="shared" si="139"/>
        <v>2015</v>
      </c>
    </row>
    <row r="1763" spans="1:21" ht="48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8219</v>
      </c>
      <c r="G1763" t="s">
        <v>8222</v>
      </c>
      <c r="H1763" t="s">
        <v>8244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8268</v>
      </c>
      <c r="O1763">
        <f t="shared" si="135"/>
        <v>0</v>
      </c>
      <c r="P1763">
        <f t="shared" si="136"/>
        <v>0</v>
      </c>
      <c r="Q1763" s="10" t="s">
        <v>8310</v>
      </c>
      <c r="R1763" t="s">
        <v>8334</v>
      </c>
      <c r="S1763" s="13">
        <f t="shared" si="137"/>
        <v>42408.999571759254</v>
      </c>
      <c r="T1763" s="13">
        <f t="shared" si="138"/>
        <v>42453.957905092597</v>
      </c>
      <c r="U1763">
        <f t="shared" si="139"/>
        <v>2016</v>
      </c>
    </row>
    <row r="1764" spans="1:21" ht="48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8217</v>
      </c>
      <c r="G1764" t="s">
        <v>8222</v>
      </c>
      <c r="H1764" t="s">
        <v>8244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8273</v>
      </c>
      <c r="O1764">
        <f t="shared" si="135"/>
        <v>107</v>
      </c>
      <c r="P1764">
        <f t="shared" si="136"/>
        <v>107.07</v>
      </c>
      <c r="Q1764" s="10" t="s">
        <v>8324</v>
      </c>
      <c r="R1764" t="s">
        <v>8348</v>
      </c>
      <c r="S1764" s="13">
        <f t="shared" si="137"/>
        <v>42101.758587962962</v>
      </c>
      <c r="T1764" s="13">
        <f t="shared" si="138"/>
        <v>42131.758587962962</v>
      </c>
      <c r="U1764">
        <f t="shared" si="139"/>
        <v>2015</v>
      </c>
    </row>
    <row r="1765" spans="1:21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8217</v>
      </c>
      <c r="G1765" t="s">
        <v>8222</v>
      </c>
      <c r="H1765" t="s">
        <v>8244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8273</v>
      </c>
      <c r="O1765">
        <f t="shared" si="135"/>
        <v>102</v>
      </c>
      <c r="P1765">
        <f t="shared" si="136"/>
        <v>107.98</v>
      </c>
      <c r="Q1765" s="10" t="s">
        <v>8324</v>
      </c>
      <c r="R1765" t="s">
        <v>8348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8219</v>
      </c>
      <c r="G1766" t="s">
        <v>8222</v>
      </c>
      <c r="H1766" t="s">
        <v>8244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8281</v>
      </c>
      <c r="O1766">
        <f t="shared" si="135"/>
        <v>0</v>
      </c>
      <c r="P1766">
        <f t="shared" si="136"/>
        <v>0</v>
      </c>
      <c r="Q1766" s="10" t="s">
        <v>8332</v>
      </c>
      <c r="R1766" t="s">
        <v>8333</v>
      </c>
      <c r="S1766" s="13">
        <f t="shared" si="137"/>
        <v>42154.726446759261</v>
      </c>
      <c r="T1766" s="13">
        <f t="shared" si="138"/>
        <v>42185.65625</v>
      </c>
      <c r="U1766">
        <f t="shared" si="139"/>
        <v>2015</v>
      </c>
    </row>
    <row r="1767" spans="1:21" ht="48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8217</v>
      </c>
      <c r="G1767" t="s">
        <v>8222</v>
      </c>
      <c r="H1767" t="s">
        <v>8244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8273</v>
      </c>
      <c r="O1767">
        <f t="shared" si="135"/>
        <v>199</v>
      </c>
      <c r="P1767">
        <f t="shared" si="136"/>
        <v>94.49</v>
      </c>
      <c r="Q1767" s="10" t="s">
        <v>8324</v>
      </c>
      <c r="R1767" t="s">
        <v>8348</v>
      </c>
      <c r="S1767" s="13">
        <f t="shared" si="137"/>
        <v>40487.621365740742</v>
      </c>
      <c r="T1767" s="13">
        <f t="shared" si="138"/>
        <v>40544.207638888889</v>
      </c>
      <c r="U1767">
        <f t="shared" si="139"/>
        <v>2011</v>
      </c>
    </row>
    <row r="1768" spans="1:21" ht="48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8219</v>
      </c>
      <c r="G1768" t="s">
        <v>8222</v>
      </c>
      <c r="H1768" t="s">
        <v>8244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8272</v>
      </c>
      <c r="O1768">
        <f t="shared" si="135"/>
        <v>2</v>
      </c>
      <c r="P1768">
        <f t="shared" si="136"/>
        <v>50</v>
      </c>
      <c r="Q1768" s="10" t="s">
        <v>8312</v>
      </c>
      <c r="R1768" t="s">
        <v>8351</v>
      </c>
      <c r="S1768" s="13">
        <f t="shared" si="137"/>
        <v>42130.795983796299</v>
      </c>
      <c r="T1768" s="13">
        <f t="shared" si="138"/>
        <v>42175.795983796299</v>
      </c>
      <c r="U1768">
        <f t="shared" si="139"/>
        <v>2015</v>
      </c>
    </row>
    <row r="1769" spans="1:21" ht="48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8217</v>
      </c>
      <c r="G1769" t="s">
        <v>8222</v>
      </c>
      <c r="H1769" t="s">
        <v>8244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8266</v>
      </c>
      <c r="O1769">
        <f t="shared" si="135"/>
        <v>110</v>
      </c>
      <c r="P1769">
        <f t="shared" si="136"/>
        <v>42.87</v>
      </c>
      <c r="Q1769" s="10" t="s">
        <v>8308</v>
      </c>
      <c r="R1769" t="s">
        <v>8337</v>
      </c>
      <c r="S1769" s="13">
        <f t="shared" si="137"/>
        <v>40893.551724537036</v>
      </c>
      <c r="T1769" s="13">
        <f t="shared" si="138"/>
        <v>40923.551724537036</v>
      </c>
      <c r="U1769">
        <f t="shared" si="139"/>
        <v>2012</v>
      </c>
    </row>
    <row r="1770" spans="1:21" ht="48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8219</v>
      </c>
      <c r="G1770" t="s">
        <v>8222</v>
      </c>
      <c r="H1770" t="s">
        <v>8244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8267</v>
      </c>
      <c r="O1770">
        <f t="shared" si="135"/>
        <v>0</v>
      </c>
      <c r="P1770">
        <f t="shared" si="136"/>
        <v>0</v>
      </c>
      <c r="Q1770" s="10" t="s">
        <v>8308</v>
      </c>
      <c r="R1770" t="s">
        <v>8314</v>
      </c>
      <c r="S1770" s="13">
        <f t="shared" si="137"/>
        <v>42285.909027777772</v>
      </c>
      <c r="T1770" s="13">
        <f t="shared" si="138"/>
        <v>42299.790972222225</v>
      </c>
      <c r="U1770">
        <f t="shared" si="139"/>
        <v>2015</v>
      </c>
    </row>
    <row r="1771" spans="1:21" ht="64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8219</v>
      </c>
      <c r="G1771" t="s">
        <v>8222</v>
      </c>
      <c r="H1771" t="s">
        <v>8244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8267</v>
      </c>
      <c r="O1771">
        <f t="shared" si="135"/>
        <v>3</v>
      </c>
      <c r="P1771">
        <f t="shared" si="136"/>
        <v>53.75</v>
      </c>
      <c r="Q1771" s="10" t="s">
        <v>8308</v>
      </c>
      <c r="R1771" t="s">
        <v>8314</v>
      </c>
      <c r="S1771" s="13">
        <f t="shared" si="137"/>
        <v>40247.886006944449</v>
      </c>
      <c r="T1771" s="13">
        <f t="shared" si="138"/>
        <v>40306.927777777775</v>
      </c>
      <c r="U1771">
        <f t="shared" si="139"/>
        <v>2010</v>
      </c>
    </row>
    <row r="1772" spans="1:21" ht="48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8219</v>
      </c>
      <c r="G1772" t="s">
        <v>8223</v>
      </c>
      <c r="H1772" t="s">
        <v>8245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8267</v>
      </c>
      <c r="O1772">
        <f t="shared" si="135"/>
        <v>2</v>
      </c>
      <c r="P1772">
        <f t="shared" si="136"/>
        <v>12.67</v>
      </c>
      <c r="Q1772" s="10" t="s">
        <v>8308</v>
      </c>
      <c r="R1772" t="s">
        <v>8314</v>
      </c>
      <c r="S1772" s="13">
        <f t="shared" si="137"/>
        <v>41991.526655092588</v>
      </c>
      <c r="T1772" s="13">
        <f t="shared" si="138"/>
        <v>42021.526655092588</v>
      </c>
      <c r="U1772">
        <f t="shared" si="139"/>
        <v>2015</v>
      </c>
    </row>
    <row r="1773" spans="1:21" ht="48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8219</v>
      </c>
      <c r="G1773" t="s">
        <v>8222</v>
      </c>
      <c r="H1773" t="s">
        <v>8244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8275</v>
      </c>
      <c r="O1773">
        <f t="shared" si="135"/>
        <v>42</v>
      </c>
      <c r="P1773">
        <f t="shared" si="136"/>
        <v>34.18</v>
      </c>
      <c r="Q1773" s="10" t="s">
        <v>8324</v>
      </c>
      <c r="R1773" t="s">
        <v>8338</v>
      </c>
      <c r="S1773" s="13">
        <f t="shared" si="137"/>
        <v>41541.106921296298</v>
      </c>
      <c r="T1773" s="13">
        <f t="shared" si="138"/>
        <v>41563.415972222225</v>
      </c>
      <c r="U1773">
        <f t="shared" si="139"/>
        <v>2013</v>
      </c>
    </row>
    <row r="1774" spans="1:21" ht="64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8219</v>
      </c>
      <c r="G1774" t="s">
        <v>8222</v>
      </c>
      <c r="H1774" t="s">
        <v>8244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8275</v>
      </c>
      <c r="O1774">
        <f t="shared" si="135"/>
        <v>0</v>
      </c>
      <c r="P1774">
        <f t="shared" si="136"/>
        <v>0</v>
      </c>
      <c r="Q1774" s="10" t="s">
        <v>8324</v>
      </c>
      <c r="R1774" t="s">
        <v>8338</v>
      </c>
      <c r="S1774" s="13">
        <f t="shared" si="137"/>
        <v>40291.81150462963</v>
      </c>
      <c r="T1774" s="13">
        <f t="shared" si="138"/>
        <v>40337.799305555556</v>
      </c>
      <c r="U1774">
        <f t="shared" si="139"/>
        <v>2010</v>
      </c>
    </row>
    <row r="1775" spans="1:21" ht="48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8219</v>
      </c>
      <c r="G1775" t="s">
        <v>8222</v>
      </c>
      <c r="H1775" t="s">
        <v>8244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8275</v>
      </c>
      <c r="O1775">
        <f t="shared" si="135"/>
        <v>3</v>
      </c>
      <c r="P1775">
        <f t="shared" si="136"/>
        <v>32.67</v>
      </c>
      <c r="Q1775" s="10" t="s">
        <v>8324</v>
      </c>
      <c r="R1775" t="s">
        <v>8338</v>
      </c>
      <c r="S1775" s="13">
        <f t="shared" si="137"/>
        <v>40507.239884259259</v>
      </c>
      <c r="T1775" s="13">
        <f t="shared" si="138"/>
        <v>40567.239884259259</v>
      </c>
      <c r="U1775">
        <f t="shared" si="139"/>
        <v>2011</v>
      </c>
    </row>
    <row r="1776" spans="1:21" ht="48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8219</v>
      </c>
      <c r="G1776" t="s">
        <v>8222</v>
      </c>
      <c r="H1776" t="s">
        <v>8244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8275</v>
      </c>
      <c r="O1776">
        <f t="shared" si="135"/>
        <v>6</v>
      </c>
      <c r="P1776">
        <f t="shared" si="136"/>
        <v>41.67</v>
      </c>
      <c r="Q1776" s="10" t="s">
        <v>8324</v>
      </c>
      <c r="R1776" t="s">
        <v>8338</v>
      </c>
      <c r="S1776" s="13">
        <f t="shared" si="137"/>
        <v>40937.679560185185</v>
      </c>
      <c r="T1776" s="13">
        <f t="shared" si="138"/>
        <v>40969.207638888889</v>
      </c>
      <c r="U1776">
        <f t="shared" si="139"/>
        <v>2012</v>
      </c>
    </row>
    <row r="1777" spans="1:21" ht="48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8219</v>
      </c>
      <c r="G1777" t="s">
        <v>8222</v>
      </c>
      <c r="H1777" t="s">
        <v>8244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8281</v>
      </c>
      <c r="O1777">
        <f t="shared" si="135"/>
        <v>0</v>
      </c>
      <c r="P1777">
        <f t="shared" si="136"/>
        <v>0</v>
      </c>
      <c r="Q1777" s="10" t="s">
        <v>8332</v>
      </c>
      <c r="R1777" t="s">
        <v>8333</v>
      </c>
      <c r="S1777" s="13">
        <f t="shared" si="137"/>
        <v>42029.07131944444</v>
      </c>
      <c r="T1777" s="13">
        <f t="shared" si="138"/>
        <v>42059.07131944444</v>
      </c>
      <c r="U1777">
        <f t="shared" si="139"/>
        <v>2015</v>
      </c>
    </row>
    <row r="1778" spans="1:21" ht="48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8217</v>
      </c>
      <c r="G1778" t="s">
        <v>8223</v>
      </c>
      <c r="H1778" t="s">
        <v>8245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8282</v>
      </c>
      <c r="O1778">
        <f t="shared" si="135"/>
        <v>102</v>
      </c>
      <c r="P1778">
        <f t="shared" si="136"/>
        <v>61.53</v>
      </c>
      <c r="Q1778" s="10" t="s">
        <v>8328</v>
      </c>
      <c r="R1778" t="s">
        <v>8329</v>
      </c>
      <c r="S1778" s="13">
        <f t="shared" si="137"/>
        <v>42731.755787037036</v>
      </c>
      <c r="T1778" s="13">
        <f t="shared" si="138"/>
        <v>42766.755787037036</v>
      </c>
      <c r="U1778">
        <f t="shared" si="139"/>
        <v>2017</v>
      </c>
    </row>
    <row r="1779" spans="1:21" ht="48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8217</v>
      </c>
      <c r="G1779" t="s">
        <v>8227</v>
      </c>
      <c r="H1779" t="s">
        <v>8249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8273</v>
      </c>
      <c r="O1779">
        <f t="shared" si="135"/>
        <v>125</v>
      </c>
      <c r="P1779">
        <f t="shared" si="136"/>
        <v>77.64</v>
      </c>
      <c r="Q1779" s="10" t="s">
        <v>8324</v>
      </c>
      <c r="R1779" t="s">
        <v>8348</v>
      </c>
      <c r="S1779" s="13">
        <f t="shared" si="137"/>
        <v>41656.762638888889</v>
      </c>
      <c r="T1779" s="13">
        <f t="shared" si="138"/>
        <v>41686.762638888889</v>
      </c>
      <c r="U1779">
        <f t="shared" si="139"/>
        <v>2014</v>
      </c>
    </row>
    <row r="1780" spans="1:21" ht="48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8217</v>
      </c>
      <c r="G1780" t="s">
        <v>8222</v>
      </c>
      <c r="H1780" t="s">
        <v>8244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8273</v>
      </c>
      <c r="O1780">
        <f t="shared" si="135"/>
        <v>155</v>
      </c>
      <c r="P1780">
        <f t="shared" si="136"/>
        <v>53.01</v>
      </c>
      <c r="Q1780" s="10" t="s">
        <v>8324</v>
      </c>
      <c r="R1780" t="s">
        <v>8348</v>
      </c>
      <c r="S1780" s="13">
        <f t="shared" si="137"/>
        <v>41786.555162037039</v>
      </c>
      <c r="T1780" s="13">
        <f t="shared" si="138"/>
        <v>41815.083333333336</v>
      </c>
      <c r="U1780">
        <f t="shared" si="139"/>
        <v>2014</v>
      </c>
    </row>
    <row r="1781" spans="1:21" ht="32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8217</v>
      </c>
      <c r="G1781" t="s">
        <v>8223</v>
      </c>
      <c r="H1781" t="s">
        <v>8245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8282</v>
      </c>
      <c r="O1781">
        <f t="shared" si="135"/>
        <v>278</v>
      </c>
      <c r="P1781">
        <f t="shared" si="136"/>
        <v>67.16</v>
      </c>
      <c r="Q1781" s="10" t="s">
        <v>8328</v>
      </c>
      <c r="R1781" t="s">
        <v>8329</v>
      </c>
      <c r="S1781" s="13">
        <f t="shared" si="137"/>
        <v>41772.657685185186</v>
      </c>
      <c r="T1781" s="13">
        <f t="shared" si="138"/>
        <v>41800.356249999997</v>
      </c>
      <c r="U1781">
        <f t="shared" si="139"/>
        <v>2014</v>
      </c>
    </row>
    <row r="1782" spans="1:21" ht="32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8219</v>
      </c>
      <c r="G1782" t="s">
        <v>8222</v>
      </c>
      <c r="H1782" t="s">
        <v>8244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8290</v>
      </c>
      <c r="O1782">
        <f t="shared" si="135"/>
        <v>34</v>
      </c>
      <c r="P1782">
        <f t="shared" si="136"/>
        <v>137.25</v>
      </c>
      <c r="Q1782" s="10" t="s">
        <v>8324</v>
      </c>
      <c r="R1782" t="s">
        <v>8330</v>
      </c>
      <c r="S1782" s="13">
        <f t="shared" si="137"/>
        <v>41788.919722222221</v>
      </c>
      <c r="T1782" s="13">
        <f t="shared" si="138"/>
        <v>41817.919722222221</v>
      </c>
      <c r="U1782">
        <f t="shared" si="139"/>
        <v>2014</v>
      </c>
    </row>
    <row r="1783" spans="1:21" ht="48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8219</v>
      </c>
      <c r="G1783" t="s">
        <v>8223</v>
      </c>
      <c r="H1783" t="s">
        <v>8245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8282</v>
      </c>
      <c r="O1783">
        <f t="shared" si="135"/>
        <v>13</v>
      </c>
      <c r="P1783">
        <f t="shared" si="136"/>
        <v>37.61</v>
      </c>
      <c r="Q1783" s="10" t="s">
        <v>8328</v>
      </c>
      <c r="R1783" t="s">
        <v>8329</v>
      </c>
      <c r="S1783" s="13">
        <f t="shared" si="137"/>
        <v>42524.318703703699</v>
      </c>
      <c r="T1783" s="13">
        <f t="shared" si="138"/>
        <v>42554.318703703699</v>
      </c>
      <c r="U1783">
        <f t="shared" si="139"/>
        <v>2016</v>
      </c>
    </row>
    <row r="1784" spans="1:21" ht="48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8219</v>
      </c>
      <c r="G1784" t="s">
        <v>8222</v>
      </c>
      <c r="H1784" t="s">
        <v>8244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8280</v>
      </c>
      <c r="O1784">
        <f t="shared" si="135"/>
        <v>43</v>
      </c>
      <c r="P1784">
        <f t="shared" si="136"/>
        <v>58.08</v>
      </c>
      <c r="Q1784" s="10" t="s">
        <v>8321</v>
      </c>
      <c r="R1784" t="s">
        <v>8331</v>
      </c>
      <c r="S1784" s="13">
        <f t="shared" si="137"/>
        <v>41733.716435185182</v>
      </c>
      <c r="T1784" s="13">
        <f t="shared" si="138"/>
        <v>41763.716435185182</v>
      </c>
      <c r="U1784">
        <f t="shared" si="139"/>
        <v>2014</v>
      </c>
    </row>
    <row r="1785" spans="1:21" ht="48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8219</v>
      </c>
      <c r="G1785" t="s">
        <v>8222</v>
      </c>
      <c r="H1785" t="s">
        <v>8244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8280</v>
      </c>
      <c r="O1785">
        <f t="shared" si="135"/>
        <v>72</v>
      </c>
      <c r="P1785">
        <f t="shared" si="136"/>
        <v>49.12</v>
      </c>
      <c r="Q1785" s="10" t="s">
        <v>8321</v>
      </c>
      <c r="R1785" t="s">
        <v>8331</v>
      </c>
      <c r="S1785" s="13">
        <f t="shared" si="137"/>
        <v>41923.783576388887</v>
      </c>
      <c r="T1785" s="13">
        <f t="shared" si="138"/>
        <v>41963.825243055559</v>
      </c>
      <c r="U1785">
        <f t="shared" si="139"/>
        <v>2014</v>
      </c>
    </row>
    <row r="1786" spans="1:21" ht="48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8219</v>
      </c>
      <c r="G1786" t="s">
        <v>8222</v>
      </c>
      <c r="H1786" t="s">
        <v>8244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8293</v>
      </c>
      <c r="O1786">
        <f t="shared" si="135"/>
        <v>0</v>
      </c>
      <c r="P1786">
        <f t="shared" si="136"/>
        <v>0</v>
      </c>
      <c r="Q1786" s="10" t="s">
        <v>8328</v>
      </c>
      <c r="R1786" t="s">
        <v>8335</v>
      </c>
      <c r="S1786" s="13">
        <f t="shared" si="137"/>
        <v>41847.930694444447</v>
      </c>
      <c r="T1786" s="13">
        <f t="shared" si="138"/>
        <v>41877.930694444447</v>
      </c>
      <c r="U1786">
        <f t="shared" si="139"/>
        <v>2014</v>
      </c>
    </row>
    <row r="1787" spans="1:21" ht="48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8217</v>
      </c>
      <c r="G1787" t="s">
        <v>8222</v>
      </c>
      <c r="H1787" t="s">
        <v>8244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8297</v>
      </c>
      <c r="O1787">
        <f t="shared" si="135"/>
        <v>100</v>
      </c>
      <c r="P1787">
        <f t="shared" si="136"/>
        <v>135.41999999999999</v>
      </c>
      <c r="Q1787" s="10" t="s">
        <v>8324</v>
      </c>
      <c r="R1787" t="s">
        <v>8356</v>
      </c>
      <c r="S1787" s="13">
        <f t="shared" si="137"/>
        <v>42081.864641203705</v>
      </c>
      <c r="T1787" s="13">
        <f t="shared" si="138"/>
        <v>42114.201388888891</v>
      </c>
      <c r="U1787">
        <f t="shared" si="139"/>
        <v>2015</v>
      </c>
    </row>
    <row r="1788" spans="1:21" ht="48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8217</v>
      </c>
      <c r="G1788" t="s">
        <v>8222</v>
      </c>
      <c r="H1788" t="s">
        <v>8244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8297</v>
      </c>
      <c r="O1788">
        <f t="shared" si="135"/>
        <v>101</v>
      </c>
      <c r="P1788">
        <f t="shared" si="136"/>
        <v>43.7</v>
      </c>
      <c r="Q1788" s="10" t="s">
        <v>8324</v>
      </c>
      <c r="R1788" t="s">
        <v>8356</v>
      </c>
      <c r="S1788" s="13">
        <f t="shared" si="137"/>
        <v>42228.634328703702</v>
      </c>
      <c r="T1788" s="13">
        <f t="shared" si="138"/>
        <v>42285.165972222225</v>
      </c>
      <c r="U1788">
        <f t="shared" si="139"/>
        <v>2015</v>
      </c>
    </row>
    <row r="1789" spans="1:21" ht="48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8218</v>
      </c>
      <c r="G1789" t="s">
        <v>8222</v>
      </c>
      <c r="H1789" t="s">
        <v>8244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8281</v>
      </c>
      <c r="O1789">
        <f t="shared" si="135"/>
        <v>2</v>
      </c>
      <c r="P1789">
        <f t="shared" si="136"/>
        <v>72.5</v>
      </c>
      <c r="Q1789" s="10" t="s">
        <v>8332</v>
      </c>
      <c r="R1789" t="s">
        <v>8333</v>
      </c>
      <c r="S1789" s="13">
        <f t="shared" si="137"/>
        <v>42234.105462962965</v>
      </c>
      <c r="T1789" s="13">
        <f t="shared" si="138"/>
        <v>42264.105462962965</v>
      </c>
      <c r="U1789">
        <f t="shared" si="139"/>
        <v>2015</v>
      </c>
    </row>
    <row r="1790" spans="1:21" ht="32" x14ac:dyDescent="0.2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8217</v>
      </c>
      <c r="G1790" t="s">
        <v>8222</v>
      </c>
      <c r="H1790" t="s">
        <v>8244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8268</v>
      </c>
      <c r="O1790">
        <f t="shared" si="135"/>
        <v>100</v>
      </c>
      <c r="P1790">
        <f t="shared" si="136"/>
        <v>209.84</v>
      </c>
      <c r="Q1790" s="10" t="s">
        <v>8310</v>
      </c>
      <c r="R1790" t="s">
        <v>8334</v>
      </c>
      <c r="S1790" s="13">
        <f t="shared" si="137"/>
        <v>42253.928530092591</v>
      </c>
      <c r="T1790" s="13">
        <f t="shared" si="138"/>
        <v>42283.928530092591</v>
      </c>
      <c r="U1790">
        <f t="shared" si="139"/>
        <v>2015</v>
      </c>
    </row>
    <row r="1791" spans="1:21" ht="48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8217</v>
      </c>
      <c r="G1791" t="s">
        <v>8222</v>
      </c>
      <c r="H1791" t="s">
        <v>8244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8276</v>
      </c>
      <c r="O1791">
        <f t="shared" si="135"/>
        <v>109</v>
      </c>
      <c r="P1791">
        <f t="shared" si="136"/>
        <v>68.48</v>
      </c>
      <c r="Q1791" s="10" t="s">
        <v>8324</v>
      </c>
      <c r="R1791" t="s">
        <v>8345</v>
      </c>
      <c r="S1791" s="13">
        <f t="shared" si="137"/>
        <v>40850.111064814817</v>
      </c>
      <c r="T1791" s="13">
        <f t="shared" si="138"/>
        <v>40890.152731481481</v>
      </c>
      <c r="U1791">
        <f t="shared" si="139"/>
        <v>2011</v>
      </c>
    </row>
    <row r="1792" spans="1:21" ht="48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8217</v>
      </c>
      <c r="G1792" t="s">
        <v>8222</v>
      </c>
      <c r="H1792" t="s">
        <v>8244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8276</v>
      </c>
      <c r="O1792">
        <f t="shared" si="135"/>
        <v>102</v>
      </c>
      <c r="P1792">
        <f t="shared" si="136"/>
        <v>35.549999999999997</v>
      </c>
      <c r="Q1792" s="10" t="s">
        <v>8324</v>
      </c>
      <c r="R1792" t="s">
        <v>8345</v>
      </c>
      <c r="S1792" s="13">
        <f t="shared" si="137"/>
        <v>41680.583402777782</v>
      </c>
      <c r="T1792" s="13">
        <f t="shared" si="138"/>
        <v>41702.875</v>
      </c>
      <c r="U1792">
        <f t="shared" si="139"/>
        <v>2014</v>
      </c>
    </row>
    <row r="1793" spans="1:21" ht="32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8219</v>
      </c>
      <c r="G1793" t="s">
        <v>8222</v>
      </c>
      <c r="H1793" t="s">
        <v>8244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8265</v>
      </c>
      <c r="O1793">
        <f t="shared" si="135"/>
        <v>0</v>
      </c>
      <c r="P1793">
        <f t="shared" si="136"/>
        <v>1</v>
      </c>
      <c r="Q1793" s="10" t="s">
        <v>8308</v>
      </c>
      <c r="R1793" t="s">
        <v>8317</v>
      </c>
      <c r="S1793" s="13">
        <f t="shared" si="137"/>
        <v>42416.881018518514</v>
      </c>
      <c r="T1793" s="13">
        <f t="shared" si="138"/>
        <v>42476.839351851857</v>
      </c>
      <c r="U1793">
        <f t="shared" si="139"/>
        <v>2016</v>
      </c>
    </row>
    <row r="1794" spans="1:21" ht="48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8219</v>
      </c>
      <c r="G1794" t="s">
        <v>8222</v>
      </c>
      <c r="H1794" t="s">
        <v>8244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8284</v>
      </c>
      <c r="O1794">
        <f t="shared" si="135"/>
        <v>7</v>
      </c>
      <c r="P1794">
        <f t="shared" si="136"/>
        <v>44.5</v>
      </c>
      <c r="Q1794" s="10" t="s">
        <v>8312</v>
      </c>
      <c r="R1794" t="s">
        <v>8313</v>
      </c>
      <c r="S1794" s="13">
        <f t="shared" si="137"/>
        <v>42622.456238425926</v>
      </c>
      <c r="T1794" s="13">
        <f t="shared" si="138"/>
        <v>42652.456238425926</v>
      </c>
      <c r="U1794">
        <f t="shared" si="139"/>
        <v>2016</v>
      </c>
    </row>
    <row r="1795" spans="1:21" ht="48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8219</v>
      </c>
      <c r="G1795" t="s">
        <v>8222</v>
      </c>
      <c r="H1795" t="s">
        <v>8244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8268</v>
      </c>
      <c r="O1795">
        <f t="shared" ref="O1795:O1858" si="140">ROUND(E1795/D1795*100,0)</f>
        <v>7</v>
      </c>
      <c r="P1795">
        <f t="shared" ref="P1795:P1858" si="141">IFERROR(ROUND(E1795/L1795,2),0)</f>
        <v>59</v>
      </c>
      <c r="Q1795" s="10" t="s">
        <v>8310</v>
      </c>
      <c r="R1795" t="s">
        <v>8334</v>
      </c>
      <c r="S1795" s="13">
        <f t="shared" ref="S1795:S1858" si="142">(((J1795/60)/60)/24)+DATE(1970,1,1)</f>
        <v>42293.809212962966</v>
      </c>
      <c r="T1795" s="13">
        <f t="shared" ref="T1795:T1858" si="143">(((I1795/60)/60)/24)+DATE(1970,1,1)</f>
        <v>42353.85087962963</v>
      </c>
      <c r="U1795">
        <f t="shared" ref="U1795:U1858" si="144">YEAR(T1795)</f>
        <v>2015</v>
      </c>
    </row>
    <row r="1796" spans="1:21" ht="32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8217</v>
      </c>
      <c r="G1796" t="s">
        <v>8224</v>
      </c>
      <c r="H1796" t="s">
        <v>8246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8262</v>
      </c>
      <c r="O1796">
        <f t="shared" si="140"/>
        <v>101</v>
      </c>
      <c r="P1796">
        <f t="shared" si="141"/>
        <v>147.71</v>
      </c>
      <c r="Q1796" s="10" t="s">
        <v>8308</v>
      </c>
      <c r="R1796" t="s">
        <v>8347</v>
      </c>
      <c r="S1796" s="13">
        <f t="shared" si="142"/>
        <v>41808.02648148148</v>
      </c>
      <c r="T1796" s="13">
        <f t="shared" si="143"/>
        <v>41833.582638888889</v>
      </c>
      <c r="U1796">
        <f t="shared" si="144"/>
        <v>2014</v>
      </c>
    </row>
    <row r="1797" spans="1:21" ht="32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8217</v>
      </c>
      <c r="G1797" t="s">
        <v>8222</v>
      </c>
      <c r="H1797" t="s">
        <v>8244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8262</v>
      </c>
      <c r="O1797">
        <f t="shared" si="140"/>
        <v>142</v>
      </c>
      <c r="P1797">
        <f t="shared" si="141"/>
        <v>193.84</v>
      </c>
      <c r="Q1797" s="10" t="s">
        <v>8308</v>
      </c>
      <c r="R1797" t="s">
        <v>8347</v>
      </c>
      <c r="S1797" s="13">
        <f t="shared" si="142"/>
        <v>42068.307002314818</v>
      </c>
      <c r="T1797" s="13">
        <f t="shared" si="143"/>
        <v>42098.265335648146</v>
      </c>
      <c r="U1797">
        <f t="shared" si="144"/>
        <v>2015</v>
      </c>
    </row>
    <row r="1798" spans="1:21" ht="48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8217</v>
      </c>
      <c r="G1798" t="s">
        <v>8228</v>
      </c>
      <c r="H1798" t="s">
        <v>8247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8263</v>
      </c>
      <c r="O1798">
        <f t="shared" si="140"/>
        <v>106</v>
      </c>
      <c r="P1798">
        <f t="shared" si="141"/>
        <v>375.76</v>
      </c>
      <c r="Q1798" s="10" t="s">
        <v>8308</v>
      </c>
      <c r="R1798" t="s">
        <v>8357</v>
      </c>
      <c r="S1798" s="13">
        <f t="shared" si="142"/>
        <v>42291.556076388893</v>
      </c>
      <c r="T1798" s="13">
        <f t="shared" si="143"/>
        <v>42365.59774305555</v>
      </c>
      <c r="U1798">
        <f t="shared" si="144"/>
        <v>2015</v>
      </c>
    </row>
    <row r="1799" spans="1:21" ht="48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8217</v>
      </c>
      <c r="G1799" t="s">
        <v>8222</v>
      </c>
      <c r="H1799" t="s">
        <v>8244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8263</v>
      </c>
      <c r="O1799">
        <f t="shared" si="140"/>
        <v>115</v>
      </c>
      <c r="P1799">
        <f t="shared" si="141"/>
        <v>123.29</v>
      </c>
      <c r="Q1799" s="10" t="s">
        <v>8308</v>
      </c>
      <c r="R1799" t="s">
        <v>8357</v>
      </c>
      <c r="S1799" s="13">
        <f t="shared" si="142"/>
        <v>41402.752222222225</v>
      </c>
      <c r="T1799" s="13">
        <f t="shared" si="143"/>
        <v>41427.752222222225</v>
      </c>
      <c r="U1799">
        <f t="shared" si="144"/>
        <v>2013</v>
      </c>
    </row>
    <row r="1800" spans="1:21" ht="48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8217</v>
      </c>
      <c r="G1800" t="s">
        <v>8222</v>
      </c>
      <c r="H1800" t="s">
        <v>8244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8263</v>
      </c>
      <c r="O1800">
        <f t="shared" si="140"/>
        <v>128</v>
      </c>
      <c r="P1800">
        <f t="shared" si="141"/>
        <v>117.92</v>
      </c>
      <c r="Q1800" s="10" t="s">
        <v>8308</v>
      </c>
      <c r="R1800" t="s">
        <v>8357</v>
      </c>
      <c r="S1800" s="13">
        <f t="shared" si="142"/>
        <v>40505.131168981483</v>
      </c>
      <c r="T1800" s="13">
        <f t="shared" si="143"/>
        <v>40535.131168981483</v>
      </c>
      <c r="U1800">
        <f t="shared" si="144"/>
        <v>2010</v>
      </c>
    </row>
    <row r="1801" spans="1:21" ht="48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8219</v>
      </c>
      <c r="G1801" t="s">
        <v>8231</v>
      </c>
      <c r="H1801" t="s">
        <v>8247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8265</v>
      </c>
      <c r="O1801">
        <f t="shared" si="140"/>
        <v>0</v>
      </c>
      <c r="P1801">
        <f t="shared" si="141"/>
        <v>0</v>
      </c>
      <c r="Q1801" s="10" t="s">
        <v>8308</v>
      </c>
      <c r="R1801" t="s">
        <v>8317</v>
      </c>
      <c r="S1801" s="13">
        <f t="shared" si="142"/>
        <v>42072.758981481486</v>
      </c>
      <c r="T1801" s="13">
        <f t="shared" si="143"/>
        <v>42132.758981481486</v>
      </c>
      <c r="U1801">
        <f t="shared" si="144"/>
        <v>2015</v>
      </c>
    </row>
    <row r="1802" spans="1:21" ht="32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8219</v>
      </c>
      <c r="G1802" t="s">
        <v>8222</v>
      </c>
      <c r="H1802" t="s">
        <v>8244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8265</v>
      </c>
      <c r="O1802">
        <f t="shared" si="140"/>
        <v>26</v>
      </c>
      <c r="P1802">
        <f t="shared" si="141"/>
        <v>87.31</v>
      </c>
      <c r="Q1802" s="10" t="s">
        <v>8308</v>
      </c>
      <c r="R1802" t="s">
        <v>8317</v>
      </c>
      <c r="S1802" s="13">
        <f t="shared" si="142"/>
        <v>41867.083368055559</v>
      </c>
      <c r="T1802" s="13">
        <f t="shared" si="143"/>
        <v>41897.083368055559</v>
      </c>
      <c r="U1802">
        <f t="shared" si="144"/>
        <v>2014</v>
      </c>
    </row>
    <row r="1803" spans="1:21" ht="16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8219</v>
      </c>
      <c r="G1803" t="s">
        <v>8222</v>
      </c>
      <c r="H1803" t="s">
        <v>8244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8265</v>
      </c>
      <c r="O1803">
        <f t="shared" si="140"/>
        <v>0</v>
      </c>
      <c r="P1803">
        <f t="shared" si="141"/>
        <v>0</v>
      </c>
      <c r="Q1803" s="10" t="s">
        <v>8308</v>
      </c>
      <c r="R1803" t="s">
        <v>8317</v>
      </c>
      <c r="S1803" s="13">
        <f t="shared" si="142"/>
        <v>42255.927824074075</v>
      </c>
      <c r="T1803" s="13">
        <f t="shared" si="143"/>
        <v>42285.874305555553</v>
      </c>
      <c r="U1803">
        <f t="shared" si="144"/>
        <v>2015</v>
      </c>
    </row>
    <row r="1804" spans="1:21" ht="48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8217</v>
      </c>
      <c r="G1804" t="s">
        <v>8222</v>
      </c>
      <c r="H1804" t="s">
        <v>8244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8266</v>
      </c>
      <c r="O1804">
        <f t="shared" si="140"/>
        <v>108</v>
      </c>
      <c r="P1804">
        <f t="shared" si="141"/>
        <v>72.87</v>
      </c>
      <c r="Q1804" s="10" t="s">
        <v>8308</v>
      </c>
      <c r="R1804" t="s">
        <v>8337</v>
      </c>
      <c r="S1804" s="13">
        <f t="shared" si="142"/>
        <v>42093.760046296295</v>
      </c>
      <c r="T1804" s="13">
        <f t="shared" si="143"/>
        <v>42123.760046296295</v>
      </c>
      <c r="U1804">
        <f t="shared" si="144"/>
        <v>2015</v>
      </c>
    </row>
    <row r="1805" spans="1:21" ht="48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8217</v>
      </c>
      <c r="G1805" t="s">
        <v>8222</v>
      </c>
      <c r="H1805" t="s">
        <v>8244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8266</v>
      </c>
      <c r="O1805">
        <f t="shared" si="140"/>
        <v>131</v>
      </c>
      <c r="P1805">
        <f t="shared" si="141"/>
        <v>45.05</v>
      </c>
      <c r="Q1805" s="10" t="s">
        <v>8308</v>
      </c>
      <c r="R1805" t="s">
        <v>8337</v>
      </c>
      <c r="S1805" s="13">
        <f t="shared" si="142"/>
        <v>40757.889247685183</v>
      </c>
      <c r="T1805" s="13">
        <f t="shared" si="143"/>
        <v>40802.889247685183</v>
      </c>
      <c r="U1805">
        <f t="shared" si="144"/>
        <v>2011</v>
      </c>
    </row>
    <row r="1806" spans="1:21" ht="48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8217</v>
      </c>
      <c r="G1806" t="s">
        <v>8222</v>
      </c>
      <c r="H1806" t="s">
        <v>8244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8266</v>
      </c>
      <c r="O1806">
        <f t="shared" si="140"/>
        <v>101</v>
      </c>
      <c r="P1806">
        <f t="shared" si="141"/>
        <v>160.16</v>
      </c>
      <c r="Q1806" s="10" t="s">
        <v>8308</v>
      </c>
      <c r="R1806" t="s">
        <v>8337</v>
      </c>
      <c r="S1806" s="13">
        <f t="shared" si="142"/>
        <v>41543.735995370371</v>
      </c>
      <c r="T1806" s="13">
        <f t="shared" si="143"/>
        <v>41583.777662037035</v>
      </c>
      <c r="U1806">
        <f t="shared" si="144"/>
        <v>2013</v>
      </c>
    </row>
    <row r="1807" spans="1:21" ht="48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8219</v>
      </c>
      <c r="G1807" t="s">
        <v>8222</v>
      </c>
      <c r="H1807" t="s">
        <v>8244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8267</v>
      </c>
      <c r="O1807">
        <f t="shared" si="140"/>
        <v>10</v>
      </c>
      <c r="P1807">
        <f t="shared" si="141"/>
        <v>71.25</v>
      </c>
      <c r="Q1807" s="10" t="s">
        <v>8308</v>
      </c>
      <c r="R1807" t="s">
        <v>8314</v>
      </c>
      <c r="S1807" s="13">
        <f t="shared" si="142"/>
        <v>42238.726631944446</v>
      </c>
      <c r="T1807" s="13">
        <f t="shared" si="143"/>
        <v>42298.726631944446</v>
      </c>
      <c r="U1807">
        <f t="shared" si="144"/>
        <v>2015</v>
      </c>
    </row>
    <row r="1808" spans="1:21" ht="32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8219</v>
      </c>
      <c r="G1808" t="s">
        <v>8223</v>
      </c>
      <c r="H1808" t="s">
        <v>8245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8267</v>
      </c>
      <c r="O1808">
        <f t="shared" si="140"/>
        <v>0</v>
      </c>
      <c r="P1808">
        <f t="shared" si="141"/>
        <v>0</v>
      </c>
      <c r="Q1808" s="10" t="s">
        <v>8308</v>
      </c>
      <c r="R1808" t="s">
        <v>8314</v>
      </c>
      <c r="S1808" s="13">
        <f t="shared" si="142"/>
        <v>41827.989861111113</v>
      </c>
      <c r="T1808" s="13">
        <f t="shared" si="143"/>
        <v>41887.989861111113</v>
      </c>
      <c r="U1808">
        <f t="shared" si="144"/>
        <v>2014</v>
      </c>
    </row>
    <row r="1809" spans="1:21" ht="48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8218</v>
      </c>
      <c r="G1809" t="s">
        <v>8222</v>
      </c>
      <c r="H1809" t="s">
        <v>8244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8269</v>
      </c>
      <c r="O1809">
        <f t="shared" si="140"/>
        <v>6</v>
      </c>
      <c r="P1809">
        <f t="shared" si="141"/>
        <v>37.89</v>
      </c>
      <c r="Q1809" s="10" t="s">
        <v>8315</v>
      </c>
      <c r="R1809" t="s">
        <v>8319</v>
      </c>
      <c r="S1809" s="13">
        <f t="shared" si="142"/>
        <v>42532.774745370371</v>
      </c>
      <c r="T1809" s="13">
        <f t="shared" si="143"/>
        <v>42552.774745370371</v>
      </c>
      <c r="U1809">
        <f t="shared" si="144"/>
        <v>2016</v>
      </c>
    </row>
    <row r="1810" spans="1:21" ht="48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8219</v>
      </c>
      <c r="G1810" t="s">
        <v>8222</v>
      </c>
      <c r="H1810" t="s">
        <v>8244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8270</v>
      </c>
      <c r="O1810">
        <f t="shared" si="140"/>
        <v>15</v>
      </c>
      <c r="P1810">
        <f t="shared" si="141"/>
        <v>34.270000000000003</v>
      </c>
      <c r="Q1810" s="10" t="s">
        <v>8315</v>
      </c>
      <c r="R1810" t="s">
        <v>8323</v>
      </c>
      <c r="S1810" s="13">
        <f t="shared" si="142"/>
        <v>41975.930601851855</v>
      </c>
      <c r="T1810" s="13">
        <f t="shared" si="143"/>
        <v>42005.290972222225</v>
      </c>
      <c r="U1810">
        <f t="shared" si="144"/>
        <v>2015</v>
      </c>
    </row>
    <row r="1811" spans="1:21" ht="48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8217</v>
      </c>
      <c r="G1811" t="s">
        <v>8222</v>
      </c>
      <c r="H1811" t="s">
        <v>8244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8271</v>
      </c>
      <c r="O1811">
        <f t="shared" si="140"/>
        <v>158</v>
      </c>
      <c r="P1811">
        <f t="shared" si="141"/>
        <v>68.349999999999994</v>
      </c>
      <c r="Q1811" s="10" t="s">
        <v>8312</v>
      </c>
      <c r="R1811" t="s">
        <v>8346</v>
      </c>
      <c r="S1811" s="13">
        <f t="shared" si="142"/>
        <v>41829.502650462964</v>
      </c>
      <c r="T1811" s="13">
        <f t="shared" si="143"/>
        <v>41862.502650462964</v>
      </c>
      <c r="U1811">
        <f t="shared" si="144"/>
        <v>2014</v>
      </c>
    </row>
    <row r="1812" spans="1:21" ht="48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8217</v>
      </c>
      <c r="G1812" t="s">
        <v>8222</v>
      </c>
      <c r="H1812" t="s">
        <v>8244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8273</v>
      </c>
      <c r="O1812">
        <f t="shared" si="140"/>
        <v>101</v>
      </c>
      <c r="P1812">
        <f t="shared" si="141"/>
        <v>81.069999999999993</v>
      </c>
      <c r="Q1812" s="10" t="s">
        <v>8324</v>
      </c>
      <c r="R1812" t="s">
        <v>8348</v>
      </c>
      <c r="S1812" s="13">
        <f t="shared" si="142"/>
        <v>41123.022268518522</v>
      </c>
      <c r="T1812" s="13">
        <f t="shared" si="143"/>
        <v>41169.170138888891</v>
      </c>
      <c r="U1812">
        <f t="shared" si="144"/>
        <v>2012</v>
      </c>
    </row>
    <row r="1813" spans="1:21" ht="16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8217</v>
      </c>
      <c r="G1813" t="s">
        <v>8222</v>
      </c>
      <c r="H1813" t="s">
        <v>8244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8273</v>
      </c>
      <c r="O1813">
        <f t="shared" si="140"/>
        <v>102</v>
      </c>
      <c r="P1813">
        <f t="shared" si="141"/>
        <v>148.78</v>
      </c>
      <c r="Q1813" s="10" t="s">
        <v>8324</v>
      </c>
      <c r="R1813" t="s">
        <v>8348</v>
      </c>
      <c r="S1813" s="13">
        <f t="shared" si="142"/>
        <v>41718.878182870372</v>
      </c>
      <c r="T1813" s="13">
        <f t="shared" si="143"/>
        <v>41748.878182870372</v>
      </c>
      <c r="U1813">
        <f t="shared" si="144"/>
        <v>2014</v>
      </c>
    </row>
    <row r="1814" spans="1:21" ht="48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8219</v>
      </c>
      <c r="G1814" t="s">
        <v>8222</v>
      </c>
      <c r="H1814" t="s">
        <v>8244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8275</v>
      </c>
      <c r="O1814">
        <f t="shared" si="140"/>
        <v>5</v>
      </c>
      <c r="P1814">
        <f t="shared" si="141"/>
        <v>27.08</v>
      </c>
      <c r="Q1814" s="10" t="s">
        <v>8324</v>
      </c>
      <c r="R1814" t="s">
        <v>8338</v>
      </c>
      <c r="S1814" s="13">
        <f t="shared" si="142"/>
        <v>41577.561284722222</v>
      </c>
      <c r="T1814" s="13">
        <f t="shared" si="143"/>
        <v>41607.602951388886</v>
      </c>
      <c r="U1814">
        <f t="shared" si="144"/>
        <v>2013</v>
      </c>
    </row>
    <row r="1815" spans="1:21" ht="48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8219</v>
      </c>
      <c r="G1815" t="s">
        <v>8222</v>
      </c>
      <c r="H1815" t="s">
        <v>8244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8276</v>
      </c>
      <c r="O1815">
        <f t="shared" si="140"/>
        <v>41</v>
      </c>
      <c r="P1815">
        <f t="shared" si="141"/>
        <v>143.82</v>
      </c>
      <c r="Q1815" s="10" t="s">
        <v>8324</v>
      </c>
      <c r="R1815" t="s">
        <v>8345</v>
      </c>
      <c r="S1815" s="13">
        <f t="shared" si="142"/>
        <v>40304.20003472222</v>
      </c>
      <c r="T1815" s="13">
        <f t="shared" si="143"/>
        <v>40391.166666666664</v>
      </c>
      <c r="U1815">
        <f t="shared" si="144"/>
        <v>2010</v>
      </c>
    </row>
    <row r="1816" spans="1:21" ht="48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8219</v>
      </c>
      <c r="G1816" t="s">
        <v>8222</v>
      </c>
      <c r="H1816" t="s">
        <v>8244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8275</v>
      </c>
      <c r="O1816">
        <f t="shared" si="140"/>
        <v>3</v>
      </c>
      <c r="P1816">
        <f t="shared" si="141"/>
        <v>32</v>
      </c>
      <c r="Q1816" s="10" t="s">
        <v>8324</v>
      </c>
      <c r="R1816" t="s">
        <v>8338</v>
      </c>
      <c r="S1816" s="13">
        <f t="shared" si="142"/>
        <v>41575.880914351852</v>
      </c>
      <c r="T1816" s="13">
        <f t="shared" si="143"/>
        <v>41605.922581018516</v>
      </c>
      <c r="U1816">
        <f t="shared" si="144"/>
        <v>2013</v>
      </c>
    </row>
    <row r="1817" spans="1:21" ht="48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8219</v>
      </c>
      <c r="G1817" t="s">
        <v>8223</v>
      </c>
      <c r="H1817" t="s">
        <v>8245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8279</v>
      </c>
      <c r="O1817">
        <f t="shared" si="140"/>
        <v>0</v>
      </c>
      <c r="P1817">
        <f t="shared" si="141"/>
        <v>3.33</v>
      </c>
      <c r="Q1817" s="10" t="s">
        <v>8321</v>
      </c>
      <c r="R1817" t="s">
        <v>8322</v>
      </c>
      <c r="S1817" s="13">
        <f t="shared" si="142"/>
        <v>41526.345914351856</v>
      </c>
      <c r="T1817" s="13">
        <f t="shared" si="143"/>
        <v>41556.345914351856</v>
      </c>
      <c r="U1817">
        <f t="shared" si="144"/>
        <v>2013</v>
      </c>
    </row>
    <row r="1818" spans="1:21" ht="32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8219</v>
      </c>
      <c r="G1818" t="s">
        <v>8222</v>
      </c>
      <c r="H1818" t="s">
        <v>8244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8281</v>
      </c>
      <c r="O1818">
        <f t="shared" si="140"/>
        <v>9</v>
      </c>
      <c r="P1818">
        <f t="shared" si="141"/>
        <v>44.17</v>
      </c>
      <c r="Q1818" s="10" t="s">
        <v>8332</v>
      </c>
      <c r="R1818" t="s">
        <v>8333</v>
      </c>
      <c r="S1818" s="13">
        <f t="shared" si="142"/>
        <v>41723.9533912037</v>
      </c>
      <c r="T1818" s="13">
        <f t="shared" si="143"/>
        <v>41761.9533912037</v>
      </c>
      <c r="U1818">
        <f t="shared" si="144"/>
        <v>2014</v>
      </c>
    </row>
    <row r="1819" spans="1:21" ht="48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8219</v>
      </c>
      <c r="G1819" t="s">
        <v>8223</v>
      </c>
      <c r="H1819" t="s">
        <v>8245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8281</v>
      </c>
      <c r="O1819">
        <f t="shared" si="140"/>
        <v>0</v>
      </c>
      <c r="P1819">
        <f t="shared" si="141"/>
        <v>0</v>
      </c>
      <c r="Q1819" s="10" t="s">
        <v>8332</v>
      </c>
      <c r="R1819" t="s">
        <v>8333</v>
      </c>
      <c r="S1819" s="13">
        <f t="shared" si="142"/>
        <v>41897.660833333335</v>
      </c>
      <c r="T1819" s="13">
        <f t="shared" si="143"/>
        <v>41927.660833333335</v>
      </c>
      <c r="U1819">
        <f t="shared" si="144"/>
        <v>2014</v>
      </c>
    </row>
    <row r="1820" spans="1:21" ht="48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8217</v>
      </c>
      <c r="G1820" t="s">
        <v>8223</v>
      </c>
      <c r="H1820" t="s">
        <v>8245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8282</v>
      </c>
      <c r="O1820">
        <f t="shared" si="140"/>
        <v>102</v>
      </c>
      <c r="P1820">
        <f t="shared" si="141"/>
        <v>55.37</v>
      </c>
      <c r="Q1820" s="10" t="s">
        <v>8328</v>
      </c>
      <c r="R1820" t="s">
        <v>8329</v>
      </c>
      <c r="S1820" s="13">
        <f t="shared" si="142"/>
        <v>42536.60701388889</v>
      </c>
      <c r="T1820" s="13">
        <f t="shared" si="143"/>
        <v>42566.60701388889</v>
      </c>
      <c r="U1820">
        <f t="shared" si="144"/>
        <v>2016</v>
      </c>
    </row>
    <row r="1821" spans="1:21" ht="48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8217</v>
      </c>
      <c r="G1821" t="s">
        <v>8222</v>
      </c>
      <c r="H1821" t="s">
        <v>8244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8282</v>
      </c>
      <c r="O1821">
        <f t="shared" si="140"/>
        <v>106</v>
      </c>
      <c r="P1821">
        <f t="shared" si="141"/>
        <v>138.26</v>
      </c>
      <c r="Q1821" s="10" t="s">
        <v>8328</v>
      </c>
      <c r="R1821" t="s">
        <v>8329</v>
      </c>
      <c r="S1821" s="13">
        <f t="shared" si="142"/>
        <v>42761.846122685187</v>
      </c>
      <c r="T1821" s="13">
        <f t="shared" si="143"/>
        <v>42791.846122685187</v>
      </c>
      <c r="U1821">
        <f t="shared" si="144"/>
        <v>2017</v>
      </c>
    </row>
    <row r="1822" spans="1:21" ht="32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8217</v>
      </c>
      <c r="G1822" t="s">
        <v>8222</v>
      </c>
      <c r="H1822" t="s">
        <v>8244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8273</v>
      </c>
      <c r="O1822">
        <f t="shared" si="140"/>
        <v>102</v>
      </c>
      <c r="P1822">
        <f t="shared" si="141"/>
        <v>82.54</v>
      </c>
      <c r="Q1822" s="10" t="s">
        <v>8324</v>
      </c>
      <c r="R1822" t="s">
        <v>8348</v>
      </c>
      <c r="S1822" s="13">
        <f t="shared" si="142"/>
        <v>40751.814432870371</v>
      </c>
      <c r="T1822" s="13">
        <f t="shared" si="143"/>
        <v>40811.814432870371</v>
      </c>
      <c r="U1822">
        <f t="shared" si="144"/>
        <v>2011</v>
      </c>
    </row>
    <row r="1823" spans="1:21" ht="48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8217</v>
      </c>
      <c r="G1823" t="s">
        <v>8223</v>
      </c>
      <c r="H1823" t="s">
        <v>8245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8271</v>
      </c>
      <c r="O1823">
        <f t="shared" si="140"/>
        <v>126</v>
      </c>
      <c r="P1823">
        <f t="shared" si="141"/>
        <v>28.63</v>
      </c>
      <c r="Q1823" s="10" t="s">
        <v>8312</v>
      </c>
      <c r="R1823" t="s">
        <v>8346</v>
      </c>
      <c r="S1823" s="13">
        <f t="shared" si="142"/>
        <v>41781.717268518521</v>
      </c>
      <c r="T1823" s="13">
        <f t="shared" si="143"/>
        <v>41811.717268518521</v>
      </c>
      <c r="U1823">
        <f t="shared" si="144"/>
        <v>2014</v>
      </c>
    </row>
    <row r="1824" spans="1:21" ht="48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8217</v>
      </c>
      <c r="G1824" t="s">
        <v>8222</v>
      </c>
      <c r="H1824" t="s">
        <v>8244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8273</v>
      </c>
      <c r="O1824">
        <f t="shared" si="140"/>
        <v>107</v>
      </c>
      <c r="P1824">
        <f t="shared" si="141"/>
        <v>88.19</v>
      </c>
      <c r="Q1824" s="10" t="s">
        <v>8324</v>
      </c>
      <c r="R1824" t="s">
        <v>8348</v>
      </c>
      <c r="S1824" s="13">
        <f t="shared" si="142"/>
        <v>42018.99863425926</v>
      </c>
      <c r="T1824" s="13">
        <f t="shared" si="143"/>
        <v>42048.99863425926</v>
      </c>
      <c r="U1824">
        <f t="shared" si="144"/>
        <v>2015</v>
      </c>
    </row>
    <row r="1825" spans="1:21" ht="48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8219</v>
      </c>
      <c r="G1825" t="s">
        <v>8235</v>
      </c>
      <c r="H1825" t="s">
        <v>8247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8284</v>
      </c>
      <c r="O1825">
        <f t="shared" si="140"/>
        <v>0</v>
      </c>
      <c r="P1825">
        <f t="shared" si="141"/>
        <v>1</v>
      </c>
      <c r="Q1825" s="10" t="s">
        <v>8312</v>
      </c>
      <c r="R1825" t="s">
        <v>8313</v>
      </c>
      <c r="S1825" s="13">
        <f t="shared" si="142"/>
        <v>42479.318518518514</v>
      </c>
      <c r="T1825" s="13">
        <f t="shared" si="143"/>
        <v>42524.318518518514</v>
      </c>
      <c r="U1825">
        <f t="shared" si="144"/>
        <v>2016</v>
      </c>
    </row>
    <row r="1826" spans="1:21" ht="32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8218</v>
      </c>
      <c r="G1826" t="s">
        <v>8222</v>
      </c>
      <c r="H1826" t="s">
        <v>8244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8284</v>
      </c>
      <c r="O1826">
        <f t="shared" si="140"/>
        <v>0</v>
      </c>
      <c r="P1826">
        <f t="shared" si="141"/>
        <v>0</v>
      </c>
      <c r="Q1826" s="10" t="s">
        <v>8312</v>
      </c>
      <c r="R1826" t="s">
        <v>8313</v>
      </c>
      <c r="S1826" s="13">
        <f t="shared" si="142"/>
        <v>42289.89634259259</v>
      </c>
      <c r="T1826" s="13">
        <f t="shared" si="143"/>
        <v>42319.938009259262</v>
      </c>
      <c r="U1826">
        <f t="shared" si="144"/>
        <v>2015</v>
      </c>
    </row>
    <row r="1827" spans="1:21" ht="32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8217</v>
      </c>
      <c r="G1827" t="s">
        <v>8222</v>
      </c>
      <c r="H1827" t="s">
        <v>8244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8285</v>
      </c>
      <c r="O1827">
        <f t="shared" si="140"/>
        <v>662</v>
      </c>
      <c r="P1827">
        <f t="shared" si="141"/>
        <v>43.33</v>
      </c>
      <c r="Q1827" s="10" t="s">
        <v>8312</v>
      </c>
      <c r="R1827" t="s">
        <v>8344</v>
      </c>
      <c r="S1827" s="13">
        <f t="shared" si="142"/>
        <v>40766.041921296295</v>
      </c>
      <c r="T1827" s="13">
        <f t="shared" si="143"/>
        <v>40796.041921296295</v>
      </c>
      <c r="U1827">
        <f t="shared" si="144"/>
        <v>2011</v>
      </c>
    </row>
    <row r="1828" spans="1:21" ht="48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8219</v>
      </c>
      <c r="G1828" t="s">
        <v>8222</v>
      </c>
      <c r="H1828" t="s">
        <v>8244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8286</v>
      </c>
      <c r="O1828">
        <f t="shared" si="140"/>
        <v>0</v>
      </c>
      <c r="P1828">
        <f t="shared" si="141"/>
        <v>0</v>
      </c>
      <c r="Q1828" s="10" t="s">
        <v>8328</v>
      </c>
      <c r="R1828" t="s">
        <v>8355</v>
      </c>
      <c r="S1828" s="13">
        <f t="shared" si="142"/>
        <v>42219.282951388886</v>
      </c>
      <c r="T1828" s="13">
        <f t="shared" si="143"/>
        <v>42249.282951388886</v>
      </c>
      <c r="U1828">
        <f t="shared" si="144"/>
        <v>2015</v>
      </c>
    </row>
    <row r="1829" spans="1:21" ht="48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8218</v>
      </c>
      <c r="G1829" t="s">
        <v>8223</v>
      </c>
      <c r="H1829" t="s">
        <v>8245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8287</v>
      </c>
      <c r="O1829">
        <f t="shared" si="140"/>
        <v>1</v>
      </c>
      <c r="P1829">
        <f t="shared" si="141"/>
        <v>42.5</v>
      </c>
      <c r="Q1829" s="10" t="s">
        <v>8312</v>
      </c>
      <c r="R1829" t="s">
        <v>8352</v>
      </c>
      <c r="S1829" s="13">
        <f t="shared" si="142"/>
        <v>41652.742488425924</v>
      </c>
      <c r="T1829" s="13">
        <f t="shared" si="143"/>
        <v>41712.700821759259</v>
      </c>
      <c r="U1829">
        <f t="shared" si="144"/>
        <v>2014</v>
      </c>
    </row>
    <row r="1830" spans="1:21" ht="32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8218</v>
      </c>
      <c r="G1830" t="s">
        <v>8222</v>
      </c>
      <c r="H1830" t="s">
        <v>8244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8287</v>
      </c>
      <c r="O1830">
        <f t="shared" si="140"/>
        <v>41</v>
      </c>
      <c r="P1830">
        <f t="shared" si="141"/>
        <v>47.77</v>
      </c>
      <c r="Q1830" s="10" t="s">
        <v>8312</v>
      </c>
      <c r="R1830" t="s">
        <v>8352</v>
      </c>
      <c r="S1830" s="13">
        <f t="shared" si="142"/>
        <v>42438.813449074078</v>
      </c>
      <c r="T1830" s="13">
        <f t="shared" si="143"/>
        <v>42468.771782407406</v>
      </c>
      <c r="U1830">
        <f t="shared" si="144"/>
        <v>2016</v>
      </c>
    </row>
    <row r="1831" spans="1:21" ht="48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8217</v>
      </c>
      <c r="G1831" t="s">
        <v>8222</v>
      </c>
      <c r="H1831" t="s">
        <v>8244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8273</v>
      </c>
      <c r="O1831">
        <f t="shared" si="140"/>
        <v>101</v>
      </c>
      <c r="P1831">
        <f t="shared" si="141"/>
        <v>137.31</v>
      </c>
      <c r="Q1831" s="10" t="s">
        <v>8324</v>
      </c>
      <c r="R1831" t="s">
        <v>8348</v>
      </c>
      <c r="S1831" s="13">
        <f t="shared" si="142"/>
        <v>40747.012881944444</v>
      </c>
      <c r="T1831" s="13">
        <f t="shared" si="143"/>
        <v>40756.291666666664</v>
      </c>
      <c r="U1831">
        <f t="shared" si="144"/>
        <v>2011</v>
      </c>
    </row>
    <row r="1832" spans="1:21" ht="32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8217</v>
      </c>
      <c r="G1832" t="s">
        <v>8222</v>
      </c>
      <c r="H1832" t="s">
        <v>8244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8273</v>
      </c>
      <c r="O1832">
        <f t="shared" si="140"/>
        <v>104</v>
      </c>
      <c r="P1832">
        <f t="shared" si="141"/>
        <v>75.849999999999994</v>
      </c>
      <c r="Q1832" s="10" t="s">
        <v>8324</v>
      </c>
      <c r="R1832" t="s">
        <v>8348</v>
      </c>
      <c r="S1832" s="13">
        <f t="shared" si="142"/>
        <v>41645.867280092592</v>
      </c>
      <c r="T1832" s="13">
        <f t="shared" si="143"/>
        <v>41690.867280092592</v>
      </c>
      <c r="U1832">
        <f t="shared" si="144"/>
        <v>2014</v>
      </c>
    </row>
    <row r="1833" spans="1:21" ht="48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8217</v>
      </c>
      <c r="G1833" t="s">
        <v>8222</v>
      </c>
      <c r="H1833" t="s">
        <v>8244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8289</v>
      </c>
      <c r="O1833">
        <f t="shared" si="140"/>
        <v>132</v>
      </c>
      <c r="P1833">
        <f t="shared" si="141"/>
        <v>74.150000000000006</v>
      </c>
      <c r="Q1833" s="10" t="s">
        <v>8324</v>
      </c>
      <c r="R1833" t="s">
        <v>8354</v>
      </c>
      <c r="S1833" s="13">
        <f t="shared" si="142"/>
        <v>41223.22184027778</v>
      </c>
      <c r="T1833" s="13">
        <f t="shared" si="143"/>
        <v>41261.597222222219</v>
      </c>
      <c r="U1833">
        <f t="shared" si="144"/>
        <v>2012</v>
      </c>
    </row>
    <row r="1834" spans="1:21" ht="48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8217</v>
      </c>
      <c r="G1834" t="s">
        <v>8225</v>
      </c>
      <c r="H1834" t="s">
        <v>8247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8289</v>
      </c>
      <c r="O1834">
        <f t="shared" si="140"/>
        <v>112</v>
      </c>
      <c r="P1834">
        <f t="shared" si="141"/>
        <v>159.52000000000001</v>
      </c>
      <c r="Q1834" s="10" t="s">
        <v>8324</v>
      </c>
      <c r="R1834" t="s">
        <v>8354</v>
      </c>
      <c r="S1834" s="13">
        <f t="shared" si="142"/>
        <v>42416.407129629632</v>
      </c>
      <c r="T1834" s="13">
        <f t="shared" si="143"/>
        <v>42476.249305555553</v>
      </c>
      <c r="U1834">
        <f t="shared" si="144"/>
        <v>2016</v>
      </c>
    </row>
    <row r="1835" spans="1:21" ht="32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8220</v>
      </c>
      <c r="G1835" t="s">
        <v>8222</v>
      </c>
      <c r="H1835" t="s">
        <v>8244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8290</v>
      </c>
      <c r="O1835">
        <f t="shared" si="140"/>
        <v>0</v>
      </c>
      <c r="P1835">
        <f t="shared" si="141"/>
        <v>0</v>
      </c>
      <c r="Q1835" s="10" t="s">
        <v>8324</v>
      </c>
      <c r="R1835" t="s">
        <v>8330</v>
      </c>
      <c r="S1835" s="13">
        <f t="shared" si="142"/>
        <v>42779.21365740741</v>
      </c>
      <c r="T1835" s="13">
        <f t="shared" si="143"/>
        <v>42839.171990740739</v>
      </c>
      <c r="U1835">
        <f t="shared" si="144"/>
        <v>2017</v>
      </c>
    </row>
    <row r="1836" spans="1:21" ht="48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8219</v>
      </c>
      <c r="G1836" t="s">
        <v>8222</v>
      </c>
      <c r="H1836" t="s">
        <v>8244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8290</v>
      </c>
      <c r="O1836">
        <f t="shared" si="140"/>
        <v>1</v>
      </c>
      <c r="P1836">
        <f t="shared" si="141"/>
        <v>8.75</v>
      </c>
      <c r="Q1836" s="10" t="s">
        <v>8324</v>
      </c>
      <c r="R1836" t="s">
        <v>8330</v>
      </c>
      <c r="S1836" s="13">
        <f t="shared" si="142"/>
        <v>41912.932430555556</v>
      </c>
      <c r="T1836" s="13">
        <f t="shared" si="143"/>
        <v>41942.932430555556</v>
      </c>
      <c r="U1836">
        <f t="shared" si="144"/>
        <v>2014</v>
      </c>
    </row>
    <row r="1837" spans="1:21" ht="48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8217</v>
      </c>
      <c r="G1837" t="s">
        <v>8222</v>
      </c>
      <c r="H1837" t="s">
        <v>8244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8282</v>
      </c>
      <c r="O1837">
        <f t="shared" si="140"/>
        <v>100</v>
      </c>
      <c r="P1837">
        <f t="shared" si="141"/>
        <v>89.93</v>
      </c>
      <c r="Q1837" s="10" t="s">
        <v>8328</v>
      </c>
      <c r="R1837" t="s">
        <v>8329</v>
      </c>
      <c r="S1837" s="13">
        <f t="shared" si="142"/>
        <v>42586.925636574073</v>
      </c>
      <c r="T1837" s="13">
        <f t="shared" si="143"/>
        <v>42609.165972222225</v>
      </c>
      <c r="U1837">
        <f t="shared" si="144"/>
        <v>2016</v>
      </c>
    </row>
    <row r="1838" spans="1:21" ht="48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8217</v>
      </c>
      <c r="G1838" t="s">
        <v>8222</v>
      </c>
      <c r="H1838" t="s">
        <v>8244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8276</v>
      </c>
      <c r="O1838">
        <f t="shared" si="140"/>
        <v>172</v>
      </c>
      <c r="P1838">
        <f t="shared" si="141"/>
        <v>94.05</v>
      </c>
      <c r="Q1838" s="10" t="s">
        <v>8324</v>
      </c>
      <c r="R1838" t="s">
        <v>8345</v>
      </c>
      <c r="S1838" s="13">
        <f t="shared" si="142"/>
        <v>41879.130868055552</v>
      </c>
      <c r="T1838" s="13">
        <f t="shared" si="143"/>
        <v>41909.130868055552</v>
      </c>
      <c r="U1838">
        <f t="shared" si="144"/>
        <v>2014</v>
      </c>
    </row>
    <row r="1839" spans="1:21" ht="48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8217</v>
      </c>
      <c r="G1839" t="s">
        <v>8222</v>
      </c>
      <c r="H1839" t="s">
        <v>8244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8292</v>
      </c>
      <c r="O1839">
        <f t="shared" si="140"/>
        <v>138</v>
      </c>
      <c r="P1839">
        <f t="shared" si="141"/>
        <v>87.44</v>
      </c>
      <c r="Q1839" s="10" t="s">
        <v>8315</v>
      </c>
      <c r="R1839" t="s">
        <v>8326</v>
      </c>
      <c r="S1839" s="13">
        <f t="shared" si="142"/>
        <v>40638.828009259261</v>
      </c>
      <c r="T1839" s="13">
        <f t="shared" si="143"/>
        <v>40728.828009259261</v>
      </c>
      <c r="U1839">
        <f t="shared" si="144"/>
        <v>2011</v>
      </c>
    </row>
    <row r="1840" spans="1:21" ht="16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8219</v>
      </c>
      <c r="G1840" t="s">
        <v>8222</v>
      </c>
      <c r="H1840" t="s">
        <v>8244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8293</v>
      </c>
      <c r="O1840">
        <f t="shared" si="140"/>
        <v>0</v>
      </c>
      <c r="P1840">
        <f t="shared" si="141"/>
        <v>25</v>
      </c>
      <c r="Q1840" s="10" t="s">
        <v>8328</v>
      </c>
      <c r="R1840" t="s">
        <v>8335</v>
      </c>
      <c r="S1840" s="13">
        <f t="shared" si="142"/>
        <v>42206.763217592597</v>
      </c>
      <c r="T1840" s="13">
        <f t="shared" si="143"/>
        <v>42236.763217592597</v>
      </c>
      <c r="U1840">
        <f t="shared" si="144"/>
        <v>2015</v>
      </c>
    </row>
    <row r="1841" spans="1:21" ht="48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8217</v>
      </c>
      <c r="G1841" t="s">
        <v>8222</v>
      </c>
      <c r="H1841" t="s">
        <v>8244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8292</v>
      </c>
      <c r="O1841">
        <f t="shared" si="140"/>
        <v>167</v>
      </c>
      <c r="P1841">
        <f t="shared" si="141"/>
        <v>99.46</v>
      </c>
      <c r="Q1841" s="10" t="s">
        <v>8315</v>
      </c>
      <c r="R1841" t="s">
        <v>8326</v>
      </c>
      <c r="S1841" s="13">
        <f t="shared" si="142"/>
        <v>41946.674108796295</v>
      </c>
      <c r="T1841" s="13">
        <f t="shared" si="143"/>
        <v>41976.166666666672</v>
      </c>
      <c r="U1841">
        <f t="shared" si="144"/>
        <v>2014</v>
      </c>
    </row>
    <row r="1842" spans="1:21" ht="48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8217</v>
      </c>
      <c r="G1842" t="s">
        <v>8222</v>
      </c>
      <c r="H1842" t="s">
        <v>8244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8276</v>
      </c>
      <c r="O1842">
        <f t="shared" si="140"/>
        <v>124</v>
      </c>
      <c r="P1842">
        <f t="shared" si="141"/>
        <v>89.3</v>
      </c>
      <c r="Q1842" s="10" t="s">
        <v>8324</v>
      </c>
      <c r="R1842" t="s">
        <v>8345</v>
      </c>
      <c r="S1842" s="13">
        <f t="shared" si="142"/>
        <v>41075.835497685184</v>
      </c>
      <c r="T1842" s="13">
        <f t="shared" si="143"/>
        <v>41105.835497685184</v>
      </c>
      <c r="U1842">
        <f t="shared" si="144"/>
        <v>2012</v>
      </c>
    </row>
    <row r="1843" spans="1:21" ht="48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8217</v>
      </c>
      <c r="G1843" t="s">
        <v>8222</v>
      </c>
      <c r="H1843" t="s">
        <v>8244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8276</v>
      </c>
      <c r="O1843">
        <f t="shared" si="140"/>
        <v>101</v>
      </c>
      <c r="P1843">
        <f t="shared" si="141"/>
        <v>110.49</v>
      </c>
      <c r="Q1843" s="10" t="s">
        <v>8324</v>
      </c>
      <c r="R1843" t="s">
        <v>8345</v>
      </c>
      <c r="S1843" s="13">
        <f t="shared" si="142"/>
        <v>40763.707546296297</v>
      </c>
      <c r="T1843" s="13">
        <f t="shared" si="143"/>
        <v>40823.707546296297</v>
      </c>
      <c r="U1843">
        <f t="shared" si="144"/>
        <v>2011</v>
      </c>
    </row>
    <row r="1844" spans="1:21" ht="48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8217</v>
      </c>
      <c r="G1844" t="s">
        <v>8222</v>
      </c>
      <c r="H1844" t="s">
        <v>8244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8276</v>
      </c>
      <c r="O1844">
        <f t="shared" si="140"/>
        <v>100</v>
      </c>
      <c r="P1844">
        <f t="shared" si="141"/>
        <v>188.13</v>
      </c>
      <c r="Q1844" s="10" t="s">
        <v>8324</v>
      </c>
      <c r="R1844" t="s">
        <v>8345</v>
      </c>
      <c r="S1844" s="13">
        <f t="shared" si="142"/>
        <v>40946.11383101852</v>
      </c>
      <c r="T1844" s="13">
        <f t="shared" si="143"/>
        <v>40976.11383101852</v>
      </c>
      <c r="U1844">
        <f t="shared" si="144"/>
        <v>2012</v>
      </c>
    </row>
    <row r="1845" spans="1:21" ht="48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8219</v>
      </c>
      <c r="G1845" t="s">
        <v>8222</v>
      </c>
      <c r="H1845" t="s">
        <v>8244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8279</v>
      </c>
      <c r="O1845">
        <f t="shared" si="140"/>
        <v>2</v>
      </c>
      <c r="P1845">
        <f t="shared" si="141"/>
        <v>34.67</v>
      </c>
      <c r="Q1845" s="10" t="s">
        <v>8321</v>
      </c>
      <c r="R1845" t="s">
        <v>8322</v>
      </c>
      <c r="S1845" s="13">
        <f t="shared" si="142"/>
        <v>41361.886469907404</v>
      </c>
      <c r="T1845" s="13">
        <f t="shared" si="143"/>
        <v>41391.886469907404</v>
      </c>
      <c r="U1845">
        <f t="shared" si="144"/>
        <v>2013</v>
      </c>
    </row>
    <row r="1846" spans="1:21" ht="48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8217</v>
      </c>
      <c r="G1846" t="s">
        <v>8222</v>
      </c>
      <c r="H1846" t="s">
        <v>8244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8277</v>
      </c>
      <c r="O1846">
        <f t="shared" si="140"/>
        <v>114</v>
      </c>
      <c r="P1846">
        <f t="shared" si="141"/>
        <v>55.8</v>
      </c>
      <c r="Q1846" s="10" t="s">
        <v>8324</v>
      </c>
      <c r="R1846" t="s">
        <v>8343</v>
      </c>
      <c r="S1846" s="13">
        <f t="shared" si="142"/>
        <v>41548.747418981482</v>
      </c>
      <c r="T1846" s="13">
        <f t="shared" si="143"/>
        <v>41582.041666666664</v>
      </c>
      <c r="U1846">
        <f t="shared" si="144"/>
        <v>2013</v>
      </c>
    </row>
    <row r="1847" spans="1:21" ht="48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8217</v>
      </c>
      <c r="G1847" t="s">
        <v>8222</v>
      </c>
      <c r="H1847" t="s">
        <v>8244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8294</v>
      </c>
      <c r="O1847">
        <f t="shared" si="140"/>
        <v>180</v>
      </c>
      <c r="P1847">
        <f t="shared" si="141"/>
        <v>24.27</v>
      </c>
      <c r="Q1847" s="10" t="s">
        <v>8321</v>
      </c>
      <c r="R1847" t="s">
        <v>8349</v>
      </c>
      <c r="S1847" s="13">
        <f t="shared" si="142"/>
        <v>42496.582337962958</v>
      </c>
      <c r="T1847" s="13">
        <f t="shared" si="143"/>
        <v>42513.125</v>
      </c>
      <c r="U1847">
        <f t="shared" si="144"/>
        <v>2016</v>
      </c>
    </row>
    <row r="1848" spans="1:21" ht="32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8217</v>
      </c>
      <c r="G1848" t="s">
        <v>8222</v>
      </c>
      <c r="H1848" t="s">
        <v>8244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8273</v>
      </c>
      <c r="O1848">
        <f t="shared" si="140"/>
        <v>106</v>
      </c>
      <c r="P1848">
        <f t="shared" si="141"/>
        <v>108.02</v>
      </c>
      <c r="Q1848" s="10" t="s">
        <v>8324</v>
      </c>
      <c r="R1848" t="s">
        <v>8348</v>
      </c>
      <c r="S1848" s="13">
        <f t="shared" si="142"/>
        <v>40585.796817129631</v>
      </c>
      <c r="T1848" s="13">
        <f t="shared" si="143"/>
        <v>40614.166666666664</v>
      </c>
      <c r="U1848">
        <f t="shared" si="144"/>
        <v>2011</v>
      </c>
    </row>
    <row r="1849" spans="1:21" ht="48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8217</v>
      </c>
      <c r="G1849" t="s">
        <v>8222</v>
      </c>
      <c r="H1849" t="s">
        <v>8244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8276</v>
      </c>
      <c r="O1849">
        <f t="shared" si="140"/>
        <v>101</v>
      </c>
      <c r="P1849">
        <f t="shared" si="141"/>
        <v>53.47</v>
      </c>
      <c r="Q1849" s="10" t="s">
        <v>8324</v>
      </c>
      <c r="R1849" t="s">
        <v>8345</v>
      </c>
      <c r="S1849" s="13">
        <f t="shared" si="142"/>
        <v>40502.815868055557</v>
      </c>
      <c r="T1849" s="13">
        <f t="shared" si="143"/>
        <v>40544.207638888889</v>
      </c>
      <c r="U1849">
        <f t="shared" si="144"/>
        <v>2011</v>
      </c>
    </row>
    <row r="1850" spans="1:21" ht="48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8217</v>
      </c>
      <c r="G1850" t="s">
        <v>8222</v>
      </c>
      <c r="H1850" t="s">
        <v>8244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8276</v>
      </c>
      <c r="O1850">
        <f t="shared" si="140"/>
        <v>107</v>
      </c>
      <c r="P1850">
        <f t="shared" si="141"/>
        <v>59.82</v>
      </c>
      <c r="Q1850" s="10" t="s">
        <v>8324</v>
      </c>
      <c r="R1850" t="s">
        <v>8345</v>
      </c>
      <c r="S1850" s="13">
        <f t="shared" si="142"/>
        <v>41307.987696759257</v>
      </c>
      <c r="T1850" s="13">
        <f t="shared" si="143"/>
        <v>41342.987696759257</v>
      </c>
      <c r="U1850">
        <f t="shared" si="144"/>
        <v>2013</v>
      </c>
    </row>
    <row r="1851" spans="1:21" ht="32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8219</v>
      </c>
      <c r="G1851" t="s">
        <v>8222</v>
      </c>
      <c r="H1851" t="s">
        <v>8244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8281</v>
      </c>
      <c r="O1851">
        <f t="shared" si="140"/>
        <v>0</v>
      </c>
      <c r="P1851">
        <f t="shared" si="141"/>
        <v>1</v>
      </c>
      <c r="Q1851" s="10" t="s">
        <v>8332</v>
      </c>
      <c r="R1851" t="s">
        <v>8333</v>
      </c>
      <c r="S1851" s="13">
        <f t="shared" si="142"/>
        <v>42026.687453703707</v>
      </c>
      <c r="T1851" s="13">
        <f t="shared" si="143"/>
        <v>42056.687453703707</v>
      </c>
      <c r="U1851">
        <f t="shared" si="144"/>
        <v>2015</v>
      </c>
    </row>
    <row r="1852" spans="1:21" ht="32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8217</v>
      </c>
      <c r="G1852" t="s">
        <v>8222</v>
      </c>
      <c r="H1852" t="s">
        <v>8244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8276</v>
      </c>
      <c r="O1852">
        <f t="shared" si="140"/>
        <v>100</v>
      </c>
      <c r="P1852">
        <f t="shared" si="141"/>
        <v>600</v>
      </c>
      <c r="Q1852" s="10" t="s">
        <v>8324</v>
      </c>
      <c r="R1852" t="s">
        <v>8345</v>
      </c>
      <c r="S1852" s="13">
        <f t="shared" si="142"/>
        <v>41327.996435185189</v>
      </c>
      <c r="T1852" s="13">
        <f t="shared" si="143"/>
        <v>41362.954768518517</v>
      </c>
      <c r="U1852">
        <f t="shared" si="144"/>
        <v>2013</v>
      </c>
    </row>
    <row r="1853" spans="1:21" ht="32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8217</v>
      </c>
      <c r="G1853" t="s">
        <v>8222</v>
      </c>
      <c r="H1853" t="s">
        <v>8244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8297</v>
      </c>
      <c r="O1853">
        <f t="shared" si="140"/>
        <v>104</v>
      </c>
      <c r="P1853">
        <f t="shared" si="141"/>
        <v>82.33</v>
      </c>
      <c r="Q1853" s="10" t="s">
        <v>8324</v>
      </c>
      <c r="R1853" t="s">
        <v>8356</v>
      </c>
      <c r="S1853" s="13">
        <f t="shared" si="142"/>
        <v>40948.080729166664</v>
      </c>
      <c r="T1853" s="13">
        <f t="shared" si="143"/>
        <v>40993.0390625</v>
      </c>
      <c r="U1853">
        <f t="shared" si="144"/>
        <v>2012</v>
      </c>
    </row>
    <row r="1854" spans="1:21" ht="48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8217</v>
      </c>
      <c r="G1854" t="s">
        <v>8228</v>
      </c>
      <c r="H1854" t="s">
        <v>8247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8297</v>
      </c>
      <c r="O1854">
        <f t="shared" si="140"/>
        <v>102</v>
      </c>
      <c r="P1854">
        <f t="shared" si="141"/>
        <v>165.16</v>
      </c>
      <c r="Q1854" s="10" t="s">
        <v>8324</v>
      </c>
      <c r="R1854" t="s">
        <v>8356</v>
      </c>
      <c r="S1854" s="13">
        <f t="shared" si="142"/>
        <v>42618.625428240746</v>
      </c>
      <c r="T1854" s="13">
        <f t="shared" si="143"/>
        <v>42643.185416666667</v>
      </c>
      <c r="U1854">
        <f t="shared" si="144"/>
        <v>2016</v>
      </c>
    </row>
    <row r="1855" spans="1:21" ht="48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8218</v>
      </c>
      <c r="G1855" t="s">
        <v>8222</v>
      </c>
      <c r="H1855" t="s">
        <v>8244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8281</v>
      </c>
      <c r="O1855">
        <f t="shared" si="140"/>
        <v>0</v>
      </c>
      <c r="P1855">
        <f t="shared" si="141"/>
        <v>0</v>
      </c>
      <c r="Q1855" s="10" t="s">
        <v>8332</v>
      </c>
      <c r="R1855" t="s">
        <v>8333</v>
      </c>
      <c r="S1855" s="13">
        <f t="shared" si="142"/>
        <v>42238.022905092599</v>
      </c>
      <c r="T1855" s="13">
        <f t="shared" si="143"/>
        <v>42286.708333333328</v>
      </c>
      <c r="U1855">
        <f t="shared" si="144"/>
        <v>2015</v>
      </c>
    </row>
    <row r="1856" spans="1:21" ht="48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8219</v>
      </c>
      <c r="G1856" t="s">
        <v>8222</v>
      </c>
      <c r="H1856" t="s">
        <v>8244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8281</v>
      </c>
      <c r="O1856">
        <f t="shared" si="140"/>
        <v>4</v>
      </c>
      <c r="P1856">
        <f t="shared" si="141"/>
        <v>29.13</v>
      </c>
      <c r="Q1856" s="10" t="s">
        <v>8332</v>
      </c>
      <c r="R1856" t="s">
        <v>8333</v>
      </c>
      <c r="S1856" s="13">
        <f t="shared" si="142"/>
        <v>42042.676226851851</v>
      </c>
      <c r="T1856" s="13">
        <f t="shared" si="143"/>
        <v>42094.551388888889</v>
      </c>
      <c r="U1856">
        <f t="shared" si="144"/>
        <v>2015</v>
      </c>
    </row>
    <row r="1857" spans="1:21" ht="48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8219</v>
      </c>
      <c r="G1857" t="s">
        <v>8222</v>
      </c>
      <c r="H1857" t="s">
        <v>8244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8281</v>
      </c>
      <c r="O1857">
        <f t="shared" si="140"/>
        <v>28</v>
      </c>
      <c r="P1857">
        <f t="shared" si="141"/>
        <v>84.9</v>
      </c>
      <c r="Q1857" s="10" t="s">
        <v>8332</v>
      </c>
      <c r="R1857" t="s">
        <v>8333</v>
      </c>
      <c r="S1857" s="13">
        <f t="shared" si="142"/>
        <v>41932.871990740743</v>
      </c>
      <c r="T1857" s="13">
        <f t="shared" si="143"/>
        <v>41965.249305555553</v>
      </c>
      <c r="U1857">
        <f t="shared" si="144"/>
        <v>2014</v>
      </c>
    </row>
    <row r="1858" spans="1:21" ht="48" x14ac:dyDescent="0.2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8217</v>
      </c>
      <c r="G1858" t="s">
        <v>8222</v>
      </c>
      <c r="H1858" t="s">
        <v>8244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8300</v>
      </c>
      <c r="O1858">
        <f t="shared" si="140"/>
        <v>109</v>
      </c>
      <c r="P1858">
        <f t="shared" si="141"/>
        <v>94.64</v>
      </c>
      <c r="Q1858" s="10" t="s">
        <v>8310</v>
      </c>
      <c r="R1858" t="s">
        <v>8311</v>
      </c>
      <c r="S1858" s="13">
        <f t="shared" si="142"/>
        <v>42418.031180555554</v>
      </c>
      <c r="T1858" s="13">
        <f t="shared" si="143"/>
        <v>42477.989513888882</v>
      </c>
      <c r="U1858">
        <f t="shared" si="144"/>
        <v>2016</v>
      </c>
    </row>
    <row r="1859" spans="1:21" ht="48" x14ac:dyDescent="0.2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8217</v>
      </c>
      <c r="G1859" t="s">
        <v>8222</v>
      </c>
      <c r="H1859" t="s">
        <v>8244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8268</v>
      </c>
      <c r="O1859">
        <f t="shared" ref="O1859:O1922" si="145">ROUND(E1859/D1859*100,0)</f>
        <v>119</v>
      </c>
      <c r="P1859">
        <f t="shared" ref="P1859:P1922" si="146">IFERROR(ROUND(E1859/L1859,2),0)</f>
        <v>66.11</v>
      </c>
      <c r="Q1859" s="10" t="s">
        <v>8310</v>
      </c>
      <c r="R1859" t="s">
        <v>8334</v>
      </c>
      <c r="S1859" s="13">
        <f t="shared" ref="S1859:S1922" si="147">(((J1859/60)/60)/24)+DATE(1970,1,1)</f>
        <v>41920.787534722222</v>
      </c>
      <c r="T1859" s="13">
        <f t="shared" ref="T1859:T1922" si="148">(((I1859/60)/60)/24)+DATE(1970,1,1)</f>
        <v>41941.787534722222</v>
      </c>
      <c r="U1859">
        <f t="shared" ref="U1859:U1922" si="149">YEAR(T1859)</f>
        <v>2014</v>
      </c>
    </row>
    <row r="1860" spans="1:21" ht="48" x14ac:dyDescent="0.2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8217</v>
      </c>
      <c r="G1860" t="s">
        <v>8222</v>
      </c>
      <c r="H1860" t="s">
        <v>8244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8268</v>
      </c>
      <c r="O1860">
        <f t="shared" si="145"/>
        <v>100</v>
      </c>
      <c r="P1860">
        <f t="shared" si="146"/>
        <v>63.83</v>
      </c>
      <c r="Q1860" s="10" t="s">
        <v>8310</v>
      </c>
      <c r="R1860" t="s">
        <v>8334</v>
      </c>
      <c r="S1860" s="13">
        <f t="shared" si="147"/>
        <v>42060.683935185181</v>
      </c>
      <c r="T1860" s="13">
        <f t="shared" si="148"/>
        <v>42090.642268518524</v>
      </c>
      <c r="U1860">
        <f t="shared" si="149"/>
        <v>2015</v>
      </c>
    </row>
    <row r="1861" spans="1:21" ht="48" x14ac:dyDescent="0.2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8219</v>
      </c>
      <c r="G1861" t="s">
        <v>8222</v>
      </c>
      <c r="H1861" t="s">
        <v>8244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8268</v>
      </c>
      <c r="O1861">
        <f t="shared" si="145"/>
        <v>11</v>
      </c>
      <c r="P1861">
        <f t="shared" si="146"/>
        <v>108.33</v>
      </c>
      <c r="Q1861" s="10" t="s">
        <v>8310</v>
      </c>
      <c r="R1861" t="s">
        <v>8334</v>
      </c>
      <c r="S1861" s="13">
        <f t="shared" si="147"/>
        <v>42672.955138888887</v>
      </c>
      <c r="T1861" s="13">
        <f t="shared" si="148"/>
        <v>42704.708333333328</v>
      </c>
      <c r="U1861">
        <f t="shared" si="149"/>
        <v>2016</v>
      </c>
    </row>
    <row r="1862" spans="1:21" ht="48" x14ac:dyDescent="0.2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8219</v>
      </c>
      <c r="G1862" t="s">
        <v>8222</v>
      </c>
      <c r="H1862" t="s">
        <v>8244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8268</v>
      </c>
      <c r="O1862">
        <f t="shared" si="145"/>
        <v>9</v>
      </c>
      <c r="P1862">
        <f t="shared" si="146"/>
        <v>80.709999999999994</v>
      </c>
      <c r="Q1862" s="10" t="s">
        <v>8310</v>
      </c>
      <c r="R1862" t="s">
        <v>8334</v>
      </c>
      <c r="S1862" s="13">
        <f t="shared" si="147"/>
        <v>42199.648912037039</v>
      </c>
      <c r="T1862" s="13">
        <f t="shared" si="148"/>
        <v>42217.041666666672</v>
      </c>
      <c r="U1862">
        <f t="shared" si="149"/>
        <v>2015</v>
      </c>
    </row>
    <row r="1863" spans="1:21" ht="48" x14ac:dyDescent="0.2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8217</v>
      </c>
      <c r="G1863" t="s">
        <v>8222</v>
      </c>
      <c r="H1863" t="s">
        <v>8244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8268</v>
      </c>
      <c r="O1863">
        <f t="shared" si="145"/>
        <v>106</v>
      </c>
      <c r="P1863">
        <f t="shared" si="146"/>
        <v>69.89</v>
      </c>
      <c r="Q1863" s="10" t="s">
        <v>8310</v>
      </c>
      <c r="R1863" t="s">
        <v>8334</v>
      </c>
      <c r="S1863" s="13">
        <f t="shared" si="147"/>
        <v>41808.669571759259</v>
      </c>
      <c r="T1863" s="13">
        <f t="shared" si="148"/>
        <v>41838.669571759259</v>
      </c>
      <c r="U1863">
        <f t="shared" si="149"/>
        <v>2014</v>
      </c>
    </row>
    <row r="1864" spans="1:21" ht="48" x14ac:dyDescent="0.2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8217</v>
      </c>
      <c r="G1864" t="s">
        <v>8223</v>
      </c>
      <c r="H1864" t="s">
        <v>8245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8268</v>
      </c>
      <c r="O1864">
        <f t="shared" si="145"/>
        <v>100</v>
      </c>
      <c r="P1864">
        <f t="shared" si="146"/>
        <v>127.81</v>
      </c>
      <c r="Q1864" s="10" t="s">
        <v>8310</v>
      </c>
      <c r="R1864" t="s">
        <v>8334</v>
      </c>
      <c r="S1864" s="13">
        <f t="shared" si="147"/>
        <v>42171.763414351852</v>
      </c>
      <c r="T1864" s="13">
        <f t="shared" si="148"/>
        <v>42211.763414351852</v>
      </c>
      <c r="U1864">
        <f t="shared" si="149"/>
        <v>2015</v>
      </c>
    </row>
    <row r="1865" spans="1:21" ht="48" x14ac:dyDescent="0.2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8217</v>
      </c>
      <c r="G1865" t="s">
        <v>8222</v>
      </c>
      <c r="H1865" t="s">
        <v>8244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8268</v>
      </c>
      <c r="O1865">
        <f t="shared" si="145"/>
        <v>131</v>
      </c>
      <c r="P1865">
        <f t="shared" si="146"/>
        <v>48.33</v>
      </c>
      <c r="Q1865" s="10" t="s">
        <v>8310</v>
      </c>
      <c r="R1865" t="s">
        <v>8334</v>
      </c>
      <c r="S1865" s="13">
        <f t="shared" si="147"/>
        <v>42136.536134259266</v>
      </c>
      <c r="T1865" s="13">
        <f t="shared" si="148"/>
        <v>42167.875</v>
      </c>
      <c r="U1865">
        <f t="shared" si="149"/>
        <v>2015</v>
      </c>
    </row>
    <row r="1866" spans="1:21" ht="48" x14ac:dyDescent="0.2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8217</v>
      </c>
      <c r="G1866" t="s">
        <v>8222</v>
      </c>
      <c r="H1866" t="s">
        <v>8244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8268</v>
      </c>
      <c r="O1866">
        <f t="shared" si="145"/>
        <v>100</v>
      </c>
      <c r="P1866">
        <f t="shared" si="146"/>
        <v>72.290000000000006</v>
      </c>
      <c r="Q1866" s="10" t="s">
        <v>8310</v>
      </c>
      <c r="R1866" t="s">
        <v>8334</v>
      </c>
      <c r="S1866" s="13">
        <f t="shared" si="147"/>
        <v>41809.860300925924</v>
      </c>
      <c r="T1866" s="13">
        <f t="shared" si="148"/>
        <v>41839.860300925924</v>
      </c>
      <c r="U1866">
        <f t="shared" si="149"/>
        <v>2014</v>
      </c>
    </row>
    <row r="1867" spans="1:21" ht="32" x14ac:dyDescent="0.2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8217</v>
      </c>
      <c r="G1867" t="s">
        <v>8222</v>
      </c>
      <c r="H1867" t="s">
        <v>8244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8268</v>
      </c>
      <c r="O1867">
        <f t="shared" si="145"/>
        <v>102</v>
      </c>
      <c r="P1867">
        <f t="shared" si="146"/>
        <v>78.209999999999994</v>
      </c>
      <c r="Q1867" s="10" t="s">
        <v>8310</v>
      </c>
      <c r="R1867" t="s">
        <v>8334</v>
      </c>
      <c r="S1867" s="13">
        <f t="shared" si="147"/>
        <v>42062.296412037031</v>
      </c>
      <c r="T1867" s="13">
        <f t="shared" si="148"/>
        <v>42095.207638888889</v>
      </c>
      <c r="U1867">
        <f t="shared" si="149"/>
        <v>2015</v>
      </c>
    </row>
    <row r="1868" spans="1:21" ht="48" x14ac:dyDescent="0.2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8217</v>
      </c>
      <c r="G1868" t="s">
        <v>8222</v>
      </c>
      <c r="H1868" t="s">
        <v>8244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8268</v>
      </c>
      <c r="O1868">
        <f t="shared" si="145"/>
        <v>100</v>
      </c>
      <c r="P1868">
        <f t="shared" si="146"/>
        <v>93.76</v>
      </c>
      <c r="Q1868" s="10" t="s">
        <v>8310</v>
      </c>
      <c r="R1868" t="s">
        <v>8334</v>
      </c>
      <c r="S1868" s="13">
        <f t="shared" si="147"/>
        <v>42292.087592592594</v>
      </c>
      <c r="T1868" s="13">
        <f t="shared" si="148"/>
        <v>42329.125</v>
      </c>
      <c r="U1868">
        <f t="shared" si="149"/>
        <v>2015</v>
      </c>
    </row>
    <row r="1869" spans="1:21" ht="48" x14ac:dyDescent="0.2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8217</v>
      </c>
      <c r="G1869" t="s">
        <v>8222</v>
      </c>
      <c r="H1869" t="s">
        <v>8244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8268</v>
      </c>
      <c r="O1869">
        <f t="shared" si="145"/>
        <v>104</v>
      </c>
      <c r="P1869">
        <f t="shared" si="146"/>
        <v>81.78</v>
      </c>
      <c r="Q1869" s="10" t="s">
        <v>8310</v>
      </c>
      <c r="R1869" t="s">
        <v>8334</v>
      </c>
      <c r="S1869" s="13">
        <f t="shared" si="147"/>
        <v>42018.676898148144</v>
      </c>
      <c r="T1869" s="13">
        <f t="shared" si="148"/>
        <v>42040.290972222225</v>
      </c>
      <c r="U1869">
        <f t="shared" si="149"/>
        <v>2015</v>
      </c>
    </row>
    <row r="1870" spans="1:21" ht="48" x14ac:dyDescent="0.2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8217</v>
      </c>
      <c r="G1870" t="s">
        <v>8222</v>
      </c>
      <c r="H1870" t="s">
        <v>8244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8268</v>
      </c>
      <c r="O1870">
        <f t="shared" si="145"/>
        <v>117</v>
      </c>
      <c r="P1870">
        <f t="shared" si="146"/>
        <v>81.569999999999993</v>
      </c>
      <c r="Q1870" s="10" t="s">
        <v>8310</v>
      </c>
      <c r="R1870" t="s">
        <v>8334</v>
      </c>
      <c r="S1870" s="13">
        <f t="shared" si="147"/>
        <v>42167.023206018523</v>
      </c>
      <c r="T1870" s="13">
        <f t="shared" si="148"/>
        <v>42196.165972222225</v>
      </c>
      <c r="U1870">
        <f t="shared" si="149"/>
        <v>2015</v>
      </c>
    </row>
    <row r="1871" spans="1:21" ht="96" x14ac:dyDescent="0.2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8217</v>
      </c>
      <c r="G1871" t="s">
        <v>8222</v>
      </c>
      <c r="H1871" t="s">
        <v>8244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8302</v>
      </c>
      <c r="O1871">
        <f t="shared" si="145"/>
        <v>100</v>
      </c>
      <c r="P1871">
        <f t="shared" si="146"/>
        <v>215.25</v>
      </c>
      <c r="Q1871" s="10" t="s">
        <v>8310</v>
      </c>
      <c r="R1871" t="s">
        <v>8318</v>
      </c>
      <c r="S1871" s="13">
        <f t="shared" si="147"/>
        <v>42016.981574074074</v>
      </c>
      <c r="T1871" s="13">
        <f t="shared" si="148"/>
        <v>42045.332638888889</v>
      </c>
      <c r="U1871">
        <f t="shared" si="149"/>
        <v>2015</v>
      </c>
    </row>
    <row r="1872" spans="1:21" ht="48" x14ac:dyDescent="0.2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8217</v>
      </c>
      <c r="G1872" t="s">
        <v>8222</v>
      </c>
      <c r="H1872" t="s">
        <v>8244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8302</v>
      </c>
      <c r="O1872">
        <f t="shared" si="145"/>
        <v>111</v>
      </c>
      <c r="P1872">
        <f t="shared" si="146"/>
        <v>93.77</v>
      </c>
      <c r="Q1872" s="10" t="s">
        <v>8310</v>
      </c>
      <c r="R1872" t="s">
        <v>8318</v>
      </c>
      <c r="S1872" s="13">
        <f t="shared" si="147"/>
        <v>42487.037905092591</v>
      </c>
      <c r="T1872" s="13">
        <f t="shared" si="148"/>
        <v>42517.037905092591</v>
      </c>
      <c r="U1872">
        <f t="shared" si="149"/>
        <v>2016</v>
      </c>
    </row>
    <row r="1873" spans="1:21" ht="48" x14ac:dyDescent="0.2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8219</v>
      </c>
      <c r="G1873" t="s">
        <v>8222</v>
      </c>
      <c r="H1873" t="s">
        <v>8244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8302</v>
      </c>
      <c r="O1873">
        <f t="shared" si="145"/>
        <v>90</v>
      </c>
      <c r="P1873">
        <f t="shared" si="146"/>
        <v>145.41</v>
      </c>
      <c r="Q1873" s="10" t="s">
        <v>8310</v>
      </c>
      <c r="R1873" t="s">
        <v>8318</v>
      </c>
      <c r="S1873" s="13">
        <f t="shared" si="147"/>
        <v>42084.881539351853</v>
      </c>
      <c r="T1873" s="13">
        <f t="shared" si="148"/>
        <v>42114.881539351853</v>
      </c>
      <c r="U1873">
        <f t="shared" si="149"/>
        <v>2015</v>
      </c>
    </row>
    <row r="1874" spans="1:21" ht="48" x14ac:dyDescent="0.2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8219</v>
      </c>
      <c r="G1874" t="s">
        <v>8222</v>
      </c>
      <c r="H1874" t="s">
        <v>8244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8268</v>
      </c>
      <c r="O1874">
        <f t="shared" si="145"/>
        <v>18</v>
      </c>
      <c r="P1874">
        <f t="shared" si="146"/>
        <v>81.540000000000006</v>
      </c>
      <c r="Q1874" s="10" t="s">
        <v>8310</v>
      </c>
      <c r="R1874" t="s">
        <v>8334</v>
      </c>
      <c r="S1874" s="13">
        <f t="shared" si="147"/>
        <v>41833.660995370366</v>
      </c>
      <c r="T1874" s="13">
        <f t="shared" si="148"/>
        <v>41863.660995370366</v>
      </c>
      <c r="U1874">
        <f t="shared" si="149"/>
        <v>2014</v>
      </c>
    </row>
    <row r="1875" spans="1:21" ht="48" x14ac:dyDescent="0.2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8219</v>
      </c>
      <c r="G1875" t="s">
        <v>8222</v>
      </c>
      <c r="H1875" t="s">
        <v>8244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8268</v>
      </c>
      <c r="O1875">
        <f t="shared" si="145"/>
        <v>0</v>
      </c>
      <c r="P1875">
        <f t="shared" si="146"/>
        <v>0</v>
      </c>
      <c r="Q1875" s="10" t="s">
        <v>8310</v>
      </c>
      <c r="R1875" t="s">
        <v>8334</v>
      </c>
      <c r="S1875" s="13">
        <f t="shared" si="147"/>
        <v>42253.633159722223</v>
      </c>
      <c r="T1875" s="13">
        <f t="shared" si="148"/>
        <v>42313.674826388888</v>
      </c>
      <c r="U1875">
        <f t="shared" si="149"/>
        <v>2015</v>
      </c>
    </row>
    <row r="1876" spans="1:21" ht="48" x14ac:dyDescent="0.2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8219</v>
      </c>
      <c r="G1876" t="s">
        <v>8222</v>
      </c>
      <c r="H1876" t="s">
        <v>8244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8268</v>
      </c>
      <c r="O1876">
        <f t="shared" si="145"/>
        <v>3</v>
      </c>
      <c r="P1876">
        <f t="shared" si="146"/>
        <v>61.67</v>
      </c>
      <c r="Q1876" s="10" t="s">
        <v>8310</v>
      </c>
      <c r="R1876" t="s">
        <v>8334</v>
      </c>
      <c r="S1876" s="13">
        <f t="shared" si="147"/>
        <v>42224.756909722222</v>
      </c>
      <c r="T1876" s="13">
        <f t="shared" si="148"/>
        <v>42254.756909722222</v>
      </c>
      <c r="U1876">
        <f t="shared" si="149"/>
        <v>2015</v>
      </c>
    </row>
    <row r="1877" spans="1:21" ht="32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8219</v>
      </c>
      <c r="G1877" t="s">
        <v>8222</v>
      </c>
      <c r="H1877" t="s">
        <v>8244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8268</v>
      </c>
      <c r="O1877">
        <f t="shared" si="145"/>
        <v>3</v>
      </c>
      <c r="P1877">
        <f t="shared" si="146"/>
        <v>39</v>
      </c>
      <c r="Q1877" s="10" t="s">
        <v>8310</v>
      </c>
      <c r="R1877" t="s">
        <v>8334</v>
      </c>
      <c r="S1877" s="13">
        <f t="shared" si="147"/>
        <v>42031.833587962959</v>
      </c>
      <c r="T1877" s="13">
        <f t="shared" si="148"/>
        <v>42063.333333333328</v>
      </c>
      <c r="U1877">
        <f t="shared" si="149"/>
        <v>2015</v>
      </c>
    </row>
    <row r="1878" spans="1:21" ht="48" x14ac:dyDescent="0.2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8219</v>
      </c>
      <c r="G1878" t="s">
        <v>8223</v>
      </c>
      <c r="H1878" t="s">
        <v>8245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8268</v>
      </c>
      <c r="O1878">
        <f t="shared" si="145"/>
        <v>2</v>
      </c>
      <c r="P1878">
        <f t="shared" si="146"/>
        <v>18.329999999999998</v>
      </c>
      <c r="Q1878" s="10" t="s">
        <v>8310</v>
      </c>
      <c r="R1878" t="s">
        <v>8334</v>
      </c>
      <c r="S1878" s="13">
        <f t="shared" si="147"/>
        <v>42069.903437500005</v>
      </c>
      <c r="T1878" s="13">
        <f t="shared" si="148"/>
        <v>42092.833333333328</v>
      </c>
      <c r="U1878">
        <f t="shared" si="149"/>
        <v>2015</v>
      </c>
    </row>
    <row r="1879" spans="1:21" ht="48" x14ac:dyDescent="0.2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8219</v>
      </c>
      <c r="G1879" t="s">
        <v>8222</v>
      </c>
      <c r="H1879" t="s">
        <v>8244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8268</v>
      </c>
      <c r="O1879">
        <f t="shared" si="145"/>
        <v>47</v>
      </c>
      <c r="P1879">
        <f t="shared" si="146"/>
        <v>166.06</v>
      </c>
      <c r="Q1879" s="10" t="s">
        <v>8310</v>
      </c>
      <c r="R1879" t="s">
        <v>8334</v>
      </c>
      <c r="S1879" s="13">
        <f t="shared" si="147"/>
        <v>41804.937083333331</v>
      </c>
      <c r="T1879" s="13">
        <f t="shared" si="148"/>
        <v>41821.9375</v>
      </c>
      <c r="U1879">
        <f t="shared" si="149"/>
        <v>2014</v>
      </c>
    </row>
    <row r="1880" spans="1:21" ht="64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8219</v>
      </c>
      <c r="G1880" t="s">
        <v>8222</v>
      </c>
      <c r="H1880" t="s">
        <v>8244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8301</v>
      </c>
      <c r="O1880">
        <f t="shared" si="145"/>
        <v>0</v>
      </c>
      <c r="P1880">
        <f t="shared" si="146"/>
        <v>0</v>
      </c>
      <c r="Q1880" s="10" t="s">
        <v>8312</v>
      </c>
      <c r="R1880" t="s">
        <v>8342</v>
      </c>
      <c r="S1880" s="13">
        <f t="shared" si="147"/>
        <v>42632.328784722224</v>
      </c>
      <c r="T1880" s="13">
        <f t="shared" si="148"/>
        <v>42662.328784722224</v>
      </c>
      <c r="U1880">
        <f t="shared" si="149"/>
        <v>2016</v>
      </c>
    </row>
    <row r="1881" spans="1:21" ht="48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8217</v>
      </c>
      <c r="G1881" t="s">
        <v>8222</v>
      </c>
      <c r="H1881" t="s">
        <v>8244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8271</v>
      </c>
      <c r="O1881">
        <f t="shared" si="145"/>
        <v>102</v>
      </c>
      <c r="P1881">
        <f t="shared" si="146"/>
        <v>230.19</v>
      </c>
      <c r="Q1881" s="10" t="s">
        <v>8312</v>
      </c>
      <c r="R1881" t="s">
        <v>8346</v>
      </c>
      <c r="S1881" s="13">
        <f t="shared" si="147"/>
        <v>41963.506168981476</v>
      </c>
      <c r="T1881" s="13">
        <f t="shared" si="148"/>
        <v>41991.506168981476</v>
      </c>
      <c r="U1881">
        <f t="shared" si="149"/>
        <v>2014</v>
      </c>
    </row>
    <row r="1882" spans="1:21" ht="48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8217</v>
      </c>
      <c r="G1882" t="s">
        <v>8223</v>
      </c>
      <c r="H1882" t="s">
        <v>8245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8268</v>
      </c>
      <c r="O1882">
        <f t="shared" si="145"/>
        <v>106</v>
      </c>
      <c r="P1882">
        <f t="shared" si="146"/>
        <v>59.7</v>
      </c>
      <c r="Q1882" s="10" t="s">
        <v>8310</v>
      </c>
      <c r="R1882" t="s">
        <v>8334</v>
      </c>
      <c r="S1882" s="13">
        <f t="shared" si="147"/>
        <v>42278.089039351849</v>
      </c>
      <c r="T1882" s="13">
        <f t="shared" si="148"/>
        <v>42302.999305555553</v>
      </c>
      <c r="U1882">
        <f t="shared" si="149"/>
        <v>2015</v>
      </c>
    </row>
    <row r="1883" spans="1:21" ht="48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8219</v>
      </c>
      <c r="G1883" t="s">
        <v>8222</v>
      </c>
      <c r="H1883" t="s">
        <v>8244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8300</v>
      </c>
      <c r="O1883">
        <f t="shared" si="145"/>
        <v>42</v>
      </c>
      <c r="P1883">
        <f t="shared" si="146"/>
        <v>79.87</v>
      </c>
      <c r="Q1883" s="10" t="s">
        <v>8310</v>
      </c>
      <c r="R1883" t="s">
        <v>8311</v>
      </c>
      <c r="S1883" s="13">
        <f t="shared" si="147"/>
        <v>41876.718935185185</v>
      </c>
      <c r="T1883" s="13">
        <f t="shared" si="148"/>
        <v>41931.208333333336</v>
      </c>
      <c r="U1883">
        <f t="shared" si="149"/>
        <v>2014</v>
      </c>
    </row>
    <row r="1884" spans="1:21" ht="48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8218</v>
      </c>
      <c r="G1884" t="s">
        <v>8223</v>
      </c>
      <c r="H1884" t="s">
        <v>8245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8270</v>
      </c>
      <c r="O1884">
        <f t="shared" si="145"/>
        <v>15</v>
      </c>
      <c r="P1884">
        <f t="shared" si="146"/>
        <v>97.33</v>
      </c>
      <c r="Q1884" s="10" t="s">
        <v>8315</v>
      </c>
      <c r="R1884" t="s">
        <v>8323</v>
      </c>
      <c r="S1884" s="13">
        <f t="shared" si="147"/>
        <v>41816.812094907407</v>
      </c>
      <c r="T1884" s="13">
        <f t="shared" si="148"/>
        <v>41831.666666666664</v>
      </c>
      <c r="U1884">
        <f t="shared" si="149"/>
        <v>2014</v>
      </c>
    </row>
    <row r="1885" spans="1:21" ht="48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8217</v>
      </c>
      <c r="G1885" t="s">
        <v>8222</v>
      </c>
      <c r="H1885" t="s">
        <v>8244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8268</v>
      </c>
      <c r="O1885">
        <f t="shared" si="145"/>
        <v>114</v>
      </c>
      <c r="P1885">
        <f t="shared" si="146"/>
        <v>105.21</v>
      </c>
      <c r="Q1885" s="10" t="s">
        <v>8310</v>
      </c>
      <c r="R1885" t="s">
        <v>8334</v>
      </c>
      <c r="S1885" s="13">
        <f t="shared" si="147"/>
        <v>42431.102534722217</v>
      </c>
      <c r="T1885" s="13">
        <f t="shared" si="148"/>
        <v>42461.06086805556</v>
      </c>
      <c r="U1885">
        <f t="shared" si="149"/>
        <v>2016</v>
      </c>
    </row>
    <row r="1886" spans="1:21" ht="48" x14ac:dyDescent="0.2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8217</v>
      </c>
      <c r="G1886" t="s">
        <v>8222</v>
      </c>
      <c r="H1886" t="s">
        <v>8244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8268</v>
      </c>
      <c r="O1886">
        <f t="shared" si="145"/>
        <v>106</v>
      </c>
      <c r="P1886">
        <f t="shared" si="146"/>
        <v>136.78</v>
      </c>
      <c r="Q1886" s="10" t="s">
        <v>8310</v>
      </c>
      <c r="R1886" t="s">
        <v>8334</v>
      </c>
      <c r="S1886" s="13">
        <f t="shared" si="147"/>
        <v>41926.942685185182</v>
      </c>
      <c r="T1886" s="13">
        <f t="shared" si="148"/>
        <v>41956.984351851846</v>
      </c>
      <c r="U1886">
        <f t="shared" si="149"/>
        <v>2014</v>
      </c>
    </row>
    <row r="1887" spans="1:21" ht="48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8219</v>
      </c>
      <c r="G1887" t="s">
        <v>8222</v>
      </c>
      <c r="H1887" t="s">
        <v>8244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8268</v>
      </c>
      <c r="O1887">
        <f t="shared" si="145"/>
        <v>8</v>
      </c>
      <c r="P1887">
        <f t="shared" si="146"/>
        <v>38.33</v>
      </c>
      <c r="Q1887" s="10" t="s">
        <v>8310</v>
      </c>
      <c r="R1887" t="s">
        <v>8334</v>
      </c>
      <c r="S1887" s="13">
        <f t="shared" si="147"/>
        <v>41904.650578703702</v>
      </c>
      <c r="T1887" s="13">
        <f t="shared" si="148"/>
        <v>41934.650578703702</v>
      </c>
      <c r="U1887">
        <f t="shared" si="149"/>
        <v>2014</v>
      </c>
    </row>
    <row r="1888" spans="1:21" ht="48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8217</v>
      </c>
      <c r="G1888" t="s">
        <v>8222</v>
      </c>
      <c r="H1888" t="s">
        <v>8244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8273</v>
      </c>
      <c r="O1888">
        <f t="shared" si="145"/>
        <v>109</v>
      </c>
      <c r="P1888">
        <f t="shared" si="146"/>
        <v>40.549999999999997</v>
      </c>
      <c r="Q1888" s="10" t="s">
        <v>8324</v>
      </c>
      <c r="R1888" t="s">
        <v>8348</v>
      </c>
      <c r="S1888" s="13">
        <f t="shared" si="147"/>
        <v>40833.200474537036</v>
      </c>
      <c r="T1888" s="13">
        <f t="shared" si="148"/>
        <v>40893.242141203707</v>
      </c>
      <c r="U1888">
        <f t="shared" si="149"/>
        <v>2011</v>
      </c>
    </row>
    <row r="1889" spans="1:21" ht="48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8218</v>
      </c>
      <c r="G1889" t="s">
        <v>8224</v>
      </c>
      <c r="H1889" t="s">
        <v>8246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8264</v>
      </c>
      <c r="O1889">
        <f t="shared" si="145"/>
        <v>0</v>
      </c>
      <c r="P1889">
        <f t="shared" si="146"/>
        <v>0</v>
      </c>
      <c r="Q1889" s="10" t="s">
        <v>8308</v>
      </c>
      <c r="R1889" t="s">
        <v>8309</v>
      </c>
      <c r="S1889" s="13">
        <f t="shared" si="147"/>
        <v>42559.064143518524</v>
      </c>
      <c r="T1889" s="13">
        <f t="shared" si="148"/>
        <v>42616.246527777781</v>
      </c>
      <c r="U1889">
        <f t="shared" si="149"/>
        <v>2016</v>
      </c>
    </row>
    <row r="1890" spans="1:21" ht="48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8217</v>
      </c>
      <c r="G1890" t="s">
        <v>8222</v>
      </c>
      <c r="H1890" t="s">
        <v>8244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8266</v>
      </c>
      <c r="O1890">
        <f t="shared" si="145"/>
        <v>121</v>
      </c>
      <c r="P1890">
        <f t="shared" si="146"/>
        <v>83.95</v>
      </c>
      <c r="Q1890" s="10" t="s">
        <v>8308</v>
      </c>
      <c r="R1890" t="s">
        <v>8337</v>
      </c>
      <c r="S1890" s="13">
        <f t="shared" si="147"/>
        <v>39950.163344907407</v>
      </c>
      <c r="T1890" s="13">
        <f t="shared" si="148"/>
        <v>40035.80972222222</v>
      </c>
      <c r="U1890">
        <f t="shared" si="149"/>
        <v>2009</v>
      </c>
    </row>
    <row r="1891" spans="1:21" ht="48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8217</v>
      </c>
      <c r="G1891" t="s">
        <v>8222</v>
      </c>
      <c r="H1891" t="s">
        <v>8244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8273</v>
      </c>
      <c r="O1891">
        <f t="shared" si="145"/>
        <v>100</v>
      </c>
      <c r="P1891">
        <f t="shared" si="146"/>
        <v>305.56</v>
      </c>
      <c r="Q1891" s="10" t="s">
        <v>8324</v>
      </c>
      <c r="R1891" t="s">
        <v>8348</v>
      </c>
      <c r="S1891" s="13">
        <f t="shared" si="147"/>
        <v>40730.105625000004</v>
      </c>
      <c r="T1891" s="13">
        <f t="shared" si="148"/>
        <v>40747.165972222225</v>
      </c>
      <c r="U1891">
        <f t="shared" si="149"/>
        <v>2011</v>
      </c>
    </row>
    <row r="1892" spans="1:21" ht="48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8217</v>
      </c>
      <c r="G1892" t="s">
        <v>8222</v>
      </c>
      <c r="H1892" t="s">
        <v>8244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8273</v>
      </c>
      <c r="O1892">
        <f t="shared" si="145"/>
        <v>101</v>
      </c>
      <c r="P1892">
        <f t="shared" si="146"/>
        <v>113.88</v>
      </c>
      <c r="Q1892" s="10" t="s">
        <v>8324</v>
      </c>
      <c r="R1892" t="s">
        <v>8348</v>
      </c>
      <c r="S1892" s="13">
        <f t="shared" si="147"/>
        <v>40973.038541666669</v>
      </c>
      <c r="T1892" s="13">
        <f t="shared" si="148"/>
        <v>40993.996874999997</v>
      </c>
      <c r="U1892">
        <f t="shared" si="149"/>
        <v>2012</v>
      </c>
    </row>
    <row r="1893" spans="1:21" ht="48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8217</v>
      </c>
      <c r="G1893" t="s">
        <v>8222</v>
      </c>
      <c r="H1893" t="s">
        <v>8244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8273</v>
      </c>
      <c r="O1893">
        <f t="shared" si="145"/>
        <v>131</v>
      </c>
      <c r="P1893">
        <f t="shared" si="146"/>
        <v>96.08</v>
      </c>
      <c r="Q1893" s="10" t="s">
        <v>8324</v>
      </c>
      <c r="R1893" t="s">
        <v>8348</v>
      </c>
      <c r="S1893" s="13">
        <f t="shared" si="147"/>
        <v>41422.822824074072</v>
      </c>
      <c r="T1893" s="13">
        <f t="shared" si="148"/>
        <v>41456.165972222225</v>
      </c>
      <c r="U1893">
        <f t="shared" si="149"/>
        <v>2013</v>
      </c>
    </row>
    <row r="1894" spans="1:21" ht="48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8219</v>
      </c>
      <c r="G1894" t="s">
        <v>8222</v>
      </c>
      <c r="H1894" t="s">
        <v>8244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8275</v>
      </c>
      <c r="O1894">
        <f t="shared" si="145"/>
        <v>0</v>
      </c>
      <c r="P1894">
        <f t="shared" si="146"/>
        <v>0</v>
      </c>
      <c r="Q1894" s="10" t="s">
        <v>8324</v>
      </c>
      <c r="R1894" t="s">
        <v>8338</v>
      </c>
      <c r="S1894" s="13">
        <f t="shared" si="147"/>
        <v>41562.67155092593</v>
      </c>
      <c r="T1894" s="13">
        <f t="shared" si="148"/>
        <v>41592.713217592594</v>
      </c>
      <c r="U1894">
        <f t="shared" si="149"/>
        <v>2013</v>
      </c>
    </row>
    <row r="1895" spans="1:21" ht="48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8217</v>
      </c>
      <c r="G1895" t="s">
        <v>8222</v>
      </c>
      <c r="H1895" t="s">
        <v>8244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8273</v>
      </c>
      <c r="O1895">
        <f t="shared" si="145"/>
        <v>295</v>
      </c>
      <c r="P1895">
        <f t="shared" si="146"/>
        <v>92.1</v>
      </c>
      <c r="Q1895" s="10" t="s">
        <v>8324</v>
      </c>
      <c r="R1895" t="s">
        <v>8348</v>
      </c>
      <c r="S1895" s="13">
        <f t="shared" si="147"/>
        <v>40587.085532407407</v>
      </c>
      <c r="T1895" s="13">
        <f t="shared" si="148"/>
        <v>40636.043865740743</v>
      </c>
      <c r="U1895">
        <f t="shared" si="149"/>
        <v>2011</v>
      </c>
    </row>
    <row r="1896" spans="1:21" ht="48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8219</v>
      </c>
      <c r="G1896" t="s">
        <v>8234</v>
      </c>
      <c r="H1896" t="s">
        <v>8247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8290</v>
      </c>
      <c r="O1896">
        <f t="shared" si="145"/>
        <v>0</v>
      </c>
      <c r="P1896">
        <f t="shared" si="146"/>
        <v>0</v>
      </c>
      <c r="Q1896" s="10" t="s">
        <v>8324</v>
      </c>
      <c r="R1896" t="s">
        <v>8330</v>
      </c>
      <c r="S1896" s="13">
        <f t="shared" si="147"/>
        <v>42179.306388888886</v>
      </c>
      <c r="T1896" s="13">
        <f t="shared" si="148"/>
        <v>42239.306388888886</v>
      </c>
      <c r="U1896">
        <f t="shared" si="149"/>
        <v>2015</v>
      </c>
    </row>
    <row r="1897" spans="1:21" ht="48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8219</v>
      </c>
      <c r="G1897" t="s">
        <v>8222</v>
      </c>
      <c r="H1897" t="s">
        <v>8244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8290</v>
      </c>
      <c r="O1897">
        <f t="shared" si="145"/>
        <v>10</v>
      </c>
      <c r="P1897">
        <f t="shared" si="146"/>
        <v>62.22</v>
      </c>
      <c r="Q1897" s="10" t="s">
        <v>8324</v>
      </c>
      <c r="R1897" t="s">
        <v>8330</v>
      </c>
      <c r="S1897" s="13">
        <f t="shared" si="147"/>
        <v>41845.968159722222</v>
      </c>
      <c r="T1897" s="13">
        <f t="shared" si="148"/>
        <v>41875.968159722222</v>
      </c>
      <c r="U1897">
        <f t="shared" si="149"/>
        <v>2014</v>
      </c>
    </row>
    <row r="1898" spans="1:21" ht="48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8217</v>
      </c>
      <c r="G1898" t="s">
        <v>8223</v>
      </c>
      <c r="H1898" t="s">
        <v>8245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8282</v>
      </c>
      <c r="O1898">
        <f t="shared" si="145"/>
        <v>118</v>
      </c>
      <c r="P1898">
        <f t="shared" si="146"/>
        <v>93.07</v>
      </c>
      <c r="Q1898" s="10" t="s">
        <v>8328</v>
      </c>
      <c r="R1898" t="s">
        <v>8329</v>
      </c>
      <c r="S1898" s="13">
        <f t="shared" si="147"/>
        <v>42026.605057870373</v>
      </c>
      <c r="T1898" s="13">
        <f t="shared" si="148"/>
        <v>42071.563391203701</v>
      </c>
      <c r="U1898">
        <f t="shared" si="149"/>
        <v>2015</v>
      </c>
    </row>
    <row r="1899" spans="1:21" ht="48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8217</v>
      </c>
      <c r="G1899" t="s">
        <v>8222</v>
      </c>
      <c r="H1899" t="s">
        <v>8244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8282</v>
      </c>
      <c r="O1899">
        <f t="shared" si="145"/>
        <v>103</v>
      </c>
      <c r="P1899">
        <f t="shared" si="146"/>
        <v>47.13</v>
      </c>
      <c r="Q1899" s="10" t="s">
        <v>8328</v>
      </c>
      <c r="R1899" t="s">
        <v>8329</v>
      </c>
      <c r="S1899" s="13">
        <f t="shared" si="147"/>
        <v>42571.167465277773</v>
      </c>
      <c r="T1899" s="13">
        <f t="shared" si="148"/>
        <v>42611.167465277773</v>
      </c>
      <c r="U1899">
        <f t="shared" si="149"/>
        <v>2016</v>
      </c>
    </row>
    <row r="1900" spans="1:21" ht="32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8219</v>
      </c>
      <c r="G1900" t="s">
        <v>8223</v>
      </c>
      <c r="H1900" t="s">
        <v>8245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8282</v>
      </c>
      <c r="O1900">
        <f t="shared" si="145"/>
        <v>16</v>
      </c>
      <c r="P1900">
        <f t="shared" si="146"/>
        <v>45.16</v>
      </c>
      <c r="Q1900" s="10" t="s">
        <v>8328</v>
      </c>
      <c r="R1900" t="s">
        <v>8329</v>
      </c>
      <c r="S1900" s="13">
        <f t="shared" si="147"/>
        <v>41766.718009259261</v>
      </c>
      <c r="T1900" s="13">
        <f t="shared" si="148"/>
        <v>41826.718009259261</v>
      </c>
      <c r="U1900">
        <f t="shared" si="149"/>
        <v>2014</v>
      </c>
    </row>
    <row r="1901" spans="1:21" ht="48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8219</v>
      </c>
      <c r="G1901" t="s">
        <v>8222</v>
      </c>
      <c r="H1901" t="s">
        <v>8244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8282</v>
      </c>
      <c r="O1901">
        <f t="shared" si="145"/>
        <v>26</v>
      </c>
      <c r="P1901">
        <f t="shared" si="146"/>
        <v>59.04</v>
      </c>
      <c r="Q1901" s="10" t="s">
        <v>8328</v>
      </c>
      <c r="R1901" t="s">
        <v>8329</v>
      </c>
      <c r="S1901" s="13">
        <f t="shared" si="147"/>
        <v>42597.617418981477</v>
      </c>
      <c r="T1901" s="13">
        <f t="shared" si="148"/>
        <v>42628.617418981477</v>
      </c>
      <c r="U1901">
        <f t="shared" si="149"/>
        <v>2016</v>
      </c>
    </row>
    <row r="1902" spans="1:21" ht="48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8219</v>
      </c>
      <c r="G1902" t="s">
        <v>8223</v>
      </c>
      <c r="H1902" t="s">
        <v>8245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8282</v>
      </c>
      <c r="O1902">
        <f t="shared" si="145"/>
        <v>1</v>
      </c>
      <c r="P1902">
        <f t="shared" si="146"/>
        <v>19</v>
      </c>
      <c r="Q1902" s="10" t="s">
        <v>8328</v>
      </c>
      <c r="R1902" t="s">
        <v>8329</v>
      </c>
      <c r="S1902" s="13">
        <f t="shared" si="147"/>
        <v>41913.94840277778</v>
      </c>
      <c r="T1902" s="13">
        <f t="shared" si="148"/>
        <v>41943.94840277778</v>
      </c>
      <c r="U1902">
        <f t="shared" si="149"/>
        <v>2014</v>
      </c>
    </row>
    <row r="1903" spans="1:21" ht="32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8219</v>
      </c>
      <c r="G1903" t="s">
        <v>8223</v>
      </c>
      <c r="H1903" t="s">
        <v>8245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8293</v>
      </c>
      <c r="O1903">
        <f t="shared" si="145"/>
        <v>42</v>
      </c>
      <c r="P1903">
        <f t="shared" si="146"/>
        <v>83.43</v>
      </c>
      <c r="Q1903" s="10" t="s">
        <v>8328</v>
      </c>
      <c r="R1903" t="s">
        <v>8335</v>
      </c>
      <c r="S1903" s="13">
        <f t="shared" si="147"/>
        <v>42034.639768518522</v>
      </c>
      <c r="T1903" s="13">
        <f t="shared" si="148"/>
        <v>42064.639768518522</v>
      </c>
      <c r="U1903">
        <f t="shared" si="149"/>
        <v>2015</v>
      </c>
    </row>
    <row r="1904" spans="1:21" ht="32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8217</v>
      </c>
      <c r="G1904" t="s">
        <v>8222</v>
      </c>
      <c r="H1904" t="s">
        <v>8244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8273</v>
      </c>
      <c r="O1904">
        <f t="shared" si="145"/>
        <v>103</v>
      </c>
      <c r="P1904">
        <f t="shared" si="146"/>
        <v>68.010000000000005</v>
      </c>
      <c r="Q1904" s="10" t="s">
        <v>8324</v>
      </c>
      <c r="R1904" t="s">
        <v>8348</v>
      </c>
      <c r="S1904" s="13">
        <f t="shared" si="147"/>
        <v>42515.71775462963</v>
      </c>
      <c r="T1904" s="13">
        <f t="shared" si="148"/>
        <v>42546.165972222225</v>
      </c>
      <c r="U1904">
        <f t="shared" si="149"/>
        <v>2016</v>
      </c>
    </row>
    <row r="1905" spans="1:21" ht="48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8218</v>
      </c>
      <c r="G1905" t="s">
        <v>8222</v>
      </c>
      <c r="H1905" t="s">
        <v>8244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8269</v>
      </c>
      <c r="O1905">
        <f t="shared" si="145"/>
        <v>0</v>
      </c>
      <c r="P1905">
        <f t="shared" si="146"/>
        <v>0</v>
      </c>
      <c r="Q1905" s="10" t="s">
        <v>8315</v>
      </c>
      <c r="R1905" t="s">
        <v>8319</v>
      </c>
      <c r="S1905" s="13">
        <f t="shared" si="147"/>
        <v>41897.702199074076</v>
      </c>
      <c r="T1905" s="13">
        <f t="shared" si="148"/>
        <v>41918.208333333336</v>
      </c>
      <c r="U1905">
        <f t="shared" si="149"/>
        <v>2014</v>
      </c>
    </row>
    <row r="1906" spans="1:21" ht="48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8218</v>
      </c>
      <c r="G1906" t="s">
        <v>8224</v>
      </c>
      <c r="H1906" t="s">
        <v>8246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8269</v>
      </c>
      <c r="O1906">
        <f t="shared" si="145"/>
        <v>3</v>
      </c>
      <c r="P1906">
        <f t="shared" si="146"/>
        <v>30</v>
      </c>
      <c r="Q1906" s="10" t="s">
        <v>8315</v>
      </c>
      <c r="R1906" t="s">
        <v>8319</v>
      </c>
      <c r="S1906" s="13">
        <f t="shared" si="147"/>
        <v>42088.069108796291</v>
      </c>
      <c r="T1906" s="13">
        <f t="shared" si="148"/>
        <v>42118.069108796291</v>
      </c>
      <c r="U1906">
        <f t="shared" si="149"/>
        <v>2015</v>
      </c>
    </row>
    <row r="1907" spans="1:21" ht="48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8217</v>
      </c>
      <c r="G1907" t="s">
        <v>8222</v>
      </c>
      <c r="H1907" t="s">
        <v>8244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8297</v>
      </c>
      <c r="O1907">
        <f t="shared" si="145"/>
        <v>120</v>
      </c>
      <c r="P1907">
        <f t="shared" si="146"/>
        <v>49.19</v>
      </c>
      <c r="Q1907" s="10" t="s">
        <v>8324</v>
      </c>
      <c r="R1907" t="s">
        <v>8356</v>
      </c>
      <c r="S1907" s="13">
        <f t="shared" si="147"/>
        <v>40973.773182870369</v>
      </c>
      <c r="T1907" s="13">
        <f t="shared" si="148"/>
        <v>41003.731516203705</v>
      </c>
      <c r="U1907">
        <f t="shared" si="149"/>
        <v>2012</v>
      </c>
    </row>
    <row r="1908" spans="1:21" ht="48" x14ac:dyDescent="0.2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8217</v>
      </c>
      <c r="G1908" t="s">
        <v>8222</v>
      </c>
      <c r="H1908" t="s">
        <v>8244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8300</v>
      </c>
      <c r="O1908">
        <f t="shared" si="145"/>
        <v>131</v>
      </c>
      <c r="P1908">
        <f t="shared" si="146"/>
        <v>50.53</v>
      </c>
      <c r="Q1908" s="10" t="s">
        <v>8310</v>
      </c>
      <c r="R1908" t="s">
        <v>8311</v>
      </c>
      <c r="S1908" s="13">
        <f t="shared" si="147"/>
        <v>41432.062037037038</v>
      </c>
      <c r="T1908" s="13">
        <f t="shared" si="148"/>
        <v>41468.75</v>
      </c>
      <c r="U1908">
        <f t="shared" si="149"/>
        <v>2013</v>
      </c>
    </row>
    <row r="1909" spans="1:21" ht="64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8219</v>
      </c>
      <c r="G1909" t="s">
        <v>8222</v>
      </c>
      <c r="H1909" t="s">
        <v>8244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8301</v>
      </c>
      <c r="O1909">
        <f t="shared" si="145"/>
        <v>26</v>
      </c>
      <c r="P1909">
        <f t="shared" si="146"/>
        <v>93.67</v>
      </c>
      <c r="Q1909" s="10" t="s">
        <v>8312</v>
      </c>
      <c r="R1909" t="s">
        <v>8342</v>
      </c>
      <c r="S1909" s="13">
        <f t="shared" si="147"/>
        <v>41846.978078703702</v>
      </c>
      <c r="T1909" s="13">
        <f t="shared" si="148"/>
        <v>41876.978078703702</v>
      </c>
      <c r="U1909">
        <f t="shared" si="149"/>
        <v>2014</v>
      </c>
    </row>
    <row r="1910" spans="1:21" ht="48" x14ac:dyDescent="0.2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8219</v>
      </c>
      <c r="G1910" t="s">
        <v>8222</v>
      </c>
      <c r="H1910" t="s">
        <v>8244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8268</v>
      </c>
      <c r="O1910">
        <f t="shared" si="145"/>
        <v>0</v>
      </c>
      <c r="P1910">
        <f t="shared" si="146"/>
        <v>0</v>
      </c>
      <c r="Q1910" s="10" t="s">
        <v>8310</v>
      </c>
      <c r="R1910" t="s">
        <v>8334</v>
      </c>
      <c r="S1910" s="13">
        <f t="shared" si="147"/>
        <v>41916.597638888888</v>
      </c>
      <c r="T1910" s="13">
        <f t="shared" si="148"/>
        <v>41976.639305555553</v>
      </c>
      <c r="U1910">
        <f t="shared" si="149"/>
        <v>2014</v>
      </c>
    </row>
    <row r="1911" spans="1:21" ht="48" x14ac:dyDescent="0.2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8219</v>
      </c>
      <c r="G1911" t="s">
        <v>8222</v>
      </c>
      <c r="H1911" t="s">
        <v>8244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8268</v>
      </c>
      <c r="O1911">
        <f t="shared" si="145"/>
        <v>9</v>
      </c>
      <c r="P1911">
        <f t="shared" si="146"/>
        <v>29.41</v>
      </c>
      <c r="Q1911" s="10" t="s">
        <v>8310</v>
      </c>
      <c r="R1911" t="s">
        <v>8334</v>
      </c>
      <c r="S1911" s="13">
        <f t="shared" si="147"/>
        <v>41869.714166666665</v>
      </c>
      <c r="T1911" s="13">
        <f t="shared" si="148"/>
        <v>41876.875</v>
      </c>
      <c r="U1911">
        <f t="shared" si="149"/>
        <v>2014</v>
      </c>
    </row>
    <row r="1912" spans="1:21" ht="48" x14ac:dyDescent="0.2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8219</v>
      </c>
      <c r="G1912" t="s">
        <v>8222</v>
      </c>
      <c r="H1912" t="s">
        <v>8244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8268</v>
      </c>
      <c r="O1912">
        <f t="shared" si="145"/>
        <v>62</v>
      </c>
      <c r="P1912">
        <f t="shared" si="146"/>
        <v>486.43</v>
      </c>
      <c r="Q1912" s="10" t="s">
        <v>8310</v>
      </c>
      <c r="R1912" t="s">
        <v>8334</v>
      </c>
      <c r="S1912" s="13">
        <f t="shared" si="147"/>
        <v>41830.234166666669</v>
      </c>
      <c r="T1912" s="13">
        <f t="shared" si="148"/>
        <v>41860.234166666669</v>
      </c>
      <c r="U1912">
        <f t="shared" si="149"/>
        <v>2014</v>
      </c>
    </row>
    <row r="1913" spans="1:21" ht="48" x14ac:dyDescent="0.2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8217</v>
      </c>
      <c r="G1913" t="s">
        <v>8222</v>
      </c>
      <c r="H1913" t="s">
        <v>8244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8268</v>
      </c>
      <c r="O1913">
        <f t="shared" si="145"/>
        <v>102</v>
      </c>
      <c r="P1913">
        <f t="shared" si="146"/>
        <v>62.92</v>
      </c>
      <c r="Q1913" s="10" t="s">
        <v>8310</v>
      </c>
      <c r="R1913" t="s">
        <v>8334</v>
      </c>
      <c r="S1913" s="13">
        <f t="shared" si="147"/>
        <v>41026.953055555554</v>
      </c>
      <c r="T1913" s="13">
        <f t="shared" si="148"/>
        <v>41061.953055555554</v>
      </c>
      <c r="U1913">
        <f t="shared" si="149"/>
        <v>2012</v>
      </c>
    </row>
    <row r="1914" spans="1:21" ht="48" x14ac:dyDescent="0.2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8219</v>
      </c>
      <c r="G1914" t="s">
        <v>8222</v>
      </c>
      <c r="H1914" t="s">
        <v>8244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8302</v>
      </c>
      <c r="O1914">
        <f t="shared" si="145"/>
        <v>46</v>
      </c>
      <c r="P1914">
        <f t="shared" si="146"/>
        <v>70.83</v>
      </c>
      <c r="Q1914" s="10" t="s">
        <v>8310</v>
      </c>
      <c r="R1914" t="s">
        <v>8318</v>
      </c>
      <c r="S1914" s="13">
        <f t="shared" si="147"/>
        <v>42057.277858796297</v>
      </c>
      <c r="T1914" s="13">
        <f t="shared" si="148"/>
        <v>42117.236192129625</v>
      </c>
      <c r="U1914">
        <f t="shared" si="149"/>
        <v>2015</v>
      </c>
    </row>
    <row r="1915" spans="1:21" ht="48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8217</v>
      </c>
      <c r="G1915" t="s">
        <v>8222</v>
      </c>
      <c r="H1915" t="s">
        <v>8244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8268</v>
      </c>
      <c r="O1915">
        <f t="shared" si="145"/>
        <v>105</v>
      </c>
      <c r="P1915">
        <f t="shared" si="146"/>
        <v>65.58</v>
      </c>
      <c r="Q1915" s="10" t="s">
        <v>8310</v>
      </c>
      <c r="R1915" t="s">
        <v>8334</v>
      </c>
      <c r="S1915" s="13">
        <f t="shared" si="147"/>
        <v>42145.746689814812</v>
      </c>
      <c r="T1915" s="13">
        <f t="shared" si="148"/>
        <v>42175.746689814812</v>
      </c>
      <c r="U1915">
        <f t="shared" si="149"/>
        <v>2015</v>
      </c>
    </row>
    <row r="1916" spans="1:21" ht="48" x14ac:dyDescent="0.2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8217</v>
      </c>
      <c r="G1916" t="s">
        <v>8223</v>
      </c>
      <c r="H1916" t="s">
        <v>8245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8268</v>
      </c>
      <c r="O1916">
        <f t="shared" si="145"/>
        <v>100</v>
      </c>
      <c r="P1916">
        <f t="shared" si="146"/>
        <v>125.09</v>
      </c>
      <c r="Q1916" s="10" t="s">
        <v>8310</v>
      </c>
      <c r="R1916" t="s">
        <v>8334</v>
      </c>
      <c r="S1916" s="13">
        <f t="shared" si="147"/>
        <v>42193.771481481483</v>
      </c>
      <c r="T1916" s="13">
        <f t="shared" si="148"/>
        <v>42212.957638888889</v>
      </c>
      <c r="U1916">
        <f t="shared" si="149"/>
        <v>2015</v>
      </c>
    </row>
    <row r="1917" spans="1:21" ht="48" x14ac:dyDescent="0.2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8217</v>
      </c>
      <c r="G1917" t="s">
        <v>8222</v>
      </c>
      <c r="H1917" t="s">
        <v>8244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8268</v>
      </c>
      <c r="O1917">
        <f t="shared" si="145"/>
        <v>100</v>
      </c>
      <c r="P1917">
        <f t="shared" si="146"/>
        <v>69.819999999999993</v>
      </c>
      <c r="Q1917" s="10" t="s">
        <v>8310</v>
      </c>
      <c r="R1917" t="s">
        <v>8334</v>
      </c>
      <c r="S1917" s="13">
        <f t="shared" si="147"/>
        <v>42466.558796296296</v>
      </c>
      <c r="T1917" s="13">
        <f t="shared" si="148"/>
        <v>42490.165972222225</v>
      </c>
      <c r="U1917">
        <f t="shared" si="149"/>
        <v>2016</v>
      </c>
    </row>
    <row r="1918" spans="1:21" ht="48" x14ac:dyDescent="0.2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8217</v>
      </c>
      <c r="G1918" t="s">
        <v>8222</v>
      </c>
      <c r="H1918" t="s">
        <v>8244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8268</v>
      </c>
      <c r="O1918">
        <f t="shared" si="145"/>
        <v>102</v>
      </c>
      <c r="P1918">
        <f t="shared" si="146"/>
        <v>66.150000000000006</v>
      </c>
      <c r="Q1918" s="10" t="s">
        <v>8310</v>
      </c>
      <c r="R1918" t="s">
        <v>8334</v>
      </c>
      <c r="S1918" s="13">
        <f t="shared" si="147"/>
        <v>41829.599791666667</v>
      </c>
      <c r="T1918" s="13">
        <f t="shared" si="148"/>
        <v>41889.599791666667</v>
      </c>
      <c r="U1918">
        <f t="shared" si="149"/>
        <v>2014</v>
      </c>
    </row>
    <row r="1919" spans="1:21" ht="48" x14ac:dyDescent="0.2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8217</v>
      </c>
      <c r="G1919" t="s">
        <v>8222</v>
      </c>
      <c r="H1919" t="s">
        <v>8244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8268</v>
      </c>
      <c r="O1919">
        <f t="shared" si="145"/>
        <v>106</v>
      </c>
      <c r="P1919">
        <f t="shared" si="146"/>
        <v>56.2</v>
      </c>
      <c r="Q1919" s="10" t="s">
        <v>8310</v>
      </c>
      <c r="R1919" t="s">
        <v>8334</v>
      </c>
      <c r="S1919" s="13">
        <f t="shared" si="147"/>
        <v>42196.028703703705</v>
      </c>
      <c r="T1919" s="13">
        <f t="shared" si="148"/>
        <v>42228</v>
      </c>
      <c r="U1919">
        <f t="shared" si="149"/>
        <v>2015</v>
      </c>
    </row>
    <row r="1920" spans="1:21" ht="48" x14ac:dyDescent="0.2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8219</v>
      </c>
      <c r="G1920" t="s">
        <v>8222</v>
      </c>
      <c r="H1920" t="s">
        <v>8244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8268</v>
      </c>
      <c r="O1920">
        <f t="shared" si="145"/>
        <v>11</v>
      </c>
      <c r="P1920">
        <f t="shared" si="146"/>
        <v>51.67</v>
      </c>
      <c r="Q1920" s="10" t="s">
        <v>8310</v>
      </c>
      <c r="R1920" t="s">
        <v>8334</v>
      </c>
      <c r="S1920" s="13">
        <f t="shared" si="147"/>
        <v>41983.752847222218</v>
      </c>
      <c r="T1920" s="13">
        <f t="shared" si="148"/>
        <v>42014.140972222223</v>
      </c>
      <c r="U1920">
        <f t="shared" si="149"/>
        <v>2015</v>
      </c>
    </row>
    <row r="1921" spans="1:21" ht="48" x14ac:dyDescent="0.2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8218</v>
      </c>
      <c r="G1921" t="s">
        <v>8222</v>
      </c>
      <c r="H1921" t="s">
        <v>8244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8302</v>
      </c>
      <c r="O1921">
        <f t="shared" si="145"/>
        <v>0</v>
      </c>
      <c r="P1921">
        <f t="shared" si="146"/>
        <v>0</v>
      </c>
      <c r="Q1921" s="10" t="s">
        <v>8310</v>
      </c>
      <c r="R1921" t="s">
        <v>8318</v>
      </c>
      <c r="S1921" s="13">
        <f t="shared" si="147"/>
        <v>42255.696006944447</v>
      </c>
      <c r="T1921" s="13">
        <f t="shared" si="148"/>
        <v>42285.696006944447</v>
      </c>
      <c r="U1921">
        <f t="shared" si="149"/>
        <v>2015</v>
      </c>
    </row>
    <row r="1922" spans="1:21" ht="48" x14ac:dyDescent="0.2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8219</v>
      </c>
      <c r="G1922" t="s">
        <v>8222</v>
      </c>
      <c r="H1922" t="s">
        <v>8244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8268</v>
      </c>
      <c r="O1922">
        <f t="shared" si="145"/>
        <v>1</v>
      </c>
      <c r="P1922">
        <f t="shared" si="146"/>
        <v>25</v>
      </c>
      <c r="Q1922" s="10" t="s">
        <v>8310</v>
      </c>
      <c r="R1922" t="s">
        <v>8334</v>
      </c>
      <c r="S1922" s="13">
        <f t="shared" si="147"/>
        <v>41940.587233796294</v>
      </c>
      <c r="T1922" s="13">
        <f t="shared" si="148"/>
        <v>41968.041666666672</v>
      </c>
      <c r="U1922">
        <f t="shared" si="149"/>
        <v>2014</v>
      </c>
    </row>
    <row r="1923" spans="1:21" ht="48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8219</v>
      </c>
      <c r="G1923" t="s">
        <v>8222</v>
      </c>
      <c r="H1923" t="s">
        <v>8244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8268</v>
      </c>
      <c r="O1923">
        <f t="shared" ref="O1923:O1986" si="150">ROUND(E1923/D1923*100,0)</f>
        <v>0</v>
      </c>
      <c r="P1923">
        <f t="shared" ref="P1923:P1986" si="151">IFERROR(ROUND(E1923/L1923,2),0)</f>
        <v>0</v>
      </c>
      <c r="Q1923" s="10" t="s">
        <v>8310</v>
      </c>
      <c r="R1923" t="s">
        <v>8334</v>
      </c>
      <c r="S1923" s="13">
        <f t="shared" ref="S1923:S1986" si="152">(((J1923/60)/60)/24)+DATE(1970,1,1)</f>
        <v>42457.932025462964</v>
      </c>
      <c r="T1923" s="13">
        <f t="shared" ref="T1923:T1986" si="153">(((I1923/60)/60)/24)+DATE(1970,1,1)</f>
        <v>42485.013888888891</v>
      </c>
      <c r="U1923">
        <f t="shared" ref="U1923:U1986" si="154">YEAR(T1923)</f>
        <v>2016</v>
      </c>
    </row>
    <row r="1924" spans="1:21" ht="48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8217</v>
      </c>
      <c r="G1924" t="s">
        <v>8224</v>
      </c>
      <c r="H1924" t="s">
        <v>8246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8294</v>
      </c>
      <c r="O1924">
        <f t="shared" si="150"/>
        <v>412</v>
      </c>
      <c r="P1924">
        <f t="shared" si="151"/>
        <v>44.06</v>
      </c>
      <c r="Q1924" s="10" t="s">
        <v>8321</v>
      </c>
      <c r="R1924" t="s">
        <v>8349</v>
      </c>
      <c r="S1924" s="13">
        <f t="shared" si="152"/>
        <v>42633.586122685185</v>
      </c>
      <c r="T1924" s="13">
        <f t="shared" si="153"/>
        <v>42668.708333333328</v>
      </c>
      <c r="U1924">
        <f t="shared" si="154"/>
        <v>2016</v>
      </c>
    </row>
    <row r="1925" spans="1:21" ht="48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8217</v>
      </c>
      <c r="G1925" t="s">
        <v>8222</v>
      </c>
      <c r="H1925" t="s">
        <v>8244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8266</v>
      </c>
      <c r="O1925">
        <f t="shared" si="150"/>
        <v>123</v>
      </c>
      <c r="P1925">
        <f t="shared" si="151"/>
        <v>114.59</v>
      </c>
      <c r="Q1925" s="10" t="s">
        <v>8308</v>
      </c>
      <c r="R1925" t="s">
        <v>8337</v>
      </c>
      <c r="S1925" s="13">
        <f t="shared" si="152"/>
        <v>42697.32136574074</v>
      </c>
      <c r="T1925" s="13">
        <f t="shared" si="153"/>
        <v>42725.332638888889</v>
      </c>
      <c r="U1925">
        <f t="shared" si="154"/>
        <v>2016</v>
      </c>
    </row>
    <row r="1926" spans="1:21" ht="16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8217</v>
      </c>
      <c r="G1926" t="s">
        <v>8222</v>
      </c>
      <c r="H1926" t="s">
        <v>8244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8277</v>
      </c>
      <c r="O1926">
        <f t="shared" si="150"/>
        <v>108</v>
      </c>
      <c r="P1926">
        <f t="shared" si="151"/>
        <v>61.03</v>
      </c>
      <c r="Q1926" s="10" t="s">
        <v>8324</v>
      </c>
      <c r="R1926" t="s">
        <v>8343</v>
      </c>
      <c r="S1926" s="13">
        <f t="shared" si="152"/>
        <v>42514.666956018518</v>
      </c>
      <c r="T1926" s="13">
        <f t="shared" si="153"/>
        <v>42544.666956018518</v>
      </c>
      <c r="U1926">
        <f t="shared" si="154"/>
        <v>2016</v>
      </c>
    </row>
    <row r="1927" spans="1:21" ht="48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8217</v>
      </c>
      <c r="G1927" t="s">
        <v>8222</v>
      </c>
      <c r="H1927" t="s">
        <v>8244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8262</v>
      </c>
      <c r="O1927">
        <f t="shared" si="150"/>
        <v>102</v>
      </c>
      <c r="P1927">
        <f t="shared" si="151"/>
        <v>83.75</v>
      </c>
      <c r="Q1927" s="10" t="s">
        <v>8308</v>
      </c>
      <c r="R1927" t="s">
        <v>8347</v>
      </c>
      <c r="S1927" s="13">
        <f t="shared" si="152"/>
        <v>42286.660891203705</v>
      </c>
      <c r="T1927" s="13">
        <f t="shared" si="153"/>
        <v>42316.702557870376</v>
      </c>
      <c r="U1927">
        <f t="shared" si="154"/>
        <v>2015</v>
      </c>
    </row>
    <row r="1928" spans="1:21" ht="48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8217</v>
      </c>
      <c r="G1928" t="s">
        <v>8222</v>
      </c>
      <c r="H1928" t="s">
        <v>8244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8276</v>
      </c>
      <c r="O1928">
        <f t="shared" si="150"/>
        <v>107</v>
      </c>
      <c r="P1928">
        <f t="shared" si="151"/>
        <v>70.209999999999994</v>
      </c>
      <c r="Q1928" s="10" t="s">
        <v>8324</v>
      </c>
      <c r="R1928" t="s">
        <v>8345</v>
      </c>
      <c r="S1928" s="13">
        <f t="shared" si="152"/>
        <v>40911.809872685182</v>
      </c>
      <c r="T1928" s="13">
        <f t="shared" si="153"/>
        <v>40932.809872685182</v>
      </c>
      <c r="U1928">
        <f t="shared" si="154"/>
        <v>2012</v>
      </c>
    </row>
    <row r="1929" spans="1:21" ht="48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8219</v>
      </c>
      <c r="G1929" t="s">
        <v>8222</v>
      </c>
      <c r="H1929" t="s">
        <v>8244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8281</v>
      </c>
      <c r="O1929">
        <f t="shared" si="150"/>
        <v>0</v>
      </c>
      <c r="P1929">
        <f t="shared" si="151"/>
        <v>0</v>
      </c>
      <c r="Q1929" s="10" t="s">
        <v>8332</v>
      </c>
      <c r="R1929" t="s">
        <v>8333</v>
      </c>
      <c r="S1929" s="13">
        <f t="shared" si="152"/>
        <v>41830.723611111112</v>
      </c>
      <c r="T1929" s="13">
        <f t="shared" si="153"/>
        <v>41860.723611111112</v>
      </c>
      <c r="U1929">
        <f t="shared" si="154"/>
        <v>2014</v>
      </c>
    </row>
    <row r="1930" spans="1:21" ht="48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8220</v>
      </c>
      <c r="G1930" t="s">
        <v>8222</v>
      </c>
      <c r="H1930" t="s">
        <v>8244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8290</v>
      </c>
      <c r="O1930">
        <f t="shared" si="150"/>
        <v>4</v>
      </c>
      <c r="P1930">
        <f t="shared" si="151"/>
        <v>54</v>
      </c>
      <c r="Q1930" s="10" t="s">
        <v>8324</v>
      </c>
      <c r="R1930" t="s">
        <v>8330</v>
      </c>
      <c r="S1930" s="13">
        <f t="shared" si="152"/>
        <v>42806.863946759258</v>
      </c>
      <c r="T1930" s="13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8219</v>
      </c>
      <c r="G1931" t="s">
        <v>8222</v>
      </c>
      <c r="H1931" t="s">
        <v>8244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8290</v>
      </c>
      <c r="O1931">
        <f t="shared" si="150"/>
        <v>0</v>
      </c>
      <c r="P1931">
        <f t="shared" si="151"/>
        <v>5</v>
      </c>
      <c r="Q1931" s="10" t="s">
        <v>8324</v>
      </c>
      <c r="R1931" t="s">
        <v>8330</v>
      </c>
      <c r="S1931" s="13">
        <f t="shared" si="152"/>
        <v>41989.664409722223</v>
      </c>
      <c r="T1931" s="13">
        <f t="shared" si="153"/>
        <v>42019.664409722223</v>
      </c>
      <c r="U1931">
        <f t="shared" si="154"/>
        <v>2015</v>
      </c>
    </row>
    <row r="1932" spans="1:21" ht="48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8217</v>
      </c>
      <c r="G1932" t="s">
        <v>8222</v>
      </c>
      <c r="H1932" t="s">
        <v>8244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8262</v>
      </c>
      <c r="O1932">
        <f t="shared" si="150"/>
        <v>121</v>
      </c>
      <c r="P1932">
        <f t="shared" si="151"/>
        <v>80.33</v>
      </c>
      <c r="Q1932" s="10" t="s">
        <v>8308</v>
      </c>
      <c r="R1932" t="s">
        <v>8347</v>
      </c>
      <c r="S1932" s="13">
        <f t="shared" si="152"/>
        <v>42572.778495370367</v>
      </c>
      <c r="T1932" s="13">
        <f t="shared" si="153"/>
        <v>42604.125</v>
      </c>
      <c r="U1932">
        <f t="shared" si="154"/>
        <v>2016</v>
      </c>
    </row>
    <row r="1933" spans="1:21" ht="48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8217</v>
      </c>
      <c r="G1933" t="s">
        <v>8222</v>
      </c>
      <c r="H1933" t="s">
        <v>8244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8262</v>
      </c>
      <c r="O1933">
        <f t="shared" si="150"/>
        <v>120</v>
      </c>
      <c r="P1933">
        <f t="shared" si="151"/>
        <v>98.36</v>
      </c>
      <c r="Q1933" s="10" t="s">
        <v>8308</v>
      </c>
      <c r="R1933" t="s">
        <v>8347</v>
      </c>
      <c r="S1933" s="13">
        <f t="shared" si="152"/>
        <v>42457.623923611114</v>
      </c>
      <c r="T1933" s="13">
        <f t="shared" si="153"/>
        <v>42487.623923611114</v>
      </c>
      <c r="U1933">
        <f t="shared" si="154"/>
        <v>2016</v>
      </c>
    </row>
    <row r="1934" spans="1:21" ht="48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8217</v>
      </c>
      <c r="G1934" t="s">
        <v>8222</v>
      </c>
      <c r="H1934" t="s">
        <v>8244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8262</v>
      </c>
      <c r="O1934">
        <f t="shared" si="150"/>
        <v>108</v>
      </c>
      <c r="P1934">
        <f t="shared" si="151"/>
        <v>76.87</v>
      </c>
      <c r="Q1934" s="10" t="s">
        <v>8308</v>
      </c>
      <c r="R1934" t="s">
        <v>8347</v>
      </c>
      <c r="S1934" s="13">
        <f t="shared" si="152"/>
        <v>41932.819525462961</v>
      </c>
      <c r="T1934" s="13">
        <f t="shared" si="153"/>
        <v>41992.861192129625</v>
      </c>
      <c r="U1934">
        <f t="shared" si="154"/>
        <v>2014</v>
      </c>
    </row>
    <row r="1935" spans="1:21" ht="48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8217</v>
      </c>
      <c r="G1935" t="s">
        <v>8222</v>
      </c>
      <c r="H1935" t="s">
        <v>8244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8263</v>
      </c>
      <c r="O1935">
        <f t="shared" si="150"/>
        <v>148</v>
      </c>
      <c r="P1935">
        <f t="shared" si="151"/>
        <v>322.39</v>
      </c>
      <c r="Q1935" s="10" t="s">
        <v>8308</v>
      </c>
      <c r="R1935" t="s">
        <v>8357</v>
      </c>
      <c r="S1935" s="13">
        <f t="shared" si="152"/>
        <v>41409.814317129632</v>
      </c>
      <c r="T1935" s="13">
        <f t="shared" si="153"/>
        <v>41431.814317129632</v>
      </c>
      <c r="U1935">
        <f t="shared" si="154"/>
        <v>2013</v>
      </c>
    </row>
    <row r="1936" spans="1:21" ht="48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8217</v>
      </c>
      <c r="G1936" t="s">
        <v>8227</v>
      </c>
      <c r="H1936" t="s">
        <v>8249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8263</v>
      </c>
      <c r="O1936">
        <f t="shared" si="150"/>
        <v>105</v>
      </c>
      <c r="P1936">
        <f t="shared" si="151"/>
        <v>122.33</v>
      </c>
      <c r="Q1936" s="10" t="s">
        <v>8308</v>
      </c>
      <c r="R1936" t="s">
        <v>8357</v>
      </c>
      <c r="S1936" s="13">
        <f t="shared" si="152"/>
        <v>42721.198877314819</v>
      </c>
      <c r="T1936" s="13">
        <f t="shared" si="153"/>
        <v>42767.333333333328</v>
      </c>
      <c r="U1936">
        <f t="shared" si="154"/>
        <v>2017</v>
      </c>
    </row>
    <row r="1937" spans="1:21" ht="48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8217</v>
      </c>
      <c r="G1937" t="s">
        <v>8222</v>
      </c>
      <c r="H1937" t="s">
        <v>8244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8263</v>
      </c>
      <c r="O1937">
        <f t="shared" si="150"/>
        <v>100</v>
      </c>
      <c r="P1937">
        <f t="shared" si="151"/>
        <v>192.31</v>
      </c>
      <c r="Q1937" s="10" t="s">
        <v>8308</v>
      </c>
      <c r="R1937" t="s">
        <v>8357</v>
      </c>
      <c r="S1937" s="13">
        <f t="shared" si="152"/>
        <v>41197.753310185188</v>
      </c>
      <c r="T1937" s="13">
        <f t="shared" si="153"/>
        <v>41217.794976851852</v>
      </c>
      <c r="U1937">
        <f t="shared" si="154"/>
        <v>2012</v>
      </c>
    </row>
    <row r="1938" spans="1:21" ht="16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8217</v>
      </c>
      <c r="G1938" t="s">
        <v>8222</v>
      </c>
      <c r="H1938" t="s">
        <v>8244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8263</v>
      </c>
      <c r="O1938">
        <f t="shared" si="150"/>
        <v>101</v>
      </c>
      <c r="P1938">
        <f t="shared" si="151"/>
        <v>186.11</v>
      </c>
      <c r="Q1938" s="10" t="s">
        <v>8308</v>
      </c>
      <c r="R1938" t="s">
        <v>8357</v>
      </c>
      <c r="S1938" s="13">
        <f t="shared" si="152"/>
        <v>40987.776631944449</v>
      </c>
      <c r="T1938" s="13">
        <f t="shared" si="153"/>
        <v>41001.776631944449</v>
      </c>
      <c r="U1938">
        <f t="shared" si="154"/>
        <v>2012</v>
      </c>
    </row>
    <row r="1939" spans="1:21" ht="48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8217</v>
      </c>
      <c r="G1939" t="s">
        <v>8222</v>
      </c>
      <c r="H1939" t="s">
        <v>8244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8263</v>
      </c>
      <c r="O1939">
        <f t="shared" si="150"/>
        <v>104</v>
      </c>
      <c r="P1939">
        <f t="shared" si="151"/>
        <v>64.2</v>
      </c>
      <c r="Q1939" s="10" t="s">
        <v>8308</v>
      </c>
      <c r="R1939" t="s">
        <v>8357</v>
      </c>
      <c r="S1939" s="13">
        <f t="shared" si="152"/>
        <v>41718.043032407404</v>
      </c>
      <c r="T1939" s="13">
        <f t="shared" si="153"/>
        <v>41742.083333333336</v>
      </c>
      <c r="U1939">
        <f t="shared" si="154"/>
        <v>2014</v>
      </c>
    </row>
    <row r="1940" spans="1:21" ht="32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8217</v>
      </c>
      <c r="G1940" t="s">
        <v>8222</v>
      </c>
      <c r="H1940" t="s">
        <v>8244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8263</v>
      </c>
      <c r="O1940">
        <f t="shared" si="150"/>
        <v>141</v>
      </c>
      <c r="P1940">
        <f t="shared" si="151"/>
        <v>90.38</v>
      </c>
      <c r="Q1940" s="10" t="s">
        <v>8308</v>
      </c>
      <c r="R1940" t="s">
        <v>8357</v>
      </c>
      <c r="S1940" s="13">
        <f t="shared" si="152"/>
        <v>40753.758425925924</v>
      </c>
      <c r="T1940" s="13">
        <f t="shared" si="153"/>
        <v>40761.625</v>
      </c>
      <c r="U1940">
        <f t="shared" si="154"/>
        <v>2011</v>
      </c>
    </row>
    <row r="1941" spans="1:21" ht="32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8217</v>
      </c>
      <c r="G1941" t="s">
        <v>8222</v>
      </c>
      <c r="H1941" t="s">
        <v>8244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8263</v>
      </c>
      <c r="O1941">
        <f t="shared" si="150"/>
        <v>113</v>
      </c>
      <c r="P1941">
        <f t="shared" si="151"/>
        <v>144.91</v>
      </c>
      <c r="Q1941" s="10" t="s">
        <v>8308</v>
      </c>
      <c r="R1941" t="s">
        <v>8357</v>
      </c>
      <c r="S1941" s="13">
        <f t="shared" si="152"/>
        <v>40723.053657407407</v>
      </c>
      <c r="T1941" s="13">
        <f t="shared" si="153"/>
        <v>40753.053657407407</v>
      </c>
      <c r="U1941">
        <f t="shared" si="154"/>
        <v>2011</v>
      </c>
    </row>
    <row r="1942" spans="1:21" ht="32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8218</v>
      </c>
      <c r="G1942" t="s">
        <v>8222</v>
      </c>
      <c r="H1942" t="s">
        <v>8244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8264</v>
      </c>
      <c r="O1942">
        <f t="shared" si="150"/>
        <v>0</v>
      </c>
      <c r="P1942">
        <f t="shared" si="151"/>
        <v>0</v>
      </c>
      <c r="Q1942" s="10" t="s">
        <v>8308</v>
      </c>
      <c r="R1942" t="s">
        <v>8309</v>
      </c>
      <c r="S1942" s="13">
        <f t="shared" si="152"/>
        <v>42221.909930555557</v>
      </c>
      <c r="T1942" s="13">
        <f t="shared" si="153"/>
        <v>42251.708333333328</v>
      </c>
      <c r="U1942">
        <f t="shared" si="154"/>
        <v>2015</v>
      </c>
    </row>
    <row r="1943" spans="1:21" ht="48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8218</v>
      </c>
      <c r="G1943" t="s">
        <v>8222</v>
      </c>
      <c r="H1943" t="s">
        <v>8244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8264</v>
      </c>
      <c r="O1943">
        <f t="shared" si="150"/>
        <v>0</v>
      </c>
      <c r="P1943">
        <f t="shared" si="151"/>
        <v>0</v>
      </c>
      <c r="Q1943" s="10" t="s">
        <v>8308</v>
      </c>
      <c r="R1943" t="s">
        <v>8309</v>
      </c>
      <c r="S1943" s="13">
        <f t="shared" si="152"/>
        <v>41904.07671296296</v>
      </c>
      <c r="T1943" s="13">
        <f t="shared" si="153"/>
        <v>41934.07671296296</v>
      </c>
      <c r="U1943">
        <f t="shared" si="154"/>
        <v>2014</v>
      </c>
    </row>
    <row r="1944" spans="1:21" ht="48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8219</v>
      </c>
      <c r="G1944" t="s">
        <v>8222</v>
      </c>
      <c r="H1944" t="s">
        <v>8244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8265</v>
      </c>
      <c r="O1944">
        <f t="shared" si="150"/>
        <v>0</v>
      </c>
      <c r="P1944">
        <f t="shared" si="151"/>
        <v>0</v>
      </c>
      <c r="Q1944" s="10" t="s">
        <v>8308</v>
      </c>
      <c r="R1944" t="s">
        <v>8317</v>
      </c>
      <c r="S1944" s="13">
        <f t="shared" si="152"/>
        <v>42171.913090277783</v>
      </c>
      <c r="T1944" s="13">
        <f t="shared" si="153"/>
        <v>42231.913090277783</v>
      </c>
      <c r="U1944">
        <f t="shared" si="154"/>
        <v>2015</v>
      </c>
    </row>
    <row r="1945" spans="1:21" ht="48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8219</v>
      </c>
      <c r="G1945" t="s">
        <v>8222</v>
      </c>
      <c r="H1945" t="s">
        <v>8244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8265</v>
      </c>
      <c r="O1945">
        <f t="shared" si="150"/>
        <v>60</v>
      </c>
      <c r="P1945">
        <f t="shared" si="151"/>
        <v>3000</v>
      </c>
      <c r="Q1945" s="10" t="s">
        <v>8308</v>
      </c>
      <c r="R1945" t="s">
        <v>8317</v>
      </c>
      <c r="S1945" s="13">
        <f t="shared" si="152"/>
        <v>42721.075949074075</v>
      </c>
      <c r="T1945" s="13">
        <f t="shared" si="153"/>
        <v>42751.075949074075</v>
      </c>
      <c r="U1945">
        <f t="shared" si="154"/>
        <v>2017</v>
      </c>
    </row>
    <row r="1946" spans="1:21" ht="48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8219</v>
      </c>
      <c r="G1946" t="s">
        <v>8222</v>
      </c>
      <c r="H1946" t="s">
        <v>8244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8265</v>
      </c>
      <c r="O1946">
        <f t="shared" si="150"/>
        <v>0</v>
      </c>
      <c r="P1946">
        <f t="shared" si="151"/>
        <v>0</v>
      </c>
      <c r="Q1946" s="10" t="s">
        <v>8308</v>
      </c>
      <c r="R1946" t="s">
        <v>8317</v>
      </c>
      <c r="S1946" s="13">
        <f t="shared" si="152"/>
        <v>42767.812893518523</v>
      </c>
      <c r="T1946" s="13">
        <f t="shared" si="153"/>
        <v>42797.833333333328</v>
      </c>
      <c r="U1946">
        <f t="shared" si="154"/>
        <v>2017</v>
      </c>
    </row>
    <row r="1947" spans="1:21" ht="32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8219</v>
      </c>
      <c r="G1947" t="s">
        <v>8222</v>
      </c>
      <c r="H1947" t="s">
        <v>8244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8265</v>
      </c>
      <c r="O1947">
        <f t="shared" si="150"/>
        <v>16</v>
      </c>
      <c r="P1947">
        <f t="shared" si="151"/>
        <v>160</v>
      </c>
      <c r="Q1947" s="10" t="s">
        <v>8308</v>
      </c>
      <c r="R1947" t="s">
        <v>8317</v>
      </c>
      <c r="S1947" s="13">
        <f t="shared" si="152"/>
        <v>42182.234456018516</v>
      </c>
      <c r="T1947" s="13">
        <f t="shared" si="153"/>
        <v>42206.290972222225</v>
      </c>
      <c r="U1947">
        <f t="shared" si="154"/>
        <v>2015</v>
      </c>
    </row>
    <row r="1948" spans="1:21" ht="48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8219</v>
      </c>
      <c r="G1948" t="s">
        <v>8224</v>
      </c>
      <c r="H1948" t="s">
        <v>8246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8265</v>
      </c>
      <c r="O1948">
        <f t="shared" si="150"/>
        <v>5</v>
      </c>
      <c r="P1948">
        <f t="shared" si="151"/>
        <v>83.33</v>
      </c>
      <c r="Q1948" s="10" t="s">
        <v>8308</v>
      </c>
      <c r="R1948" t="s">
        <v>8317</v>
      </c>
      <c r="S1948" s="13">
        <f t="shared" si="152"/>
        <v>42239.441412037035</v>
      </c>
      <c r="T1948" s="13">
        <f t="shared" si="153"/>
        <v>42279.441412037035</v>
      </c>
      <c r="U1948">
        <f t="shared" si="154"/>
        <v>2015</v>
      </c>
    </row>
    <row r="1949" spans="1:21" ht="48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8219</v>
      </c>
      <c r="G1949" t="s">
        <v>8222</v>
      </c>
      <c r="H1949" t="s">
        <v>8244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8265</v>
      </c>
      <c r="O1949">
        <f t="shared" si="150"/>
        <v>45</v>
      </c>
      <c r="P1949">
        <f t="shared" si="151"/>
        <v>185.83</v>
      </c>
      <c r="Q1949" s="10" t="s">
        <v>8308</v>
      </c>
      <c r="R1949" t="s">
        <v>8317</v>
      </c>
      <c r="S1949" s="13">
        <f t="shared" si="152"/>
        <v>42236.159918981488</v>
      </c>
      <c r="T1949" s="13">
        <f t="shared" si="153"/>
        <v>42266.159918981488</v>
      </c>
      <c r="U1949">
        <f t="shared" si="154"/>
        <v>2015</v>
      </c>
    </row>
    <row r="1950" spans="1:21" ht="48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8219</v>
      </c>
      <c r="G1950" t="s">
        <v>8222</v>
      </c>
      <c r="H1950" t="s">
        <v>8244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8265</v>
      </c>
      <c r="O1950">
        <f t="shared" si="150"/>
        <v>2</v>
      </c>
      <c r="P1950">
        <f t="shared" si="151"/>
        <v>100</v>
      </c>
      <c r="Q1950" s="10" t="s">
        <v>8308</v>
      </c>
      <c r="R1950" t="s">
        <v>8317</v>
      </c>
      <c r="S1950" s="13">
        <f t="shared" si="152"/>
        <v>42079.628344907411</v>
      </c>
      <c r="T1950" s="13">
        <f t="shared" si="153"/>
        <v>42139.628344907411</v>
      </c>
      <c r="U1950">
        <f t="shared" si="154"/>
        <v>2015</v>
      </c>
    </row>
    <row r="1951" spans="1:21" ht="48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8217</v>
      </c>
      <c r="G1951" t="s">
        <v>8222</v>
      </c>
      <c r="H1951" t="s">
        <v>8244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8266</v>
      </c>
      <c r="O1951">
        <f t="shared" si="150"/>
        <v>104</v>
      </c>
      <c r="P1951">
        <f t="shared" si="151"/>
        <v>54.02</v>
      </c>
      <c r="Q1951" s="10" t="s">
        <v>8308</v>
      </c>
      <c r="R1951" t="s">
        <v>8337</v>
      </c>
      <c r="S1951" s="13">
        <f t="shared" si="152"/>
        <v>41107.053067129629</v>
      </c>
      <c r="T1951" s="13">
        <f t="shared" si="153"/>
        <v>41137.053067129629</v>
      </c>
      <c r="U1951">
        <f t="shared" si="154"/>
        <v>2012</v>
      </c>
    </row>
    <row r="1952" spans="1:21" ht="48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8217</v>
      </c>
      <c r="G1952" t="s">
        <v>8222</v>
      </c>
      <c r="H1952" t="s">
        <v>8244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8266</v>
      </c>
      <c r="O1952">
        <f t="shared" si="150"/>
        <v>305</v>
      </c>
      <c r="P1952">
        <f t="shared" si="151"/>
        <v>68.489999999999995</v>
      </c>
      <c r="Q1952" s="10" t="s">
        <v>8308</v>
      </c>
      <c r="R1952" t="s">
        <v>8337</v>
      </c>
      <c r="S1952" s="13">
        <f t="shared" si="152"/>
        <v>40480.363483796296</v>
      </c>
      <c r="T1952" s="13">
        <f t="shared" si="153"/>
        <v>40530.405150462961</v>
      </c>
      <c r="U1952">
        <f t="shared" si="154"/>
        <v>2010</v>
      </c>
    </row>
    <row r="1953" spans="1:21" ht="64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8217</v>
      </c>
      <c r="G1953" t="s">
        <v>8222</v>
      </c>
      <c r="H1953" t="s">
        <v>8244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8266</v>
      </c>
      <c r="O1953">
        <f t="shared" si="150"/>
        <v>134</v>
      </c>
      <c r="P1953">
        <f t="shared" si="151"/>
        <v>108.15</v>
      </c>
      <c r="Q1953" s="10" t="s">
        <v>8308</v>
      </c>
      <c r="R1953" t="s">
        <v>8337</v>
      </c>
      <c r="S1953" s="13">
        <f t="shared" si="152"/>
        <v>40430.604328703703</v>
      </c>
      <c r="T1953" s="13">
        <f t="shared" si="153"/>
        <v>40467.152083333334</v>
      </c>
      <c r="U1953">
        <f t="shared" si="154"/>
        <v>2010</v>
      </c>
    </row>
    <row r="1954" spans="1:21" ht="48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8217</v>
      </c>
      <c r="G1954" t="s">
        <v>8222</v>
      </c>
      <c r="H1954" t="s">
        <v>8244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8266</v>
      </c>
      <c r="O1954">
        <f t="shared" si="150"/>
        <v>185</v>
      </c>
      <c r="P1954">
        <f t="shared" si="151"/>
        <v>85.44</v>
      </c>
      <c r="Q1954" s="10" t="s">
        <v>8308</v>
      </c>
      <c r="R1954" t="s">
        <v>8337</v>
      </c>
      <c r="S1954" s="13">
        <f t="shared" si="152"/>
        <v>40266.662708333337</v>
      </c>
      <c r="T1954" s="13">
        <f t="shared" si="153"/>
        <v>40330.165972222225</v>
      </c>
      <c r="U1954">
        <f t="shared" si="154"/>
        <v>2010</v>
      </c>
    </row>
    <row r="1955" spans="1:21" ht="64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8217</v>
      </c>
      <c r="G1955" t="s">
        <v>8222</v>
      </c>
      <c r="H1955" t="s">
        <v>8244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8266</v>
      </c>
      <c r="O1955">
        <f t="shared" si="150"/>
        <v>118</v>
      </c>
      <c r="P1955">
        <f t="shared" si="151"/>
        <v>64.95</v>
      </c>
      <c r="Q1955" s="10" t="s">
        <v>8308</v>
      </c>
      <c r="R1955" t="s">
        <v>8337</v>
      </c>
      <c r="S1955" s="13">
        <f t="shared" si="152"/>
        <v>41010.620312500003</v>
      </c>
      <c r="T1955" s="13">
        <f t="shared" si="153"/>
        <v>41040.620312500003</v>
      </c>
      <c r="U1955">
        <f t="shared" si="154"/>
        <v>2012</v>
      </c>
    </row>
    <row r="1956" spans="1:21" ht="64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8217</v>
      </c>
      <c r="G1956" t="s">
        <v>8222</v>
      </c>
      <c r="H1956" t="s">
        <v>8244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8266</v>
      </c>
      <c r="O1956">
        <f t="shared" si="150"/>
        <v>111</v>
      </c>
      <c r="P1956">
        <f t="shared" si="151"/>
        <v>95.78</v>
      </c>
      <c r="Q1956" s="10" t="s">
        <v>8308</v>
      </c>
      <c r="R1956" t="s">
        <v>8337</v>
      </c>
      <c r="S1956" s="13">
        <f t="shared" si="152"/>
        <v>40267.245717592588</v>
      </c>
      <c r="T1956" s="13">
        <f t="shared" si="153"/>
        <v>40308.844444444447</v>
      </c>
      <c r="U1956">
        <f t="shared" si="154"/>
        <v>2010</v>
      </c>
    </row>
    <row r="1957" spans="1:21" ht="48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8217</v>
      </c>
      <c r="G1957" t="s">
        <v>8222</v>
      </c>
      <c r="H1957" t="s">
        <v>8244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8266</v>
      </c>
      <c r="O1957">
        <f t="shared" si="150"/>
        <v>111</v>
      </c>
      <c r="P1957">
        <f t="shared" si="151"/>
        <v>50.18</v>
      </c>
      <c r="Q1957" s="10" t="s">
        <v>8308</v>
      </c>
      <c r="R1957" t="s">
        <v>8337</v>
      </c>
      <c r="S1957" s="13">
        <f t="shared" si="152"/>
        <v>40809.15252314815</v>
      </c>
      <c r="T1957" s="13">
        <f t="shared" si="153"/>
        <v>40854.194189814814</v>
      </c>
      <c r="U1957">
        <f t="shared" si="154"/>
        <v>2011</v>
      </c>
    </row>
    <row r="1958" spans="1:21" ht="48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8217</v>
      </c>
      <c r="G1958" t="s">
        <v>8222</v>
      </c>
      <c r="H1958" t="s">
        <v>8244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8266</v>
      </c>
      <c r="O1958">
        <f t="shared" si="150"/>
        <v>108</v>
      </c>
      <c r="P1958">
        <f t="shared" si="151"/>
        <v>45.67</v>
      </c>
      <c r="Q1958" s="10" t="s">
        <v>8308</v>
      </c>
      <c r="R1958" t="s">
        <v>8337</v>
      </c>
      <c r="S1958" s="13">
        <f t="shared" si="152"/>
        <v>40697.498449074075</v>
      </c>
      <c r="T1958" s="13">
        <f t="shared" si="153"/>
        <v>40727.498449074075</v>
      </c>
      <c r="U1958">
        <f t="shared" si="154"/>
        <v>2011</v>
      </c>
    </row>
    <row r="1959" spans="1:21" ht="48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8217</v>
      </c>
      <c r="G1959" t="s">
        <v>8222</v>
      </c>
      <c r="H1959" t="s">
        <v>8244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8266</v>
      </c>
      <c r="O1959">
        <f t="shared" si="150"/>
        <v>120</v>
      </c>
      <c r="P1959">
        <f t="shared" si="151"/>
        <v>46.88</v>
      </c>
      <c r="Q1959" s="10" t="s">
        <v>8308</v>
      </c>
      <c r="R1959" t="s">
        <v>8337</v>
      </c>
      <c r="S1959" s="13">
        <f t="shared" si="152"/>
        <v>41376.769050925926</v>
      </c>
      <c r="T1959" s="13">
        <f t="shared" si="153"/>
        <v>41395.000694444447</v>
      </c>
      <c r="U1959">
        <f t="shared" si="154"/>
        <v>2013</v>
      </c>
    </row>
    <row r="1960" spans="1:21" ht="48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8217</v>
      </c>
      <c r="G1960" t="s">
        <v>8222</v>
      </c>
      <c r="H1960" t="s">
        <v>8244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8266</v>
      </c>
      <c r="O1960">
        <f t="shared" si="150"/>
        <v>100</v>
      </c>
      <c r="P1960">
        <f t="shared" si="151"/>
        <v>100</v>
      </c>
      <c r="Q1960" s="10" t="s">
        <v>8308</v>
      </c>
      <c r="R1960" t="s">
        <v>8337</v>
      </c>
      <c r="S1960" s="13">
        <f t="shared" si="152"/>
        <v>40343.084421296298</v>
      </c>
      <c r="T1960" s="13">
        <f t="shared" si="153"/>
        <v>40378.666666666664</v>
      </c>
      <c r="U1960">
        <f t="shared" si="154"/>
        <v>2010</v>
      </c>
    </row>
    <row r="1961" spans="1:21" ht="48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8217</v>
      </c>
      <c r="G1961" t="s">
        <v>8222</v>
      </c>
      <c r="H1961" t="s">
        <v>8244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8266</v>
      </c>
      <c r="O1961">
        <f t="shared" si="150"/>
        <v>283</v>
      </c>
      <c r="P1961">
        <f t="shared" si="151"/>
        <v>49.88</v>
      </c>
      <c r="Q1961" s="10" t="s">
        <v>8308</v>
      </c>
      <c r="R1961" t="s">
        <v>8337</v>
      </c>
      <c r="S1961" s="13">
        <f t="shared" si="152"/>
        <v>41330.038784722223</v>
      </c>
      <c r="T1961" s="13">
        <f t="shared" si="153"/>
        <v>41359.997118055559</v>
      </c>
      <c r="U1961">
        <f t="shared" si="154"/>
        <v>2013</v>
      </c>
    </row>
    <row r="1962" spans="1:21" ht="64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8217</v>
      </c>
      <c r="G1962" t="s">
        <v>8222</v>
      </c>
      <c r="H1962" t="s">
        <v>8244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8266</v>
      </c>
      <c r="O1962">
        <f t="shared" si="150"/>
        <v>113</v>
      </c>
      <c r="P1962">
        <f t="shared" si="151"/>
        <v>110.47</v>
      </c>
      <c r="Q1962" s="10" t="s">
        <v>8308</v>
      </c>
      <c r="R1962" t="s">
        <v>8337</v>
      </c>
      <c r="S1962" s="13">
        <f t="shared" si="152"/>
        <v>40123.83829861111</v>
      </c>
      <c r="T1962" s="13">
        <f t="shared" si="153"/>
        <v>40211.332638888889</v>
      </c>
      <c r="U1962">
        <f t="shared" si="154"/>
        <v>2010</v>
      </c>
    </row>
    <row r="1963" spans="1:21" ht="48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8217</v>
      </c>
      <c r="G1963" t="s">
        <v>8222</v>
      </c>
      <c r="H1963" t="s">
        <v>8244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8266</v>
      </c>
      <c r="O1963">
        <f t="shared" si="150"/>
        <v>126</v>
      </c>
      <c r="P1963">
        <f t="shared" si="151"/>
        <v>88.85</v>
      </c>
      <c r="Q1963" s="10" t="s">
        <v>8308</v>
      </c>
      <c r="R1963" t="s">
        <v>8337</v>
      </c>
      <c r="S1963" s="13">
        <f t="shared" si="152"/>
        <v>42549.076157407413</v>
      </c>
      <c r="T1963" s="13">
        <f t="shared" si="153"/>
        <v>42579.076157407413</v>
      </c>
      <c r="U1963">
        <f t="shared" si="154"/>
        <v>2016</v>
      </c>
    </row>
    <row r="1964" spans="1:21" ht="48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8217</v>
      </c>
      <c r="G1964" t="s">
        <v>8222</v>
      </c>
      <c r="H1964" t="s">
        <v>8244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8266</v>
      </c>
      <c r="O1964">
        <f t="shared" si="150"/>
        <v>105</v>
      </c>
      <c r="P1964">
        <f t="shared" si="151"/>
        <v>75.19</v>
      </c>
      <c r="Q1964" s="10" t="s">
        <v>8308</v>
      </c>
      <c r="R1964" t="s">
        <v>8337</v>
      </c>
      <c r="S1964" s="13">
        <f t="shared" si="152"/>
        <v>40718.310659722221</v>
      </c>
      <c r="T1964" s="13">
        <f t="shared" si="153"/>
        <v>40765.297222222223</v>
      </c>
      <c r="U1964">
        <f t="shared" si="154"/>
        <v>2011</v>
      </c>
    </row>
    <row r="1965" spans="1:21" ht="64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8219</v>
      </c>
      <c r="G1965" t="s">
        <v>8222</v>
      </c>
      <c r="H1965" t="s">
        <v>8244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8267</v>
      </c>
      <c r="O1965">
        <f t="shared" si="150"/>
        <v>0</v>
      </c>
      <c r="P1965">
        <f t="shared" si="151"/>
        <v>0</v>
      </c>
      <c r="Q1965" s="10" t="s">
        <v>8308</v>
      </c>
      <c r="R1965" t="s">
        <v>8314</v>
      </c>
      <c r="S1965" s="13">
        <f t="shared" si="152"/>
        <v>40070.901412037041</v>
      </c>
      <c r="T1965" s="13">
        <f t="shared" si="153"/>
        <v>40144.207638888889</v>
      </c>
      <c r="U1965">
        <f t="shared" si="154"/>
        <v>2009</v>
      </c>
    </row>
    <row r="1966" spans="1:21" ht="48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8219</v>
      </c>
      <c r="G1966" t="s">
        <v>8222</v>
      </c>
      <c r="H1966" t="s">
        <v>8244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8267</v>
      </c>
      <c r="O1966">
        <f t="shared" si="150"/>
        <v>0</v>
      </c>
      <c r="P1966">
        <f t="shared" si="151"/>
        <v>5</v>
      </c>
      <c r="Q1966" s="10" t="s">
        <v>8308</v>
      </c>
      <c r="R1966" t="s">
        <v>8314</v>
      </c>
      <c r="S1966" s="13">
        <f t="shared" si="152"/>
        <v>42423.985567129625</v>
      </c>
      <c r="T1966" s="13">
        <f t="shared" si="153"/>
        <v>42453.943900462968</v>
      </c>
      <c r="U1966">
        <f t="shared" si="154"/>
        <v>2016</v>
      </c>
    </row>
    <row r="1967" spans="1:21" ht="48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8219</v>
      </c>
      <c r="G1967" t="s">
        <v>8222</v>
      </c>
      <c r="H1967" t="s">
        <v>8244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8267</v>
      </c>
      <c r="O1967">
        <f t="shared" si="150"/>
        <v>1</v>
      </c>
      <c r="P1967">
        <f t="shared" si="151"/>
        <v>25.5</v>
      </c>
      <c r="Q1967" s="10" t="s">
        <v>8308</v>
      </c>
      <c r="R1967" t="s">
        <v>8314</v>
      </c>
      <c r="S1967" s="13">
        <f t="shared" si="152"/>
        <v>41605.167696759258</v>
      </c>
      <c r="T1967" s="13">
        <f t="shared" si="153"/>
        <v>41655.166666666664</v>
      </c>
      <c r="U1967">
        <f t="shared" si="154"/>
        <v>2014</v>
      </c>
    </row>
    <row r="1968" spans="1:21" ht="48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8219</v>
      </c>
      <c r="G1968" t="s">
        <v>8223</v>
      </c>
      <c r="H1968" t="s">
        <v>8245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8267</v>
      </c>
      <c r="O1968">
        <f t="shared" si="150"/>
        <v>0</v>
      </c>
      <c r="P1968">
        <f t="shared" si="151"/>
        <v>10</v>
      </c>
      <c r="Q1968" s="10" t="s">
        <v>8308</v>
      </c>
      <c r="R1968" t="s">
        <v>8314</v>
      </c>
      <c r="S1968" s="13">
        <f t="shared" si="152"/>
        <v>42153.631597222222</v>
      </c>
      <c r="T1968" s="13">
        <f t="shared" si="153"/>
        <v>42183.631597222222</v>
      </c>
      <c r="U1968">
        <f t="shared" si="154"/>
        <v>2015</v>
      </c>
    </row>
    <row r="1969" spans="1:21" ht="48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8219</v>
      </c>
      <c r="G1969" t="s">
        <v>8222</v>
      </c>
      <c r="H1969" t="s">
        <v>8244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8267</v>
      </c>
      <c r="O1969">
        <f t="shared" si="150"/>
        <v>3</v>
      </c>
      <c r="P1969">
        <f t="shared" si="151"/>
        <v>30</v>
      </c>
      <c r="Q1969" s="10" t="s">
        <v>8308</v>
      </c>
      <c r="R1969" t="s">
        <v>8314</v>
      </c>
      <c r="S1969" s="13">
        <f t="shared" si="152"/>
        <v>41340.303032407406</v>
      </c>
      <c r="T1969" s="13">
        <f t="shared" si="153"/>
        <v>41370.261365740742</v>
      </c>
      <c r="U1969">
        <f t="shared" si="154"/>
        <v>2013</v>
      </c>
    </row>
    <row r="1970" spans="1:21" ht="32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8219</v>
      </c>
      <c r="G1970" t="s">
        <v>8223</v>
      </c>
      <c r="H1970" t="s">
        <v>8245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8267</v>
      </c>
      <c r="O1970">
        <f t="shared" si="150"/>
        <v>0</v>
      </c>
      <c r="P1970">
        <f t="shared" si="151"/>
        <v>0</v>
      </c>
      <c r="Q1970" s="10" t="s">
        <v>8308</v>
      </c>
      <c r="R1970" t="s">
        <v>8314</v>
      </c>
      <c r="S1970" s="13">
        <f t="shared" si="152"/>
        <v>42091.778703703705</v>
      </c>
      <c r="T1970" s="13">
        <f t="shared" si="153"/>
        <v>42151.778703703705</v>
      </c>
      <c r="U1970">
        <f t="shared" si="154"/>
        <v>2015</v>
      </c>
    </row>
    <row r="1971" spans="1:21" ht="48" x14ac:dyDescent="0.2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8217</v>
      </c>
      <c r="G1971" t="s">
        <v>8223</v>
      </c>
      <c r="H1971" t="s">
        <v>8245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8268</v>
      </c>
      <c r="O1971">
        <f t="shared" si="150"/>
        <v>102</v>
      </c>
      <c r="P1971">
        <f t="shared" si="151"/>
        <v>150.15</v>
      </c>
      <c r="Q1971" s="10" t="s">
        <v>8310</v>
      </c>
      <c r="R1971" t="s">
        <v>8334</v>
      </c>
      <c r="S1971" s="13">
        <f t="shared" si="152"/>
        <v>42318.702094907407</v>
      </c>
      <c r="T1971" s="13">
        <f t="shared" si="153"/>
        <v>42348.702094907407</v>
      </c>
      <c r="U1971">
        <f t="shared" si="154"/>
        <v>2015</v>
      </c>
    </row>
    <row r="1972" spans="1:21" ht="48" x14ac:dyDescent="0.2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8217</v>
      </c>
      <c r="G1972" t="s">
        <v>8222</v>
      </c>
      <c r="H1972" t="s">
        <v>8244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8268</v>
      </c>
      <c r="O1972">
        <f t="shared" si="150"/>
        <v>105</v>
      </c>
      <c r="P1972">
        <f t="shared" si="151"/>
        <v>93.43</v>
      </c>
      <c r="Q1972" s="10" t="s">
        <v>8310</v>
      </c>
      <c r="R1972" t="s">
        <v>8334</v>
      </c>
      <c r="S1972" s="13">
        <f t="shared" si="152"/>
        <v>42646.092812499999</v>
      </c>
      <c r="T1972" s="13">
        <f t="shared" si="153"/>
        <v>42675.207638888889</v>
      </c>
      <c r="U1972">
        <f t="shared" si="154"/>
        <v>2016</v>
      </c>
    </row>
    <row r="1973" spans="1:21" ht="48" x14ac:dyDescent="0.2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8217</v>
      </c>
      <c r="G1973" t="s">
        <v>8222</v>
      </c>
      <c r="H1973" t="s">
        <v>8244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8268</v>
      </c>
      <c r="O1973">
        <f t="shared" si="150"/>
        <v>121</v>
      </c>
      <c r="P1973">
        <f t="shared" si="151"/>
        <v>71.790000000000006</v>
      </c>
      <c r="Q1973" s="10" t="s">
        <v>8310</v>
      </c>
      <c r="R1973" t="s">
        <v>8334</v>
      </c>
      <c r="S1973" s="13">
        <f t="shared" si="152"/>
        <v>42238.13282407407</v>
      </c>
      <c r="T1973" s="13">
        <f t="shared" si="153"/>
        <v>42268.13282407407</v>
      </c>
      <c r="U1973">
        <f t="shared" si="154"/>
        <v>2015</v>
      </c>
    </row>
    <row r="1974" spans="1:21" ht="48" x14ac:dyDescent="0.2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8217</v>
      </c>
      <c r="G1974" t="s">
        <v>8222</v>
      </c>
      <c r="H1974" t="s">
        <v>8244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8268</v>
      </c>
      <c r="O1974">
        <f t="shared" si="150"/>
        <v>302</v>
      </c>
      <c r="P1974">
        <f t="shared" si="151"/>
        <v>252.02</v>
      </c>
      <c r="Q1974" s="10" t="s">
        <v>8310</v>
      </c>
      <c r="R1974" t="s">
        <v>8334</v>
      </c>
      <c r="S1974" s="13">
        <f t="shared" si="152"/>
        <v>42473.794710648144</v>
      </c>
      <c r="T1974" s="13">
        <f t="shared" si="153"/>
        <v>42503.794710648144</v>
      </c>
      <c r="U1974">
        <f t="shared" si="154"/>
        <v>2016</v>
      </c>
    </row>
    <row r="1975" spans="1:21" ht="48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8219</v>
      </c>
      <c r="G1975" t="s">
        <v>8227</v>
      </c>
      <c r="H1975" t="s">
        <v>8249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8269</v>
      </c>
      <c r="O1975">
        <f t="shared" si="150"/>
        <v>1</v>
      </c>
      <c r="P1975">
        <f t="shared" si="151"/>
        <v>8.75</v>
      </c>
      <c r="Q1975" s="10" t="s">
        <v>8315</v>
      </c>
      <c r="R1975" t="s">
        <v>8319</v>
      </c>
      <c r="S1975" s="13">
        <f t="shared" si="152"/>
        <v>42753.678761574076</v>
      </c>
      <c r="T1975" s="13">
        <f t="shared" si="153"/>
        <v>42766.208333333328</v>
      </c>
      <c r="U1975">
        <f t="shared" si="154"/>
        <v>2017</v>
      </c>
    </row>
    <row r="1976" spans="1:21" ht="48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8219</v>
      </c>
      <c r="G1976" t="s">
        <v>8222</v>
      </c>
      <c r="H1976" t="s">
        <v>8244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8269</v>
      </c>
      <c r="O1976">
        <f t="shared" si="150"/>
        <v>0</v>
      </c>
      <c r="P1976">
        <f t="shared" si="151"/>
        <v>1</v>
      </c>
      <c r="Q1976" s="10" t="s">
        <v>8315</v>
      </c>
      <c r="R1976" t="s">
        <v>8319</v>
      </c>
      <c r="S1976" s="13">
        <f t="shared" si="152"/>
        <v>42535.68440972222</v>
      </c>
      <c r="T1976" s="13">
        <f t="shared" si="153"/>
        <v>42565.68440972222</v>
      </c>
      <c r="U1976">
        <f t="shared" si="154"/>
        <v>2016</v>
      </c>
    </row>
    <row r="1977" spans="1:21" ht="48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8219</v>
      </c>
      <c r="G1977" t="s">
        <v>8222</v>
      </c>
      <c r="H1977" t="s">
        <v>8244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1"/>
        <v>10</v>
      </c>
      <c r="Q1977" s="10" t="s">
        <v>8315</v>
      </c>
      <c r="R1977" t="s">
        <v>8319</v>
      </c>
      <c r="S1977" s="13">
        <f t="shared" si="152"/>
        <v>42450.589143518519</v>
      </c>
      <c r="T1977" s="13">
        <f t="shared" si="153"/>
        <v>42510.589143518519</v>
      </c>
      <c r="U1977">
        <f t="shared" si="154"/>
        <v>2016</v>
      </c>
    </row>
    <row r="1978" spans="1:21" ht="48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8219</v>
      </c>
      <c r="G1978" t="s">
        <v>8223</v>
      </c>
      <c r="H1978" t="s">
        <v>8245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8269</v>
      </c>
      <c r="O1978">
        <f t="shared" si="150"/>
        <v>4</v>
      </c>
      <c r="P1978">
        <f t="shared" si="151"/>
        <v>24.78</v>
      </c>
      <c r="Q1978" s="10" t="s">
        <v>8315</v>
      </c>
      <c r="R1978" t="s">
        <v>8319</v>
      </c>
      <c r="S1978" s="13">
        <f t="shared" si="152"/>
        <v>42377.554756944446</v>
      </c>
      <c r="T1978" s="13">
        <f t="shared" si="153"/>
        <v>42408.542361111111</v>
      </c>
      <c r="U1978">
        <f t="shared" si="154"/>
        <v>2016</v>
      </c>
    </row>
    <row r="1979" spans="1:21" ht="32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8218</v>
      </c>
      <c r="G1979" t="s">
        <v>8222</v>
      </c>
      <c r="H1979" t="s">
        <v>8244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2</v>
      </c>
      <c r="P1979">
        <f t="shared" si="151"/>
        <v>100</v>
      </c>
      <c r="Q1979" s="10" t="s">
        <v>8315</v>
      </c>
      <c r="R1979" t="s">
        <v>8319</v>
      </c>
      <c r="S1979" s="13">
        <f t="shared" si="152"/>
        <v>42073.798171296294</v>
      </c>
      <c r="T1979" s="13">
        <f t="shared" si="153"/>
        <v>42133.798171296294</v>
      </c>
      <c r="U1979">
        <f t="shared" si="154"/>
        <v>2015</v>
      </c>
    </row>
    <row r="1980" spans="1:21" ht="32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8218</v>
      </c>
      <c r="G1980" t="s">
        <v>8222</v>
      </c>
      <c r="H1980" t="s">
        <v>8244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8269</v>
      </c>
      <c r="O1980">
        <f t="shared" si="150"/>
        <v>3</v>
      </c>
      <c r="P1980">
        <f t="shared" si="151"/>
        <v>16.38</v>
      </c>
      <c r="Q1980" s="10" t="s">
        <v>8315</v>
      </c>
      <c r="R1980" t="s">
        <v>8319</v>
      </c>
      <c r="S1980" s="13">
        <f t="shared" si="152"/>
        <v>42194.357731481476</v>
      </c>
      <c r="T1980" s="13">
        <f t="shared" si="153"/>
        <v>42239.357731481476</v>
      </c>
      <c r="U1980">
        <f t="shared" si="154"/>
        <v>2015</v>
      </c>
    </row>
    <row r="1981" spans="1:21" ht="48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8218</v>
      </c>
      <c r="G1981" t="s">
        <v>8231</v>
      </c>
      <c r="H1981" t="s">
        <v>8247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8269</v>
      </c>
      <c r="O1981">
        <f t="shared" si="150"/>
        <v>0</v>
      </c>
      <c r="P1981">
        <f t="shared" si="151"/>
        <v>10</v>
      </c>
      <c r="Q1981" s="10" t="s">
        <v>8315</v>
      </c>
      <c r="R1981" t="s">
        <v>8319</v>
      </c>
      <c r="S1981" s="13">
        <f t="shared" si="152"/>
        <v>42102.650567129633</v>
      </c>
      <c r="T1981" s="13">
        <f t="shared" si="153"/>
        <v>42148.625</v>
      </c>
      <c r="U1981">
        <f t="shared" si="154"/>
        <v>2015</v>
      </c>
    </row>
    <row r="1982" spans="1:21" ht="48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8218</v>
      </c>
      <c r="G1982" t="s">
        <v>8228</v>
      </c>
      <c r="H1982" t="s">
        <v>8247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8269</v>
      </c>
      <c r="O1982">
        <f t="shared" si="150"/>
        <v>0</v>
      </c>
      <c r="P1982">
        <f t="shared" si="151"/>
        <v>0</v>
      </c>
      <c r="Q1982" s="10" t="s">
        <v>8315</v>
      </c>
      <c r="R1982" t="s">
        <v>8319</v>
      </c>
      <c r="S1982" s="13">
        <f t="shared" si="152"/>
        <v>42761.376238425932</v>
      </c>
      <c r="T1982" s="13">
        <f t="shared" si="153"/>
        <v>42791.376238425932</v>
      </c>
      <c r="U1982">
        <f t="shared" si="154"/>
        <v>2017</v>
      </c>
    </row>
    <row r="1983" spans="1:21" ht="48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8218</v>
      </c>
      <c r="G1983" t="s">
        <v>8222</v>
      </c>
      <c r="H1983" t="s">
        <v>8244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8269</v>
      </c>
      <c r="O1983">
        <f t="shared" si="150"/>
        <v>0</v>
      </c>
      <c r="P1983">
        <f t="shared" si="151"/>
        <v>0</v>
      </c>
      <c r="Q1983" s="10" t="s">
        <v>8315</v>
      </c>
      <c r="R1983" t="s">
        <v>8319</v>
      </c>
      <c r="S1983" s="13">
        <f t="shared" si="152"/>
        <v>42108.988900462966</v>
      </c>
      <c r="T1983" s="13">
        <f t="shared" si="153"/>
        <v>42138.988900462966</v>
      </c>
      <c r="U1983">
        <f t="shared" si="154"/>
        <v>2015</v>
      </c>
    </row>
    <row r="1984" spans="1:21" ht="48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8218</v>
      </c>
      <c r="G1984" t="s">
        <v>8222</v>
      </c>
      <c r="H1984" t="s">
        <v>8244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8269</v>
      </c>
      <c r="O1984">
        <f t="shared" si="150"/>
        <v>0</v>
      </c>
      <c r="P1984">
        <f t="shared" si="151"/>
        <v>0</v>
      </c>
      <c r="Q1984" s="10" t="s">
        <v>8315</v>
      </c>
      <c r="R1984" t="s">
        <v>8319</v>
      </c>
      <c r="S1984" s="13">
        <f t="shared" si="152"/>
        <v>41803.692789351851</v>
      </c>
      <c r="T1984" s="13">
        <f t="shared" si="153"/>
        <v>41833.692789351851</v>
      </c>
      <c r="U1984">
        <f t="shared" si="154"/>
        <v>2014</v>
      </c>
    </row>
    <row r="1985" spans="1:21" ht="32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8218</v>
      </c>
      <c r="G1985" t="s">
        <v>8222</v>
      </c>
      <c r="H1985" t="s">
        <v>8244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8269</v>
      </c>
      <c r="O1985">
        <f t="shared" si="150"/>
        <v>0</v>
      </c>
      <c r="P1985">
        <f t="shared" si="151"/>
        <v>1</v>
      </c>
      <c r="Q1985" s="10" t="s">
        <v>8315</v>
      </c>
      <c r="R1985" t="s">
        <v>8319</v>
      </c>
      <c r="S1985" s="13">
        <f t="shared" si="152"/>
        <v>42031.928576388891</v>
      </c>
      <c r="T1985" s="13">
        <f t="shared" si="153"/>
        <v>42061.928576388891</v>
      </c>
      <c r="U1985">
        <f t="shared" si="154"/>
        <v>2015</v>
      </c>
    </row>
    <row r="1986" spans="1:21" ht="48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8217</v>
      </c>
      <c r="G1986" t="s">
        <v>8222</v>
      </c>
      <c r="H1986" t="s">
        <v>8244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8270</v>
      </c>
      <c r="O1986">
        <f t="shared" si="150"/>
        <v>214</v>
      </c>
      <c r="P1986">
        <f t="shared" si="151"/>
        <v>122.74</v>
      </c>
      <c r="Q1986" s="10" t="s">
        <v>8315</v>
      </c>
      <c r="R1986" t="s">
        <v>8323</v>
      </c>
      <c r="S1986" s="13">
        <f t="shared" si="152"/>
        <v>42417.804618055554</v>
      </c>
      <c r="T1986" s="13">
        <f t="shared" si="153"/>
        <v>42477.762951388882</v>
      </c>
      <c r="U1986">
        <f t="shared" si="154"/>
        <v>2016</v>
      </c>
    </row>
    <row r="1987" spans="1:21" ht="48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8219</v>
      </c>
      <c r="G1987" t="s">
        <v>8234</v>
      </c>
      <c r="H1987" t="s">
        <v>8247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8270</v>
      </c>
      <c r="O1987">
        <f t="shared" ref="O1987:O2050" si="155">ROUND(E1987/D1987*100,0)</f>
        <v>46</v>
      </c>
      <c r="P1987">
        <f t="shared" ref="P1987:P2050" si="156">IFERROR(ROUND(E1987/L1987,2),0)</f>
        <v>20.34</v>
      </c>
      <c r="Q1987" s="10" t="s">
        <v>8315</v>
      </c>
      <c r="R1987" t="s">
        <v>8323</v>
      </c>
      <c r="S1987" s="13">
        <f t="shared" ref="S1987:S2050" si="157">(((J1987/60)/60)/24)+DATE(1970,1,1)</f>
        <v>42388.523020833338</v>
      </c>
      <c r="T1987" s="13">
        <f t="shared" ref="T1987:T2050" si="158">(((I1987/60)/60)/24)+DATE(1970,1,1)</f>
        <v>42403.523020833338</v>
      </c>
      <c r="U1987">
        <f t="shared" ref="U1987:U2050" si="159">YEAR(T1987)</f>
        <v>2016</v>
      </c>
    </row>
    <row r="1988" spans="1:21" ht="32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8217</v>
      </c>
      <c r="G1988" t="s">
        <v>8222</v>
      </c>
      <c r="H1988" t="s">
        <v>8244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8271</v>
      </c>
      <c r="O1988">
        <f t="shared" si="155"/>
        <v>109</v>
      </c>
      <c r="P1988">
        <f t="shared" si="156"/>
        <v>54.69</v>
      </c>
      <c r="Q1988" s="10" t="s">
        <v>8312</v>
      </c>
      <c r="R1988" t="s">
        <v>8346</v>
      </c>
      <c r="S1988" s="13">
        <f t="shared" si="157"/>
        <v>42184.816539351858</v>
      </c>
      <c r="T1988" s="13">
        <f t="shared" si="158"/>
        <v>42215.165972222225</v>
      </c>
      <c r="U1988">
        <f t="shared" si="159"/>
        <v>2015</v>
      </c>
    </row>
    <row r="1989" spans="1:21" ht="48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8217</v>
      </c>
      <c r="G1989" t="s">
        <v>8222</v>
      </c>
      <c r="H1989" t="s">
        <v>8244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8271</v>
      </c>
      <c r="O1989">
        <f t="shared" si="155"/>
        <v>126</v>
      </c>
      <c r="P1989">
        <f t="shared" si="156"/>
        <v>88.73</v>
      </c>
      <c r="Q1989" s="10" t="s">
        <v>8312</v>
      </c>
      <c r="R1989" t="s">
        <v>8346</v>
      </c>
      <c r="S1989" s="13">
        <f t="shared" si="157"/>
        <v>40879.795682870368</v>
      </c>
      <c r="T1989" s="13">
        <f t="shared" si="158"/>
        <v>40930.25</v>
      </c>
      <c r="U1989">
        <f t="shared" si="159"/>
        <v>2012</v>
      </c>
    </row>
    <row r="1990" spans="1:21" ht="48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8217</v>
      </c>
      <c r="G1990" t="s">
        <v>8222</v>
      </c>
      <c r="H1990" t="s">
        <v>8244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8271</v>
      </c>
      <c r="O1990">
        <f t="shared" si="155"/>
        <v>122</v>
      </c>
      <c r="P1990">
        <f t="shared" si="156"/>
        <v>56.67</v>
      </c>
      <c r="Q1990" s="10" t="s">
        <v>8312</v>
      </c>
      <c r="R1990" t="s">
        <v>8346</v>
      </c>
      <c r="S1990" s="13">
        <f t="shared" si="157"/>
        <v>41667.275312500002</v>
      </c>
      <c r="T1990" s="13">
        <f t="shared" si="158"/>
        <v>41684.833333333336</v>
      </c>
      <c r="U1990">
        <f t="shared" si="159"/>
        <v>2014</v>
      </c>
    </row>
    <row r="1991" spans="1:21" ht="32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8217</v>
      </c>
      <c r="G1991" t="s">
        <v>8222</v>
      </c>
      <c r="H1991" t="s">
        <v>8244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8271</v>
      </c>
      <c r="O1991">
        <f t="shared" si="155"/>
        <v>102</v>
      </c>
      <c r="P1991">
        <f t="shared" si="156"/>
        <v>82.52</v>
      </c>
      <c r="Q1991" s="10" t="s">
        <v>8312</v>
      </c>
      <c r="R1991" t="s">
        <v>8346</v>
      </c>
      <c r="S1991" s="13">
        <f t="shared" si="157"/>
        <v>41226.95721064815</v>
      </c>
      <c r="T1991" s="13">
        <f t="shared" si="158"/>
        <v>41256.95721064815</v>
      </c>
      <c r="U1991">
        <f t="shared" si="159"/>
        <v>2012</v>
      </c>
    </row>
    <row r="1992" spans="1:21" ht="48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8217</v>
      </c>
      <c r="G1992" t="s">
        <v>8224</v>
      </c>
      <c r="H1992" t="s">
        <v>8246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8271</v>
      </c>
      <c r="O1992">
        <f t="shared" si="155"/>
        <v>112</v>
      </c>
      <c r="P1992">
        <f t="shared" si="156"/>
        <v>53.19</v>
      </c>
      <c r="Q1992" s="10" t="s">
        <v>8312</v>
      </c>
      <c r="R1992" t="s">
        <v>8346</v>
      </c>
      <c r="S1992" s="13">
        <f t="shared" si="157"/>
        <v>42639.421493055561</v>
      </c>
      <c r="T1992" s="13">
        <f t="shared" si="158"/>
        <v>42659.458333333328</v>
      </c>
      <c r="U1992">
        <f t="shared" si="159"/>
        <v>2016</v>
      </c>
    </row>
    <row r="1993" spans="1:21" ht="48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8217</v>
      </c>
      <c r="G1993" t="s">
        <v>8223</v>
      </c>
      <c r="H1993" t="s">
        <v>8245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8271</v>
      </c>
      <c r="O1993">
        <f t="shared" si="155"/>
        <v>102</v>
      </c>
      <c r="P1993">
        <f t="shared" si="156"/>
        <v>51.47</v>
      </c>
      <c r="Q1993" s="10" t="s">
        <v>8312</v>
      </c>
      <c r="R1993" t="s">
        <v>8346</v>
      </c>
      <c r="S1993" s="13">
        <f t="shared" si="157"/>
        <v>41789.330312500002</v>
      </c>
      <c r="T1993" s="13">
        <f t="shared" si="158"/>
        <v>41829.330312500002</v>
      </c>
      <c r="U1993">
        <f t="shared" si="159"/>
        <v>2014</v>
      </c>
    </row>
    <row r="1994" spans="1:21" ht="48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8219</v>
      </c>
      <c r="G1994" t="s">
        <v>8222</v>
      </c>
      <c r="H1994" t="s">
        <v>8244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8272</v>
      </c>
      <c r="O1994">
        <f t="shared" si="155"/>
        <v>5</v>
      </c>
      <c r="P1994">
        <f t="shared" si="156"/>
        <v>39.17</v>
      </c>
      <c r="Q1994" s="10" t="s">
        <v>8312</v>
      </c>
      <c r="R1994" t="s">
        <v>8351</v>
      </c>
      <c r="S1994" s="13">
        <f t="shared" si="157"/>
        <v>41642.751458333332</v>
      </c>
      <c r="T1994" s="13">
        <f t="shared" si="158"/>
        <v>41672.751458333332</v>
      </c>
      <c r="U1994">
        <f t="shared" si="159"/>
        <v>2014</v>
      </c>
    </row>
    <row r="1995" spans="1:21" ht="48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8219</v>
      </c>
      <c r="G1995" t="s">
        <v>8222</v>
      </c>
      <c r="H1995" t="s">
        <v>8244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8272</v>
      </c>
      <c r="O1995">
        <f t="shared" si="155"/>
        <v>0</v>
      </c>
      <c r="P1995">
        <f t="shared" si="156"/>
        <v>0</v>
      </c>
      <c r="Q1995" s="10" t="s">
        <v>8312</v>
      </c>
      <c r="R1995" t="s">
        <v>8351</v>
      </c>
      <c r="S1995" s="13">
        <f t="shared" si="157"/>
        <v>42227.173159722224</v>
      </c>
      <c r="T1995" s="13">
        <f t="shared" si="158"/>
        <v>42257.173159722224</v>
      </c>
      <c r="U1995">
        <f t="shared" si="159"/>
        <v>2015</v>
      </c>
    </row>
    <row r="1996" spans="1:21" ht="64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8219</v>
      </c>
      <c r="G1996" t="s">
        <v>8222</v>
      </c>
      <c r="H1996" t="s">
        <v>8244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8272</v>
      </c>
      <c r="O1996">
        <f t="shared" si="155"/>
        <v>4</v>
      </c>
      <c r="P1996">
        <f t="shared" si="156"/>
        <v>59</v>
      </c>
      <c r="Q1996" s="10" t="s">
        <v>8312</v>
      </c>
      <c r="R1996" t="s">
        <v>8351</v>
      </c>
      <c r="S1996" s="13">
        <f t="shared" si="157"/>
        <v>42115.143634259264</v>
      </c>
      <c r="T1996" s="13">
        <f t="shared" si="158"/>
        <v>42145.143634259264</v>
      </c>
      <c r="U1996">
        <f t="shared" si="159"/>
        <v>2015</v>
      </c>
    </row>
    <row r="1997" spans="1:21" ht="48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8217</v>
      </c>
      <c r="G1997" t="s">
        <v>8222</v>
      </c>
      <c r="H1997" t="s">
        <v>8244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8273</v>
      </c>
      <c r="O1997">
        <f t="shared" si="155"/>
        <v>143</v>
      </c>
      <c r="P1997">
        <f t="shared" si="156"/>
        <v>162.27000000000001</v>
      </c>
      <c r="Q1997" s="10" t="s">
        <v>8324</v>
      </c>
      <c r="R1997" t="s">
        <v>8348</v>
      </c>
      <c r="S1997" s="13">
        <f t="shared" si="157"/>
        <v>40983.055949074071</v>
      </c>
      <c r="T1997" s="13">
        <f t="shared" si="158"/>
        <v>41040.657638888886</v>
      </c>
      <c r="U1997">
        <f t="shared" si="159"/>
        <v>2012</v>
      </c>
    </row>
    <row r="1998" spans="1:21" ht="48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8217</v>
      </c>
      <c r="G1998" t="s">
        <v>8222</v>
      </c>
      <c r="H1998" t="s">
        <v>8244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8273</v>
      </c>
      <c r="O1998">
        <f t="shared" si="155"/>
        <v>100</v>
      </c>
      <c r="P1998">
        <f t="shared" si="156"/>
        <v>178.61</v>
      </c>
      <c r="Q1998" s="10" t="s">
        <v>8324</v>
      </c>
      <c r="R1998" t="s">
        <v>8348</v>
      </c>
      <c r="S1998" s="13">
        <f t="shared" si="157"/>
        <v>40996.667199074072</v>
      </c>
      <c r="T1998" s="13">
        <f t="shared" si="158"/>
        <v>41026.667199074072</v>
      </c>
      <c r="U1998">
        <f t="shared" si="159"/>
        <v>2012</v>
      </c>
    </row>
    <row r="1999" spans="1:21" ht="16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8217</v>
      </c>
      <c r="G1999" t="s">
        <v>8222</v>
      </c>
      <c r="H1999" t="s">
        <v>8244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8273</v>
      </c>
      <c r="O1999">
        <f t="shared" si="155"/>
        <v>101</v>
      </c>
      <c r="P1999">
        <f t="shared" si="156"/>
        <v>109.71</v>
      </c>
      <c r="Q1999" s="10" t="s">
        <v>8324</v>
      </c>
      <c r="R1999" t="s">
        <v>8348</v>
      </c>
      <c r="S1999" s="13">
        <f t="shared" si="157"/>
        <v>41524.056921296295</v>
      </c>
      <c r="T1999" s="13">
        <f t="shared" si="158"/>
        <v>41554.056921296295</v>
      </c>
      <c r="U1999">
        <f t="shared" si="159"/>
        <v>2013</v>
      </c>
    </row>
    <row r="2000" spans="1:21" ht="48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8217</v>
      </c>
      <c r="G2000" t="s">
        <v>8222</v>
      </c>
      <c r="H2000" t="s">
        <v>8244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8273</v>
      </c>
      <c r="O2000">
        <f t="shared" si="155"/>
        <v>117</v>
      </c>
      <c r="P2000">
        <f t="shared" si="156"/>
        <v>60.74</v>
      </c>
      <c r="Q2000" s="10" t="s">
        <v>8324</v>
      </c>
      <c r="R2000" t="s">
        <v>8348</v>
      </c>
      <c r="S2000" s="13">
        <f t="shared" si="157"/>
        <v>41144.763379629629</v>
      </c>
      <c r="T2000" s="13">
        <f t="shared" si="158"/>
        <v>41174.763379629629</v>
      </c>
      <c r="U2000">
        <f t="shared" si="159"/>
        <v>2012</v>
      </c>
    </row>
    <row r="2001" spans="1:21" ht="48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8217</v>
      </c>
      <c r="G2001" t="s">
        <v>8222</v>
      </c>
      <c r="H2001" t="s">
        <v>8244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8274</v>
      </c>
      <c r="O2001">
        <f t="shared" si="155"/>
        <v>101</v>
      </c>
      <c r="P2001">
        <f t="shared" si="156"/>
        <v>53.89</v>
      </c>
      <c r="Q2001" s="10" t="s">
        <v>8324</v>
      </c>
      <c r="R2001" t="s">
        <v>8353</v>
      </c>
      <c r="S2001" s="13">
        <f t="shared" si="157"/>
        <v>41923.838692129626</v>
      </c>
      <c r="T2001" s="13">
        <f t="shared" si="158"/>
        <v>41953.88035879629</v>
      </c>
      <c r="U2001">
        <f t="shared" si="159"/>
        <v>2014</v>
      </c>
    </row>
    <row r="2002" spans="1:21" ht="48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8217</v>
      </c>
      <c r="G2002" t="s">
        <v>8222</v>
      </c>
      <c r="H2002" t="s">
        <v>8244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8274</v>
      </c>
      <c r="O2002">
        <f t="shared" si="155"/>
        <v>120</v>
      </c>
      <c r="P2002">
        <f t="shared" si="156"/>
        <v>34.01</v>
      </c>
      <c r="Q2002" s="10" t="s">
        <v>8324</v>
      </c>
      <c r="R2002" t="s">
        <v>8353</v>
      </c>
      <c r="S2002" s="13">
        <f t="shared" si="157"/>
        <v>42578.205972222218</v>
      </c>
      <c r="T2002" s="13">
        <f t="shared" si="158"/>
        <v>42618.165972222225</v>
      </c>
      <c r="U2002">
        <f t="shared" si="159"/>
        <v>2016</v>
      </c>
    </row>
    <row r="2003" spans="1:21" ht="48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8219</v>
      </c>
      <c r="G2003" t="s">
        <v>8222</v>
      </c>
      <c r="H2003" t="s">
        <v>8244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8275</v>
      </c>
      <c r="O2003">
        <f t="shared" si="155"/>
        <v>24</v>
      </c>
      <c r="P2003">
        <f t="shared" si="156"/>
        <v>109.18</v>
      </c>
      <c r="Q2003" s="10" t="s">
        <v>8324</v>
      </c>
      <c r="R2003" t="s">
        <v>8338</v>
      </c>
      <c r="S2003" s="13">
        <f t="shared" si="157"/>
        <v>40088.105393518519</v>
      </c>
      <c r="T2003" s="13">
        <f t="shared" si="158"/>
        <v>40148.207638888889</v>
      </c>
      <c r="U2003">
        <f t="shared" si="159"/>
        <v>2009</v>
      </c>
    </row>
    <row r="2004" spans="1:21" ht="64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8219</v>
      </c>
      <c r="G2004" t="s">
        <v>8222</v>
      </c>
      <c r="H2004" t="s">
        <v>8244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8275</v>
      </c>
      <c r="O2004">
        <f t="shared" si="155"/>
        <v>0</v>
      </c>
      <c r="P2004">
        <f t="shared" si="156"/>
        <v>0</v>
      </c>
      <c r="Q2004" s="10" t="s">
        <v>8324</v>
      </c>
      <c r="R2004" t="s">
        <v>8338</v>
      </c>
      <c r="S2004" s="13">
        <f t="shared" si="157"/>
        <v>42248.723738425921</v>
      </c>
      <c r="T2004" s="13">
        <f t="shared" si="158"/>
        <v>42268.723738425921</v>
      </c>
      <c r="U2004">
        <f t="shared" si="159"/>
        <v>2015</v>
      </c>
    </row>
    <row r="2005" spans="1:21" ht="48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8219</v>
      </c>
      <c r="G2005" t="s">
        <v>8222</v>
      </c>
      <c r="H2005" t="s">
        <v>8244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8275</v>
      </c>
      <c r="O2005">
        <f t="shared" si="155"/>
        <v>1</v>
      </c>
      <c r="P2005">
        <f t="shared" si="156"/>
        <v>32.5</v>
      </c>
      <c r="Q2005" s="10" t="s">
        <v>8324</v>
      </c>
      <c r="R2005" t="s">
        <v>8338</v>
      </c>
      <c r="S2005" s="13">
        <f t="shared" si="157"/>
        <v>40505.232916666668</v>
      </c>
      <c r="T2005" s="13">
        <f t="shared" si="158"/>
        <v>40535.232916666668</v>
      </c>
      <c r="U2005">
        <f t="shared" si="159"/>
        <v>2010</v>
      </c>
    </row>
    <row r="2006" spans="1:21" ht="48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8219</v>
      </c>
      <c r="G2006" t="s">
        <v>8222</v>
      </c>
      <c r="H2006" t="s">
        <v>8244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8276</v>
      </c>
      <c r="O2006">
        <f t="shared" si="155"/>
        <v>40</v>
      </c>
      <c r="P2006">
        <f t="shared" si="156"/>
        <v>83.38</v>
      </c>
      <c r="Q2006" s="10" t="s">
        <v>8324</v>
      </c>
      <c r="R2006" t="s">
        <v>8345</v>
      </c>
      <c r="S2006" s="13">
        <f t="shared" si="157"/>
        <v>42371.935590277775</v>
      </c>
      <c r="T2006" s="13">
        <f t="shared" si="158"/>
        <v>42431.935590277775</v>
      </c>
      <c r="U2006">
        <f t="shared" si="159"/>
        <v>2016</v>
      </c>
    </row>
    <row r="2007" spans="1:21" ht="32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8219</v>
      </c>
      <c r="G2007" t="s">
        <v>8222</v>
      </c>
      <c r="H2007" t="s">
        <v>8244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8275</v>
      </c>
      <c r="O2007">
        <f t="shared" si="155"/>
        <v>0</v>
      </c>
      <c r="P2007">
        <f t="shared" si="156"/>
        <v>10.5</v>
      </c>
      <c r="Q2007" s="10" t="s">
        <v>8324</v>
      </c>
      <c r="R2007" t="s">
        <v>8338</v>
      </c>
      <c r="S2007" s="13">
        <f t="shared" si="157"/>
        <v>42429.84956018519</v>
      </c>
      <c r="T2007" s="13">
        <f t="shared" si="158"/>
        <v>42459.807893518519</v>
      </c>
      <c r="U2007">
        <f t="shared" si="159"/>
        <v>2016</v>
      </c>
    </row>
    <row r="2008" spans="1:21" ht="48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8219</v>
      </c>
      <c r="G2008" t="s">
        <v>8222</v>
      </c>
      <c r="H2008" t="s">
        <v>8244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8275</v>
      </c>
      <c r="O2008">
        <f t="shared" si="155"/>
        <v>3</v>
      </c>
      <c r="P2008">
        <f t="shared" si="156"/>
        <v>40</v>
      </c>
      <c r="Q2008" s="10" t="s">
        <v>8324</v>
      </c>
      <c r="R2008" t="s">
        <v>8338</v>
      </c>
      <c r="S2008" s="13">
        <f t="shared" si="157"/>
        <v>41149.796064814815</v>
      </c>
      <c r="T2008" s="13">
        <f t="shared" si="158"/>
        <v>41175.100694444445</v>
      </c>
      <c r="U2008">
        <f t="shared" si="159"/>
        <v>2012</v>
      </c>
    </row>
    <row r="2009" spans="1:21" ht="48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8219</v>
      </c>
      <c r="G2009" t="s">
        <v>8222</v>
      </c>
      <c r="H2009" t="s">
        <v>8244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8275</v>
      </c>
      <c r="O2009">
        <f t="shared" si="155"/>
        <v>1</v>
      </c>
      <c r="P2009">
        <f t="shared" si="156"/>
        <v>30</v>
      </c>
      <c r="Q2009" s="10" t="s">
        <v>8324</v>
      </c>
      <c r="R2009" t="s">
        <v>8338</v>
      </c>
      <c r="S2009" s="13">
        <f t="shared" si="157"/>
        <v>41802.94363425926</v>
      </c>
      <c r="T2009" s="13">
        <f t="shared" si="158"/>
        <v>41834.104166666664</v>
      </c>
      <c r="U2009">
        <f t="shared" si="159"/>
        <v>2014</v>
      </c>
    </row>
    <row r="2010" spans="1:21" ht="48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8219</v>
      </c>
      <c r="G2010" t="s">
        <v>8227</v>
      </c>
      <c r="H2010" t="s">
        <v>8249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8275</v>
      </c>
      <c r="O2010">
        <f t="shared" si="155"/>
        <v>30</v>
      </c>
      <c r="P2010">
        <f t="shared" si="156"/>
        <v>50.67</v>
      </c>
      <c r="Q2010" s="10" t="s">
        <v>8324</v>
      </c>
      <c r="R2010" t="s">
        <v>8338</v>
      </c>
      <c r="S2010" s="13">
        <f t="shared" si="157"/>
        <v>41733.737083333333</v>
      </c>
      <c r="T2010" s="13">
        <f t="shared" si="158"/>
        <v>41763.25</v>
      </c>
      <c r="U2010">
        <f t="shared" si="159"/>
        <v>2014</v>
      </c>
    </row>
    <row r="2011" spans="1:21" ht="48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8219</v>
      </c>
      <c r="G2011" t="s">
        <v>8227</v>
      </c>
      <c r="H2011" t="s">
        <v>8249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8270</v>
      </c>
      <c r="O2011">
        <f t="shared" si="155"/>
        <v>28</v>
      </c>
      <c r="P2011">
        <f t="shared" si="156"/>
        <v>58.42</v>
      </c>
      <c r="Q2011" s="10" t="s">
        <v>8315</v>
      </c>
      <c r="R2011" t="s">
        <v>8323</v>
      </c>
      <c r="S2011" s="13">
        <f t="shared" si="157"/>
        <v>42356.750706018516</v>
      </c>
      <c r="T2011" s="13">
        <f t="shared" si="158"/>
        <v>42386.750706018516</v>
      </c>
      <c r="U2011">
        <f t="shared" si="159"/>
        <v>2016</v>
      </c>
    </row>
    <row r="2012" spans="1:21" ht="48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8219</v>
      </c>
      <c r="G2012" t="s">
        <v>8227</v>
      </c>
      <c r="H2012" t="s">
        <v>8249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8270</v>
      </c>
      <c r="O2012">
        <f t="shared" si="155"/>
        <v>46</v>
      </c>
      <c r="P2012">
        <f t="shared" si="156"/>
        <v>164</v>
      </c>
      <c r="Q2012" s="10" t="s">
        <v>8315</v>
      </c>
      <c r="R2012" t="s">
        <v>8323</v>
      </c>
      <c r="S2012" s="13">
        <f t="shared" si="157"/>
        <v>42721.220520833333</v>
      </c>
      <c r="T2012" s="13">
        <f t="shared" si="158"/>
        <v>42758.207638888889</v>
      </c>
      <c r="U2012">
        <f t="shared" si="159"/>
        <v>2017</v>
      </c>
    </row>
    <row r="2013" spans="1:21" ht="48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8219</v>
      </c>
      <c r="G2013" t="s">
        <v>8235</v>
      </c>
      <c r="H2013" t="s">
        <v>8247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8270</v>
      </c>
      <c r="O2013">
        <f t="shared" si="155"/>
        <v>0</v>
      </c>
      <c r="P2013">
        <f t="shared" si="156"/>
        <v>0</v>
      </c>
      <c r="Q2013" s="10" t="s">
        <v>8315</v>
      </c>
      <c r="R2013" t="s">
        <v>8323</v>
      </c>
      <c r="S2013" s="13">
        <f t="shared" si="157"/>
        <v>42614.356770833328</v>
      </c>
      <c r="T2013" s="13">
        <f t="shared" si="158"/>
        <v>42644.356770833328</v>
      </c>
      <c r="U2013">
        <f t="shared" si="159"/>
        <v>2016</v>
      </c>
    </row>
    <row r="2014" spans="1:21" ht="80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8219</v>
      </c>
      <c r="G2014" t="s">
        <v>8223</v>
      </c>
      <c r="H2014" t="s">
        <v>8245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8270</v>
      </c>
      <c r="O2014">
        <f t="shared" si="155"/>
        <v>4</v>
      </c>
      <c r="P2014">
        <f t="shared" si="156"/>
        <v>30.29</v>
      </c>
      <c r="Q2014" s="10" t="s">
        <v>8315</v>
      </c>
      <c r="R2014" t="s">
        <v>8323</v>
      </c>
      <c r="S2014" s="13">
        <f t="shared" si="157"/>
        <v>42538.75680555556</v>
      </c>
      <c r="T2014" s="13">
        <f t="shared" si="158"/>
        <v>42563.785416666666</v>
      </c>
      <c r="U2014">
        <f t="shared" si="159"/>
        <v>2016</v>
      </c>
    </row>
    <row r="2015" spans="1:21" ht="32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8219</v>
      </c>
      <c r="G2015" t="s">
        <v>8222</v>
      </c>
      <c r="H2015" t="s">
        <v>8244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8270</v>
      </c>
      <c r="O2015">
        <f t="shared" si="155"/>
        <v>1</v>
      </c>
      <c r="P2015">
        <f t="shared" si="156"/>
        <v>8.1300000000000008</v>
      </c>
      <c r="Q2015" s="10" t="s">
        <v>8315</v>
      </c>
      <c r="R2015" t="s">
        <v>8323</v>
      </c>
      <c r="S2015" s="13">
        <f t="shared" si="157"/>
        <v>41941.10297453704</v>
      </c>
      <c r="T2015" s="13">
        <f t="shared" si="158"/>
        <v>41971.144641203704</v>
      </c>
      <c r="U2015">
        <f t="shared" si="159"/>
        <v>2014</v>
      </c>
    </row>
    <row r="2016" spans="1:21" ht="48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8218</v>
      </c>
      <c r="G2016" t="s">
        <v>8223</v>
      </c>
      <c r="H2016" t="s">
        <v>8245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8270</v>
      </c>
      <c r="O2016">
        <f t="shared" si="155"/>
        <v>104</v>
      </c>
      <c r="P2016">
        <f t="shared" si="156"/>
        <v>1300</v>
      </c>
      <c r="Q2016" s="10" t="s">
        <v>8315</v>
      </c>
      <c r="R2016" t="s">
        <v>8323</v>
      </c>
      <c r="S2016" s="13">
        <f t="shared" si="157"/>
        <v>42720.720057870371</v>
      </c>
      <c r="T2016" s="13">
        <f t="shared" si="158"/>
        <v>42765.720057870371</v>
      </c>
      <c r="U2016">
        <f t="shared" si="159"/>
        <v>2017</v>
      </c>
    </row>
    <row r="2017" spans="1:21" ht="48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8218</v>
      </c>
      <c r="G2017" t="s">
        <v>8222</v>
      </c>
      <c r="H2017" t="s">
        <v>8244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8270</v>
      </c>
      <c r="O2017">
        <f t="shared" si="155"/>
        <v>21535</v>
      </c>
      <c r="P2017">
        <f t="shared" si="156"/>
        <v>1389.36</v>
      </c>
      <c r="Q2017" s="10" t="s">
        <v>8315</v>
      </c>
      <c r="R2017" t="s">
        <v>8323</v>
      </c>
      <c r="S2017" s="13">
        <f t="shared" si="157"/>
        <v>42714.440416666665</v>
      </c>
      <c r="T2017" s="13">
        <f t="shared" si="158"/>
        <v>42759.440416666665</v>
      </c>
      <c r="U2017">
        <f t="shared" si="159"/>
        <v>2017</v>
      </c>
    </row>
    <row r="2018" spans="1:21" ht="48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8217</v>
      </c>
      <c r="G2018" t="s">
        <v>8222</v>
      </c>
      <c r="H2018" t="s">
        <v>8244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8277</v>
      </c>
      <c r="O2018">
        <f t="shared" si="155"/>
        <v>130</v>
      </c>
      <c r="P2018">
        <f t="shared" si="156"/>
        <v>39.159999999999997</v>
      </c>
      <c r="Q2018" s="10" t="s">
        <v>8324</v>
      </c>
      <c r="R2018" t="s">
        <v>8343</v>
      </c>
      <c r="S2018" s="13">
        <f t="shared" si="157"/>
        <v>42555.166712962964</v>
      </c>
      <c r="T2018" s="13">
        <f t="shared" si="158"/>
        <v>42587.165972222225</v>
      </c>
      <c r="U2018">
        <f t="shared" si="159"/>
        <v>2016</v>
      </c>
    </row>
    <row r="2019" spans="1:21" ht="48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8218</v>
      </c>
      <c r="G2019" t="s">
        <v>8222</v>
      </c>
      <c r="H2019" t="s">
        <v>8244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8278</v>
      </c>
      <c r="O2019">
        <f t="shared" si="155"/>
        <v>1</v>
      </c>
      <c r="P2019">
        <f t="shared" si="156"/>
        <v>50</v>
      </c>
      <c r="Q2019" s="10" t="s">
        <v>8339</v>
      </c>
      <c r="R2019" t="s">
        <v>8340</v>
      </c>
      <c r="S2019" s="13">
        <f t="shared" si="157"/>
        <v>42079.913113425922</v>
      </c>
      <c r="T2019" s="13">
        <f t="shared" si="158"/>
        <v>42109.913113425922</v>
      </c>
      <c r="U2019">
        <f t="shared" si="159"/>
        <v>2015</v>
      </c>
    </row>
    <row r="2020" spans="1:21" ht="48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8219</v>
      </c>
      <c r="G2020" t="s">
        <v>8223</v>
      </c>
      <c r="H2020" t="s">
        <v>8245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8279</v>
      </c>
      <c r="O2020">
        <f t="shared" si="155"/>
        <v>1</v>
      </c>
      <c r="P2020">
        <f t="shared" si="156"/>
        <v>25</v>
      </c>
      <c r="Q2020" s="10" t="s">
        <v>8321</v>
      </c>
      <c r="R2020" t="s">
        <v>8322</v>
      </c>
      <c r="S2020" s="13">
        <f t="shared" si="157"/>
        <v>42107.836435185185</v>
      </c>
      <c r="T2020" s="13">
        <f t="shared" si="158"/>
        <v>42137.836435185185</v>
      </c>
      <c r="U2020">
        <f t="shared" si="159"/>
        <v>2015</v>
      </c>
    </row>
    <row r="2021" spans="1:21" ht="48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8219</v>
      </c>
      <c r="G2021" t="s">
        <v>8222</v>
      </c>
      <c r="H2021" t="s">
        <v>8244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8279</v>
      </c>
      <c r="O2021">
        <f t="shared" si="155"/>
        <v>0</v>
      </c>
      <c r="P2021">
        <f t="shared" si="156"/>
        <v>3.67</v>
      </c>
      <c r="Q2021" s="10" t="s">
        <v>8321</v>
      </c>
      <c r="R2021" t="s">
        <v>8322</v>
      </c>
      <c r="S2021" s="13">
        <f t="shared" si="157"/>
        <v>41718.5237037037</v>
      </c>
      <c r="T2021" s="13">
        <f t="shared" si="158"/>
        <v>41748.5237037037</v>
      </c>
      <c r="U2021">
        <f t="shared" si="159"/>
        <v>2014</v>
      </c>
    </row>
    <row r="2022" spans="1:21" ht="48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8219</v>
      </c>
      <c r="G2022" t="s">
        <v>8222</v>
      </c>
      <c r="H2022" t="s">
        <v>8244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8280</v>
      </c>
      <c r="O2022">
        <f t="shared" si="155"/>
        <v>0</v>
      </c>
      <c r="P2022">
        <f t="shared" si="156"/>
        <v>3.67</v>
      </c>
      <c r="Q2022" s="10" t="s">
        <v>8321</v>
      </c>
      <c r="R2022" t="s">
        <v>8331</v>
      </c>
      <c r="S2022" s="13">
        <f t="shared" si="157"/>
        <v>41908.996527777781</v>
      </c>
      <c r="T2022" s="13">
        <f t="shared" si="158"/>
        <v>41969.038194444445</v>
      </c>
      <c r="U2022">
        <f t="shared" si="159"/>
        <v>2014</v>
      </c>
    </row>
    <row r="2023" spans="1:21" ht="48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8219</v>
      </c>
      <c r="G2023" t="s">
        <v>8223</v>
      </c>
      <c r="H2023" t="s">
        <v>8245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8280</v>
      </c>
      <c r="O2023">
        <f t="shared" si="155"/>
        <v>0</v>
      </c>
      <c r="P2023">
        <f t="shared" si="156"/>
        <v>0</v>
      </c>
      <c r="Q2023" s="10" t="s">
        <v>8321</v>
      </c>
      <c r="R2023" t="s">
        <v>8331</v>
      </c>
      <c r="S2023" s="13">
        <f t="shared" si="157"/>
        <v>42192.462048611109</v>
      </c>
      <c r="T2023" s="13">
        <f t="shared" si="158"/>
        <v>42222.462048611109</v>
      </c>
      <c r="U2023">
        <f t="shared" si="159"/>
        <v>2015</v>
      </c>
    </row>
    <row r="2024" spans="1:21" ht="48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8219</v>
      </c>
      <c r="G2024" t="s">
        <v>8222</v>
      </c>
      <c r="H2024" t="s">
        <v>8244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8281</v>
      </c>
      <c r="O2024">
        <f t="shared" si="155"/>
        <v>7</v>
      </c>
      <c r="P2024">
        <f t="shared" si="156"/>
        <v>108.33</v>
      </c>
      <c r="Q2024" s="10" t="s">
        <v>8332</v>
      </c>
      <c r="R2024" t="s">
        <v>8333</v>
      </c>
      <c r="S2024" s="13">
        <f t="shared" si="157"/>
        <v>42223.108865740738</v>
      </c>
      <c r="T2024" s="13">
        <f t="shared" si="158"/>
        <v>42253.108865740738</v>
      </c>
      <c r="U2024">
        <f t="shared" si="159"/>
        <v>2015</v>
      </c>
    </row>
    <row r="2025" spans="1:21" ht="48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8217</v>
      </c>
      <c r="G2025" t="s">
        <v>8222</v>
      </c>
      <c r="H2025" t="s">
        <v>8244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8282</v>
      </c>
      <c r="O2025">
        <f t="shared" si="155"/>
        <v>786</v>
      </c>
      <c r="P2025">
        <f t="shared" si="156"/>
        <v>71.59</v>
      </c>
      <c r="Q2025" s="10" t="s">
        <v>8328</v>
      </c>
      <c r="R2025" t="s">
        <v>8329</v>
      </c>
      <c r="S2025" s="13">
        <f t="shared" si="157"/>
        <v>41759.923101851848</v>
      </c>
      <c r="T2025" s="13">
        <f t="shared" si="158"/>
        <v>41789.923101851848</v>
      </c>
      <c r="U2025">
        <f t="shared" si="159"/>
        <v>2014</v>
      </c>
    </row>
    <row r="2026" spans="1:21" ht="32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8218</v>
      </c>
      <c r="G2026" t="s">
        <v>8222</v>
      </c>
      <c r="H2026" t="s">
        <v>8244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8283</v>
      </c>
      <c r="O2026">
        <f t="shared" si="155"/>
        <v>29</v>
      </c>
      <c r="P2026">
        <f t="shared" si="156"/>
        <v>61.04</v>
      </c>
      <c r="Q2026" s="10" t="s">
        <v>8324</v>
      </c>
      <c r="R2026" t="s">
        <v>8325</v>
      </c>
      <c r="S2026" s="13">
        <f t="shared" si="157"/>
        <v>40754.729259259257</v>
      </c>
      <c r="T2026" s="13">
        <f t="shared" si="158"/>
        <v>40814.729259259257</v>
      </c>
      <c r="U2026">
        <f t="shared" si="159"/>
        <v>2011</v>
      </c>
    </row>
    <row r="2027" spans="1:21" ht="48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8218</v>
      </c>
      <c r="G2027" t="s">
        <v>8222</v>
      </c>
      <c r="H2027" t="s">
        <v>8244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8283</v>
      </c>
      <c r="O2027">
        <f t="shared" si="155"/>
        <v>0</v>
      </c>
      <c r="P2027">
        <f t="shared" si="156"/>
        <v>0</v>
      </c>
      <c r="Q2027" s="10" t="s">
        <v>8324</v>
      </c>
      <c r="R2027" t="s">
        <v>8325</v>
      </c>
      <c r="S2027" s="13">
        <f t="shared" si="157"/>
        <v>42193.941759259258</v>
      </c>
      <c r="T2027" s="13">
        <f t="shared" si="158"/>
        <v>42244.041666666672</v>
      </c>
      <c r="U2027">
        <f t="shared" si="159"/>
        <v>2015</v>
      </c>
    </row>
    <row r="2028" spans="1:21" ht="48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8218</v>
      </c>
      <c r="G2028" t="s">
        <v>8222</v>
      </c>
      <c r="H2028" t="s">
        <v>8244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8283</v>
      </c>
      <c r="O2028">
        <f t="shared" si="155"/>
        <v>1</v>
      </c>
      <c r="P2028">
        <f t="shared" si="156"/>
        <v>40</v>
      </c>
      <c r="Q2028" s="10" t="s">
        <v>8324</v>
      </c>
      <c r="R2028" t="s">
        <v>8325</v>
      </c>
      <c r="S2028" s="13">
        <f t="shared" si="157"/>
        <v>41506.848032407412</v>
      </c>
      <c r="T2028" s="13">
        <f t="shared" si="158"/>
        <v>41553.848032407412</v>
      </c>
      <c r="U2028">
        <f t="shared" si="159"/>
        <v>2013</v>
      </c>
    </row>
    <row r="2029" spans="1:21" ht="48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8218</v>
      </c>
      <c r="G2029" t="s">
        <v>8222</v>
      </c>
      <c r="H2029" t="s">
        <v>8244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8283</v>
      </c>
      <c r="O2029">
        <f t="shared" si="155"/>
        <v>51</v>
      </c>
      <c r="P2029">
        <f t="shared" si="156"/>
        <v>74.62</v>
      </c>
      <c r="Q2029" s="10" t="s">
        <v>8324</v>
      </c>
      <c r="R2029" t="s">
        <v>8325</v>
      </c>
      <c r="S2029" s="13">
        <f t="shared" si="157"/>
        <v>41923.837731481479</v>
      </c>
      <c r="T2029" s="13">
        <f t="shared" si="158"/>
        <v>41946.249305555553</v>
      </c>
      <c r="U2029">
        <f t="shared" si="159"/>
        <v>2014</v>
      </c>
    </row>
    <row r="2030" spans="1:21" ht="48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8217</v>
      </c>
      <c r="G2030" t="s">
        <v>8222</v>
      </c>
      <c r="H2030" t="s">
        <v>8244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8273</v>
      </c>
      <c r="O2030">
        <f t="shared" si="155"/>
        <v>104</v>
      </c>
      <c r="P2030">
        <f t="shared" si="156"/>
        <v>64.47</v>
      </c>
      <c r="Q2030" s="10" t="s">
        <v>8324</v>
      </c>
      <c r="R2030" t="s">
        <v>8348</v>
      </c>
      <c r="S2030" s="13">
        <f t="shared" si="157"/>
        <v>41067.74086805556</v>
      </c>
      <c r="T2030" s="13">
        <f t="shared" si="158"/>
        <v>41097.74086805556</v>
      </c>
      <c r="U2030">
        <f t="shared" si="159"/>
        <v>2012</v>
      </c>
    </row>
    <row r="2031" spans="1:21" ht="48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8217</v>
      </c>
      <c r="G2031" t="s">
        <v>8222</v>
      </c>
      <c r="H2031" t="s">
        <v>8244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8273</v>
      </c>
      <c r="O2031">
        <f t="shared" si="155"/>
        <v>106</v>
      </c>
      <c r="P2031">
        <f t="shared" si="156"/>
        <v>189.29</v>
      </c>
      <c r="Q2031" s="10" t="s">
        <v>8324</v>
      </c>
      <c r="R2031" t="s">
        <v>8348</v>
      </c>
      <c r="S2031" s="13">
        <f t="shared" si="157"/>
        <v>40274.745127314818</v>
      </c>
      <c r="T2031" s="13">
        <f t="shared" si="158"/>
        <v>40344.166666666664</v>
      </c>
      <c r="U2031">
        <f t="shared" si="159"/>
        <v>2010</v>
      </c>
    </row>
    <row r="2032" spans="1:21" ht="48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8217</v>
      </c>
      <c r="G2032" t="s">
        <v>8227</v>
      </c>
      <c r="H2032" t="s">
        <v>8249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8271</v>
      </c>
      <c r="O2032">
        <f t="shared" si="155"/>
        <v>204</v>
      </c>
      <c r="P2032">
        <f t="shared" si="156"/>
        <v>59.36</v>
      </c>
      <c r="Q2032" s="10" t="s">
        <v>8312</v>
      </c>
      <c r="R2032" t="s">
        <v>8346</v>
      </c>
      <c r="S2032" s="13">
        <f t="shared" si="157"/>
        <v>42317.33258101852</v>
      </c>
      <c r="T2032" s="13">
        <f t="shared" si="158"/>
        <v>42354.290972222225</v>
      </c>
      <c r="U2032">
        <f t="shared" si="159"/>
        <v>2015</v>
      </c>
    </row>
    <row r="2033" spans="1:21" ht="48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8217</v>
      </c>
      <c r="G2033" t="s">
        <v>8222</v>
      </c>
      <c r="H2033" t="s">
        <v>8244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8271</v>
      </c>
      <c r="O2033">
        <f t="shared" si="155"/>
        <v>104</v>
      </c>
      <c r="P2033">
        <f t="shared" si="156"/>
        <v>66.7</v>
      </c>
      <c r="Q2033" s="10" t="s">
        <v>8312</v>
      </c>
      <c r="R2033" t="s">
        <v>8346</v>
      </c>
      <c r="S2033" s="13">
        <f t="shared" si="157"/>
        <v>42334.013124999998</v>
      </c>
      <c r="T2033" s="13">
        <f t="shared" si="158"/>
        <v>42364.013124999998</v>
      </c>
      <c r="U2033">
        <f t="shared" si="159"/>
        <v>2015</v>
      </c>
    </row>
    <row r="2034" spans="1:21" ht="48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8217</v>
      </c>
      <c r="G2034" t="s">
        <v>8222</v>
      </c>
      <c r="H2034" t="s">
        <v>8244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8273</v>
      </c>
      <c r="O2034">
        <f t="shared" si="155"/>
        <v>114</v>
      </c>
      <c r="P2034">
        <f t="shared" si="156"/>
        <v>63.48</v>
      </c>
      <c r="Q2034" s="10" t="s">
        <v>8324</v>
      </c>
      <c r="R2034" t="s">
        <v>8348</v>
      </c>
      <c r="S2034" s="13">
        <f t="shared" si="157"/>
        <v>42292.002893518518</v>
      </c>
      <c r="T2034" s="13">
        <f t="shared" si="158"/>
        <v>42322.044560185182</v>
      </c>
      <c r="U2034">
        <f t="shared" si="159"/>
        <v>2015</v>
      </c>
    </row>
    <row r="2035" spans="1:21" ht="48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8217</v>
      </c>
      <c r="G2035" t="s">
        <v>8222</v>
      </c>
      <c r="H2035" t="s">
        <v>8244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8273</v>
      </c>
      <c r="O2035">
        <f t="shared" si="155"/>
        <v>111</v>
      </c>
      <c r="P2035">
        <f t="shared" si="156"/>
        <v>63.62</v>
      </c>
      <c r="Q2035" s="10" t="s">
        <v>8324</v>
      </c>
      <c r="R2035" t="s">
        <v>8348</v>
      </c>
      <c r="S2035" s="13">
        <f t="shared" si="157"/>
        <v>42146.190902777773</v>
      </c>
      <c r="T2035" s="13">
        <f t="shared" si="158"/>
        <v>42170.190902777773</v>
      </c>
      <c r="U2035">
        <f t="shared" si="159"/>
        <v>2015</v>
      </c>
    </row>
    <row r="2036" spans="1:21" ht="48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8217</v>
      </c>
      <c r="G2036" t="s">
        <v>8222</v>
      </c>
      <c r="H2036" t="s">
        <v>8244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8273</v>
      </c>
      <c r="O2036">
        <f t="shared" si="155"/>
        <v>107</v>
      </c>
      <c r="P2036">
        <f t="shared" si="156"/>
        <v>73.36</v>
      </c>
      <c r="Q2036" s="10" t="s">
        <v>8324</v>
      </c>
      <c r="R2036" t="s">
        <v>8348</v>
      </c>
      <c r="S2036" s="13">
        <f t="shared" si="157"/>
        <v>42703.214409722219</v>
      </c>
      <c r="T2036" s="13">
        <f t="shared" si="158"/>
        <v>42733.214409722219</v>
      </c>
      <c r="U2036">
        <f t="shared" si="159"/>
        <v>2016</v>
      </c>
    </row>
    <row r="2037" spans="1:21" ht="48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8217</v>
      </c>
      <c r="G2037" t="s">
        <v>8222</v>
      </c>
      <c r="H2037" t="s">
        <v>8244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8273</v>
      </c>
      <c r="O2037">
        <f t="shared" si="155"/>
        <v>135</v>
      </c>
      <c r="P2037">
        <f t="shared" si="156"/>
        <v>60.18</v>
      </c>
      <c r="Q2037" s="10" t="s">
        <v>8324</v>
      </c>
      <c r="R2037" t="s">
        <v>8348</v>
      </c>
      <c r="S2037" s="13">
        <f t="shared" si="157"/>
        <v>42634.614780092597</v>
      </c>
      <c r="T2037" s="13">
        <f t="shared" si="158"/>
        <v>42660.676388888889</v>
      </c>
      <c r="U2037">
        <f t="shared" si="159"/>
        <v>2016</v>
      </c>
    </row>
    <row r="2038" spans="1:21" ht="48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8219</v>
      </c>
      <c r="G2038" t="s">
        <v>8234</v>
      </c>
      <c r="H2038" t="s">
        <v>8247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8284</v>
      </c>
      <c r="O2038">
        <f t="shared" si="155"/>
        <v>8</v>
      </c>
      <c r="P2038">
        <f t="shared" si="156"/>
        <v>104.75</v>
      </c>
      <c r="Q2038" s="10" t="s">
        <v>8312</v>
      </c>
      <c r="R2038" t="s">
        <v>8313</v>
      </c>
      <c r="S2038" s="13">
        <f t="shared" si="157"/>
        <v>42601.851678240739</v>
      </c>
      <c r="T2038" s="13">
        <f t="shared" si="158"/>
        <v>42631.851678240739</v>
      </c>
      <c r="U2038">
        <f t="shared" si="159"/>
        <v>2016</v>
      </c>
    </row>
    <row r="2039" spans="1:21" ht="48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8219</v>
      </c>
      <c r="G2039" t="s">
        <v>8222</v>
      </c>
      <c r="H2039" t="s">
        <v>8244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8284</v>
      </c>
      <c r="O2039">
        <f t="shared" si="155"/>
        <v>8</v>
      </c>
      <c r="P2039">
        <f t="shared" si="156"/>
        <v>80.599999999999994</v>
      </c>
      <c r="Q2039" s="10" t="s">
        <v>8312</v>
      </c>
      <c r="R2039" t="s">
        <v>8313</v>
      </c>
      <c r="S2039" s="13">
        <f t="shared" si="157"/>
        <v>41961.813518518517</v>
      </c>
      <c r="T2039" s="13">
        <f t="shared" si="158"/>
        <v>41992.813518518517</v>
      </c>
      <c r="U2039">
        <f t="shared" si="159"/>
        <v>2014</v>
      </c>
    </row>
    <row r="2040" spans="1:21" ht="16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8218</v>
      </c>
      <c r="G2040" t="s">
        <v>8235</v>
      </c>
      <c r="H2040" t="s">
        <v>8247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8284</v>
      </c>
      <c r="O2040">
        <f t="shared" si="155"/>
        <v>3</v>
      </c>
      <c r="P2040">
        <f t="shared" si="156"/>
        <v>48.33</v>
      </c>
      <c r="Q2040" s="10" t="s">
        <v>8312</v>
      </c>
      <c r="R2040" t="s">
        <v>8313</v>
      </c>
      <c r="S2040" s="13">
        <f t="shared" si="157"/>
        <v>42708.668576388889</v>
      </c>
      <c r="T2040" s="13">
        <f t="shared" si="158"/>
        <v>42738.668576388889</v>
      </c>
      <c r="U2040">
        <f t="shared" si="159"/>
        <v>2017</v>
      </c>
    </row>
    <row r="2041" spans="1:21" ht="48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8218</v>
      </c>
      <c r="G2041" t="s">
        <v>8222</v>
      </c>
      <c r="H2041" t="s">
        <v>8244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8284</v>
      </c>
      <c r="O2041">
        <f t="shared" si="155"/>
        <v>0</v>
      </c>
      <c r="P2041">
        <f t="shared" si="156"/>
        <v>0</v>
      </c>
      <c r="Q2041" s="10" t="s">
        <v>8312</v>
      </c>
      <c r="R2041" t="s">
        <v>8313</v>
      </c>
      <c r="S2041" s="13">
        <f t="shared" si="157"/>
        <v>41831.705555555556</v>
      </c>
      <c r="T2041" s="13">
        <f t="shared" si="158"/>
        <v>41862.166666666664</v>
      </c>
      <c r="U2041">
        <f t="shared" si="159"/>
        <v>2014</v>
      </c>
    </row>
    <row r="2042" spans="1:21" ht="16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8217</v>
      </c>
      <c r="G2042" t="s">
        <v>8222</v>
      </c>
      <c r="H2042" t="s">
        <v>8244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8285</v>
      </c>
      <c r="O2042">
        <f t="shared" si="155"/>
        <v>163</v>
      </c>
      <c r="P2042">
        <f t="shared" si="156"/>
        <v>34.869999999999997</v>
      </c>
      <c r="Q2042" s="10" t="s">
        <v>8312</v>
      </c>
      <c r="R2042" t="s">
        <v>8344</v>
      </c>
      <c r="S2042" s="13">
        <f t="shared" si="157"/>
        <v>41291.661550925928</v>
      </c>
      <c r="T2042" s="13">
        <f t="shared" si="158"/>
        <v>41321.661550925928</v>
      </c>
      <c r="U2042">
        <f t="shared" si="159"/>
        <v>2013</v>
      </c>
    </row>
    <row r="2043" spans="1:21" ht="48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8219</v>
      </c>
      <c r="G2043" t="s">
        <v>8227</v>
      </c>
      <c r="H2043" t="s">
        <v>8249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8272</v>
      </c>
      <c r="O2043">
        <f t="shared" si="155"/>
        <v>2</v>
      </c>
      <c r="P2043">
        <f t="shared" si="156"/>
        <v>17.5</v>
      </c>
      <c r="Q2043" s="10" t="s">
        <v>8312</v>
      </c>
      <c r="R2043" t="s">
        <v>8351</v>
      </c>
      <c r="S2043" s="13">
        <f t="shared" si="157"/>
        <v>41550.922974537039</v>
      </c>
      <c r="T2043" s="13">
        <f t="shared" si="158"/>
        <v>41580.922974537039</v>
      </c>
      <c r="U2043">
        <f t="shared" si="159"/>
        <v>2013</v>
      </c>
    </row>
    <row r="2044" spans="1:21" ht="48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8219</v>
      </c>
      <c r="G2044" t="s">
        <v>8222</v>
      </c>
      <c r="H2044" t="s">
        <v>8244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8272</v>
      </c>
      <c r="O2044">
        <f t="shared" si="155"/>
        <v>0</v>
      </c>
      <c r="P2044">
        <f t="shared" si="156"/>
        <v>5</v>
      </c>
      <c r="Q2044" s="10" t="s">
        <v>8312</v>
      </c>
      <c r="R2044" t="s">
        <v>8351</v>
      </c>
      <c r="S2044" s="13">
        <f t="shared" si="157"/>
        <v>41136.85805555556</v>
      </c>
      <c r="T2044" s="13">
        <f t="shared" si="158"/>
        <v>41159.32708333333</v>
      </c>
      <c r="U2044">
        <f t="shared" si="159"/>
        <v>2012</v>
      </c>
    </row>
    <row r="2045" spans="1:21" ht="48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8219</v>
      </c>
      <c r="G2045" t="s">
        <v>8222</v>
      </c>
      <c r="H2045" t="s">
        <v>8244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8272</v>
      </c>
      <c r="O2045">
        <f t="shared" si="155"/>
        <v>0</v>
      </c>
      <c r="P2045">
        <f t="shared" si="156"/>
        <v>0</v>
      </c>
      <c r="Q2045" s="10" t="s">
        <v>8312</v>
      </c>
      <c r="R2045" t="s">
        <v>8351</v>
      </c>
      <c r="S2045" s="13">
        <f t="shared" si="157"/>
        <v>41198.611712962964</v>
      </c>
      <c r="T2045" s="13">
        <f t="shared" si="158"/>
        <v>41228.653379629628</v>
      </c>
      <c r="U2045">
        <f t="shared" si="159"/>
        <v>2012</v>
      </c>
    </row>
    <row r="2046" spans="1:21" ht="48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8219</v>
      </c>
      <c r="G2046" t="s">
        <v>8222</v>
      </c>
      <c r="H2046" t="s">
        <v>8244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8272</v>
      </c>
      <c r="O2046">
        <f t="shared" si="155"/>
        <v>9</v>
      </c>
      <c r="P2046">
        <f t="shared" si="156"/>
        <v>40.450000000000003</v>
      </c>
      <c r="Q2046" s="10" t="s">
        <v>8312</v>
      </c>
      <c r="R2046" t="s">
        <v>8351</v>
      </c>
      <c r="S2046" s="13">
        <f t="shared" si="157"/>
        <v>42067.722372685181</v>
      </c>
      <c r="T2046" s="13">
        <f t="shared" si="158"/>
        <v>42097.651388888888</v>
      </c>
      <c r="U2046">
        <f t="shared" si="159"/>
        <v>2015</v>
      </c>
    </row>
    <row r="2047" spans="1:21" ht="48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8217</v>
      </c>
      <c r="G2047" t="s">
        <v>8224</v>
      </c>
      <c r="H2047" t="s">
        <v>8246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8282</v>
      </c>
      <c r="O2047">
        <f t="shared" si="155"/>
        <v>484</v>
      </c>
      <c r="P2047">
        <f t="shared" si="156"/>
        <v>82.32</v>
      </c>
      <c r="Q2047" s="10" t="s">
        <v>8328</v>
      </c>
      <c r="R2047" t="s">
        <v>8329</v>
      </c>
      <c r="S2047" s="13">
        <f t="shared" si="157"/>
        <v>42391.475289351853</v>
      </c>
      <c r="T2047" s="13">
        <f t="shared" si="158"/>
        <v>42415.625</v>
      </c>
      <c r="U2047">
        <f t="shared" si="159"/>
        <v>2016</v>
      </c>
    </row>
    <row r="2048" spans="1:21" ht="32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8218</v>
      </c>
      <c r="G2048" t="s">
        <v>8222</v>
      </c>
      <c r="H2048" t="s">
        <v>8244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8287</v>
      </c>
      <c r="O2048">
        <f t="shared" si="155"/>
        <v>13</v>
      </c>
      <c r="P2048">
        <f t="shared" si="156"/>
        <v>65</v>
      </c>
      <c r="Q2048" s="10" t="s">
        <v>8312</v>
      </c>
      <c r="R2048" t="s">
        <v>8352</v>
      </c>
      <c r="S2048" s="13">
        <f t="shared" si="157"/>
        <v>42140.879259259258</v>
      </c>
      <c r="T2048" s="13">
        <f t="shared" si="158"/>
        <v>42185.879259259258</v>
      </c>
      <c r="U2048">
        <f t="shared" si="159"/>
        <v>2015</v>
      </c>
    </row>
    <row r="2049" spans="1:21" ht="48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8219</v>
      </c>
      <c r="G2049" t="s">
        <v>8222</v>
      </c>
      <c r="H2049" t="s">
        <v>8244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8288</v>
      </c>
      <c r="O2049">
        <f t="shared" si="155"/>
        <v>7</v>
      </c>
      <c r="P2049">
        <f t="shared" si="156"/>
        <v>40.78</v>
      </c>
      <c r="Q2049" s="10" t="s">
        <v>8328</v>
      </c>
      <c r="R2049" t="s">
        <v>8341</v>
      </c>
      <c r="S2049" s="13">
        <f t="shared" si="157"/>
        <v>41791.057314814818</v>
      </c>
      <c r="T2049" s="13">
        <f t="shared" si="158"/>
        <v>41835.21597222222</v>
      </c>
      <c r="U2049">
        <f t="shared" si="159"/>
        <v>2014</v>
      </c>
    </row>
    <row r="2050" spans="1:21" ht="48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8217</v>
      </c>
      <c r="G2050" t="s">
        <v>8222</v>
      </c>
      <c r="H2050" t="s">
        <v>8244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8273</v>
      </c>
      <c r="O2050">
        <f t="shared" si="155"/>
        <v>103</v>
      </c>
      <c r="P2050">
        <f t="shared" si="156"/>
        <v>66.69</v>
      </c>
      <c r="Q2050" s="10" t="s">
        <v>8324</v>
      </c>
      <c r="R2050" t="s">
        <v>8348</v>
      </c>
      <c r="S2050" s="13">
        <f t="shared" si="157"/>
        <v>41794.981122685182</v>
      </c>
      <c r="T2050" s="13">
        <f t="shared" si="158"/>
        <v>41854.708333333336</v>
      </c>
      <c r="U2050">
        <f t="shared" si="159"/>
        <v>2014</v>
      </c>
    </row>
    <row r="2051" spans="1:21" ht="48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8217</v>
      </c>
      <c r="G2051" t="s">
        <v>8222</v>
      </c>
      <c r="H2051" t="s">
        <v>8244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8273</v>
      </c>
      <c r="O2051">
        <f t="shared" ref="O2051:O2114" si="160">ROUND(E2051/D2051*100,0)</f>
        <v>121</v>
      </c>
      <c r="P2051">
        <f t="shared" ref="P2051:P2114" si="161">IFERROR(ROUND(E2051/L2051,2),0)</f>
        <v>163.78</v>
      </c>
      <c r="Q2051" s="10" t="s">
        <v>8324</v>
      </c>
      <c r="R2051" t="s">
        <v>8348</v>
      </c>
      <c r="S2051" s="13">
        <f t="shared" ref="S2051:S2114" si="162">(((J2051/60)/60)/24)+DATE(1970,1,1)</f>
        <v>41003.60665509259</v>
      </c>
      <c r="T2051" s="13">
        <f t="shared" ref="T2051:T2114" si="163">(((I2051/60)/60)/24)+DATE(1970,1,1)</f>
        <v>41057.165972222225</v>
      </c>
      <c r="U2051">
        <f t="shared" ref="U2051:U2114" si="164">YEAR(T2051)</f>
        <v>2012</v>
      </c>
    </row>
    <row r="2052" spans="1:21" ht="32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8217</v>
      </c>
      <c r="G2052" t="s">
        <v>8222</v>
      </c>
      <c r="H2052" t="s">
        <v>8244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8289</v>
      </c>
      <c r="O2052">
        <f t="shared" si="160"/>
        <v>125</v>
      </c>
      <c r="P2052">
        <f t="shared" si="161"/>
        <v>168.51</v>
      </c>
      <c r="Q2052" s="10" t="s">
        <v>8324</v>
      </c>
      <c r="R2052" t="s">
        <v>8354</v>
      </c>
      <c r="S2052" s="13">
        <f t="shared" si="162"/>
        <v>41146.824212962965</v>
      </c>
      <c r="T2052" s="13">
        <f t="shared" si="163"/>
        <v>41176.824212962965</v>
      </c>
      <c r="U2052">
        <f t="shared" si="164"/>
        <v>2012</v>
      </c>
    </row>
    <row r="2053" spans="1:21" ht="48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8217</v>
      </c>
      <c r="G2053" t="s">
        <v>8222</v>
      </c>
      <c r="H2053" t="s">
        <v>8244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8289</v>
      </c>
      <c r="O2053">
        <f t="shared" si="160"/>
        <v>111</v>
      </c>
      <c r="P2053">
        <f t="shared" si="161"/>
        <v>554</v>
      </c>
      <c r="Q2053" s="10" t="s">
        <v>8324</v>
      </c>
      <c r="R2053" t="s">
        <v>8354</v>
      </c>
      <c r="S2053" s="13">
        <f t="shared" si="162"/>
        <v>41521.617361111108</v>
      </c>
      <c r="T2053" s="13">
        <f t="shared" si="163"/>
        <v>41535.617361111108</v>
      </c>
      <c r="U2053">
        <f t="shared" si="164"/>
        <v>2013</v>
      </c>
    </row>
    <row r="2054" spans="1:21" ht="48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8217</v>
      </c>
      <c r="G2054" t="s">
        <v>8222</v>
      </c>
      <c r="H2054" t="s">
        <v>8244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8289</v>
      </c>
      <c r="O2054">
        <f t="shared" si="160"/>
        <v>105</v>
      </c>
      <c r="P2054">
        <f t="shared" si="161"/>
        <v>113.83</v>
      </c>
      <c r="Q2054" s="10" t="s">
        <v>8324</v>
      </c>
      <c r="R2054" t="s">
        <v>8354</v>
      </c>
      <c r="S2054" s="13">
        <f t="shared" si="162"/>
        <v>41039.409456018519</v>
      </c>
      <c r="T2054" s="13">
        <f t="shared" si="163"/>
        <v>41069.409456018519</v>
      </c>
      <c r="U2054">
        <f t="shared" si="164"/>
        <v>2012</v>
      </c>
    </row>
    <row r="2055" spans="1:21" ht="48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8217</v>
      </c>
      <c r="G2055" t="s">
        <v>8222</v>
      </c>
      <c r="H2055" t="s">
        <v>8244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8289</v>
      </c>
      <c r="O2055">
        <f t="shared" si="160"/>
        <v>174</v>
      </c>
      <c r="P2055">
        <f t="shared" si="161"/>
        <v>51.85</v>
      </c>
      <c r="Q2055" s="10" t="s">
        <v>8324</v>
      </c>
      <c r="R2055" t="s">
        <v>8354</v>
      </c>
      <c r="S2055" s="13">
        <f t="shared" si="162"/>
        <v>40626.834444444445</v>
      </c>
      <c r="T2055" s="13">
        <f t="shared" si="163"/>
        <v>40657.834444444445</v>
      </c>
      <c r="U2055">
        <f t="shared" si="164"/>
        <v>2011</v>
      </c>
    </row>
    <row r="2056" spans="1:21" ht="48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8217</v>
      </c>
      <c r="G2056" t="s">
        <v>8222</v>
      </c>
      <c r="H2056" t="s">
        <v>8244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8289</v>
      </c>
      <c r="O2056">
        <f t="shared" si="160"/>
        <v>202</v>
      </c>
      <c r="P2056">
        <f t="shared" si="161"/>
        <v>89.25</v>
      </c>
      <c r="Q2056" s="10" t="s">
        <v>8324</v>
      </c>
      <c r="R2056" t="s">
        <v>8354</v>
      </c>
      <c r="S2056" s="13">
        <f t="shared" si="162"/>
        <v>42569.605393518519</v>
      </c>
      <c r="T2056" s="13">
        <f t="shared" si="163"/>
        <v>42600.290972222225</v>
      </c>
      <c r="U2056">
        <f t="shared" si="164"/>
        <v>2016</v>
      </c>
    </row>
    <row r="2057" spans="1:21" ht="48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8220</v>
      </c>
      <c r="G2057" t="s">
        <v>8227</v>
      </c>
      <c r="H2057" t="s">
        <v>8249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8290</v>
      </c>
      <c r="O2057">
        <f t="shared" si="160"/>
        <v>0</v>
      </c>
      <c r="P2057">
        <f t="shared" si="161"/>
        <v>18</v>
      </c>
      <c r="Q2057" s="10" t="s">
        <v>8324</v>
      </c>
      <c r="R2057" t="s">
        <v>8330</v>
      </c>
      <c r="S2057" s="13">
        <f t="shared" si="162"/>
        <v>42792.843969907408</v>
      </c>
      <c r="T2057" s="13">
        <f t="shared" si="163"/>
        <v>42852.802303240736</v>
      </c>
      <c r="U2057">
        <f t="shared" si="164"/>
        <v>2017</v>
      </c>
    </row>
    <row r="2058" spans="1:21" ht="48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8220</v>
      </c>
      <c r="G2058" t="s">
        <v>8222</v>
      </c>
      <c r="H2058" t="s">
        <v>8244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8290</v>
      </c>
      <c r="O2058">
        <f t="shared" si="160"/>
        <v>48</v>
      </c>
      <c r="P2058">
        <f t="shared" si="161"/>
        <v>159.33000000000001</v>
      </c>
      <c r="Q2058" s="10" t="s">
        <v>8324</v>
      </c>
      <c r="R2058" t="s">
        <v>8330</v>
      </c>
      <c r="S2058" s="13">
        <f t="shared" si="162"/>
        <v>42788.151238425926</v>
      </c>
      <c r="T2058" s="13">
        <f t="shared" si="163"/>
        <v>42820.999305555553</v>
      </c>
      <c r="U2058">
        <f t="shared" si="164"/>
        <v>2017</v>
      </c>
    </row>
    <row r="2059" spans="1:21" ht="48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8219</v>
      </c>
      <c r="G2059" t="s">
        <v>8222</v>
      </c>
      <c r="H2059" t="s">
        <v>8244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8290</v>
      </c>
      <c r="O2059">
        <f t="shared" si="160"/>
        <v>1</v>
      </c>
      <c r="P2059">
        <f t="shared" si="161"/>
        <v>25.5</v>
      </c>
      <c r="Q2059" s="10" t="s">
        <v>8324</v>
      </c>
      <c r="R2059" t="s">
        <v>8330</v>
      </c>
      <c r="S2059" s="13">
        <f t="shared" si="162"/>
        <v>42187.281678240746</v>
      </c>
      <c r="T2059" s="13">
        <f t="shared" si="163"/>
        <v>42247.281678240746</v>
      </c>
      <c r="U2059">
        <f t="shared" si="164"/>
        <v>2015</v>
      </c>
    </row>
    <row r="2060" spans="1:21" ht="48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8219</v>
      </c>
      <c r="G2060" t="s">
        <v>8222</v>
      </c>
      <c r="H2060" t="s">
        <v>8244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8290</v>
      </c>
      <c r="O2060">
        <f t="shared" si="160"/>
        <v>10</v>
      </c>
      <c r="P2060">
        <f t="shared" si="161"/>
        <v>54.11</v>
      </c>
      <c r="Q2060" s="10" t="s">
        <v>8324</v>
      </c>
      <c r="R2060" t="s">
        <v>8330</v>
      </c>
      <c r="S2060" s="13">
        <f t="shared" si="162"/>
        <v>42427.721006944441</v>
      </c>
      <c r="T2060" s="13">
        <f t="shared" si="163"/>
        <v>42457.679340277777</v>
      </c>
      <c r="U2060">
        <f t="shared" si="164"/>
        <v>2016</v>
      </c>
    </row>
    <row r="2061" spans="1:21" ht="32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8219</v>
      </c>
      <c r="G2061" t="s">
        <v>8234</v>
      </c>
      <c r="H2061" t="s">
        <v>8247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8290</v>
      </c>
      <c r="O2061">
        <f t="shared" si="160"/>
        <v>1</v>
      </c>
      <c r="P2061">
        <f t="shared" si="161"/>
        <v>34</v>
      </c>
      <c r="Q2061" s="10" t="s">
        <v>8324</v>
      </c>
      <c r="R2061" t="s">
        <v>8330</v>
      </c>
      <c r="S2061" s="13">
        <f t="shared" si="162"/>
        <v>42341.59129629629</v>
      </c>
      <c r="T2061" s="13">
        <f t="shared" si="163"/>
        <v>42387.541666666672</v>
      </c>
      <c r="U2061">
        <f t="shared" si="164"/>
        <v>2016</v>
      </c>
    </row>
    <row r="2062" spans="1:21" ht="48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8219</v>
      </c>
      <c r="G2062" t="s">
        <v>8222</v>
      </c>
      <c r="H2062" t="s">
        <v>8244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8290</v>
      </c>
      <c r="O2062">
        <f t="shared" si="160"/>
        <v>0</v>
      </c>
      <c r="P2062">
        <f t="shared" si="161"/>
        <v>0</v>
      </c>
      <c r="Q2062" s="10" t="s">
        <v>8324</v>
      </c>
      <c r="R2062" t="s">
        <v>8330</v>
      </c>
      <c r="S2062" s="13">
        <f t="shared" si="162"/>
        <v>42125.913807870369</v>
      </c>
      <c r="T2062" s="13">
        <f t="shared" si="163"/>
        <v>42185.913807870369</v>
      </c>
      <c r="U2062">
        <f t="shared" si="164"/>
        <v>2015</v>
      </c>
    </row>
    <row r="2063" spans="1:21" ht="48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8219</v>
      </c>
      <c r="G2063" t="s">
        <v>8222</v>
      </c>
      <c r="H2063" t="s">
        <v>8244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8290</v>
      </c>
      <c r="O2063">
        <f t="shared" si="160"/>
        <v>0</v>
      </c>
      <c r="P2063">
        <f t="shared" si="161"/>
        <v>5.5</v>
      </c>
      <c r="Q2063" s="10" t="s">
        <v>8324</v>
      </c>
      <c r="R2063" t="s">
        <v>8330</v>
      </c>
      <c r="S2063" s="13">
        <f t="shared" si="162"/>
        <v>42064.217418981483</v>
      </c>
      <c r="T2063" s="13">
        <f t="shared" si="163"/>
        <v>42094.140277777777</v>
      </c>
      <c r="U2063">
        <f t="shared" si="164"/>
        <v>2015</v>
      </c>
    </row>
    <row r="2064" spans="1:21" ht="48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8219</v>
      </c>
      <c r="G2064" t="s">
        <v>8222</v>
      </c>
      <c r="H2064" t="s">
        <v>8244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8290</v>
      </c>
      <c r="O2064">
        <f t="shared" si="160"/>
        <v>0</v>
      </c>
      <c r="P2064">
        <f t="shared" si="161"/>
        <v>0</v>
      </c>
      <c r="Q2064" s="10" t="s">
        <v>8324</v>
      </c>
      <c r="R2064" t="s">
        <v>8330</v>
      </c>
      <c r="S2064" s="13">
        <f t="shared" si="162"/>
        <v>42319.461377314816</v>
      </c>
      <c r="T2064" s="13">
        <f t="shared" si="163"/>
        <v>42349.461377314816</v>
      </c>
      <c r="U2064">
        <f t="shared" si="164"/>
        <v>2015</v>
      </c>
    </row>
    <row r="2065" spans="1:21" ht="32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8219</v>
      </c>
      <c r="G2065" t="s">
        <v>8222</v>
      </c>
      <c r="H2065" t="s">
        <v>8244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8290</v>
      </c>
      <c r="O2065">
        <f t="shared" si="160"/>
        <v>0</v>
      </c>
      <c r="P2065">
        <f t="shared" si="161"/>
        <v>20</v>
      </c>
      <c r="Q2065" s="10" t="s">
        <v>8324</v>
      </c>
      <c r="R2065" t="s">
        <v>8330</v>
      </c>
      <c r="S2065" s="13">
        <f t="shared" si="162"/>
        <v>41884.874328703707</v>
      </c>
      <c r="T2065" s="13">
        <f t="shared" si="163"/>
        <v>41914.874328703707</v>
      </c>
      <c r="U2065">
        <f t="shared" si="164"/>
        <v>2014</v>
      </c>
    </row>
    <row r="2066" spans="1:21" ht="48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8217</v>
      </c>
      <c r="G2066" t="s">
        <v>8222</v>
      </c>
      <c r="H2066" t="s">
        <v>8244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8282</v>
      </c>
      <c r="O2066">
        <f t="shared" si="160"/>
        <v>202</v>
      </c>
      <c r="P2066">
        <f t="shared" si="161"/>
        <v>80.650000000000006</v>
      </c>
      <c r="Q2066" s="10" t="s">
        <v>8328</v>
      </c>
      <c r="R2066" t="s">
        <v>8329</v>
      </c>
      <c r="S2066" s="13">
        <f t="shared" si="162"/>
        <v>42454.836851851855</v>
      </c>
      <c r="T2066" s="13">
        <f t="shared" si="163"/>
        <v>42479.836851851855</v>
      </c>
      <c r="U2066">
        <f t="shared" si="164"/>
        <v>2016</v>
      </c>
    </row>
    <row r="2067" spans="1:21" ht="32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8217</v>
      </c>
      <c r="G2067" t="s">
        <v>8222</v>
      </c>
      <c r="H2067" t="s">
        <v>8244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8282</v>
      </c>
      <c r="O2067">
        <f t="shared" si="160"/>
        <v>116</v>
      </c>
      <c r="P2067">
        <f t="shared" si="161"/>
        <v>414.29</v>
      </c>
      <c r="Q2067" s="10" t="s">
        <v>8328</v>
      </c>
      <c r="R2067" t="s">
        <v>8329</v>
      </c>
      <c r="S2067" s="13">
        <f t="shared" si="162"/>
        <v>42733.827349537038</v>
      </c>
      <c r="T2067" s="13">
        <f t="shared" si="163"/>
        <v>42763.811805555553</v>
      </c>
      <c r="U2067">
        <f t="shared" si="164"/>
        <v>2017</v>
      </c>
    </row>
    <row r="2068" spans="1:21" ht="32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8217</v>
      </c>
      <c r="G2068" t="s">
        <v>8222</v>
      </c>
      <c r="H2068" t="s">
        <v>8244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8282</v>
      </c>
      <c r="O2068">
        <f t="shared" si="160"/>
        <v>107</v>
      </c>
      <c r="P2068">
        <f t="shared" si="161"/>
        <v>108.78</v>
      </c>
      <c r="Q2068" s="10" t="s">
        <v>8328</v>
      </c>
      <c r="R2068" t="s">
        <v>8329</v>
      </c>
      <c r="S2068" s="13">
        <f t="shared" si="162"/>
        <v>42068.829039351855</v>
      </c>
      <c r="T2068" s="13">
        <f t="shared" si="163"/>
        <v>42088.787372685183</v>
      </c>
      <c r="U2068">
        <f t="shared" si="164"/>
        <v>2015</v>
      </c>
    </row>
    <row r="2069" spans="1:21" ht="48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8217</v>
      </c>
      <c r="G2069" t="s">
        <v>8222</v>
      </c>
      <c r="H2069" t="s">
        <v>8244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8282</v>
      </c>
      <c r="O2069">
        <f t="shared" si="160"/>
        <v>165</v>
      </c>
      <c r="P2069">
        <f t="shared" si="161"/>
        <v>81.099999999999994</v>
      </c>
      <c r="Q2069" s="10" t="s">
        <v>8328</v>
      </c>
      <c r="R2069" t="s">
        <v>8329</v>
      </c>
      <c r="S2069" s="13">
        <f t="shared" si="162"/>
        <v>42405.67260416667</v>
      </c>
      <c r="T2069" s="13">
        <f t="shared" si="163"/>
        <v>42425.67260416667</v>
      </c>
      <c r="U2069">
        <f t="shared" si="164"/>
        <v>2016</v>
      </c>
    </row>
    <row r="2070" spans="1:21" ht="32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8219</v>
      </c>
      <c r="G2070" t="s">
        <v>8222</v>
      </c>
      <c r="H2070" t="s">
        <v>8244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8282</v>
      </c>
      <c r="O2070">
        <f t="shared" si="160"/>
        <v>46</v>
      </c>
      <c r="P2070">
        <f t="shared" si="161"/>
        <v>58.62</v>
      </c>
      <c r="Q2070" s="10" t="s">
        <v>8328</v>
      </c>
      <c r="R2070" t="s">
        <v>8329</v>
      </c>
      <c r="S2070" s="13">
        <f t="shared" si="162"/>
        <v>41824.658379629633</v>
      </c>
      <c r="T2070" s="13">
        <f t="shared" si="163"/>
        <v>41854.658379629633</v>
      </c>
      <c r="U2070">
        <f t="shared" si="164"/>
        <v>2014</v>
      </c>
    </row>
    <row r="2071" spans="1:21" ht="48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8219</v>
      </c>
      <c r="G2071" t="s">
        <v>8222</v>
      </c>
      <c r="H2071" t="s">
        <v>8244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8282</v>
      </c>
      <c r="O2071">
        <f t="shared" si="160"/>
        <v>4</v>
      </c>
      <c r="P2071">
        <f t="shared" si="161"/>
        <v>12.47</v>
      </c>
      <c r="Q2071" s="10" t="s">
        <v>8328</v>
      </c>
      <c r="R2071" t="s">
        <v>8329</v>
      </c>
      <c r="S2071" s="13">
        <f t="shared" si="162"/>
        <v>41849.560694444444</v>
      </c>
      <c r="T2071" s="13">
        <f t="shared" si="163"/>
        <v>41909.560694444444</v>
      </c>
      <c r="U2071">
        <f t="shared" si="164"/>
        <v>2014</v>
      </c>
    </row>
    <row r="2072" spans="1:21" ht="48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8219</v>
      </c>
      <c r="G2072" t="s">
        <v>8223</v>
      </c>
      <c r="H2072" t="s">
        <v>8245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8282</v>
      </c>
      <c r="O2072">
        <f t="shared" si="160"/>
        <v>7</v>
      </c>
      <c r="P2072">
        <f t="shared" si="161"/>
        <v>83.75</v>
      </c>
      <c r="Q2072" s="10" t="s">
        <v>8328</v>
      </c>
      <c r="R2072" t="s">
        <v>8329</v>
      </c>
      <c r="S2072" s="13">
        <f t="shared" si="162"/>
        <v>41905.95684027778</v>
      </c>
      <c r="T2072" s="13">
        <f t="shared" si="163"/>
        <v>41941.95684027778</v>
      </c>
      <c r="U2072">
        <f t="shared" si="164"/>
        <v>2014</v>
      </c>
    </row>
    <row r="2073" spans="1:21" ht="48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8219</v>
      </c>
      <c r="G2073" t="s">
        <v>8222</v>
      </c>
      <c r="H2073" t="s">
        <v>8244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8282</v>
      </c>
      <c r="O2073">
        <f t="shared" si="160"/>
        <v>40</v>
      </c>
      <c r="P2073">
        <f t="shared" si="161"/>
        <v>60.24</v>
      </c>
      <c r="Q2073" s="10" t="s">
        <v>8328</v>
      </c>
      <c r="R2073" t="s">
        <v>8329</v>
      </c>
      <c r="S2073" s="13">
        <f t="shared" si="162"/>
        <v>42003.655555555553</v>
      </c>
      <c r="T2073" s="13">
        <f t="shared" si="163"/>
        <v>42035.142361111109</v>
      </c>
      <c r="U2073">
        <f t="shared" si="164"/>
        <v>2015</v>
      </c>
    </row>
    <row r="2074" spans="1:21" ht="32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8219</v>
      </c>
      <c r="G2074" t="s">
        <v>8222</v>
      </c>
      <c r="H2074" t="s">
        <v>8244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8282</v>
      </c>
      <c r="O2074">
        <f t="shared" si="160"/>
        <v>11</v>
      </c>
      <c r="P2074">
        <f t="shared" si="161"/>
        <v>69.13</v>
      </c>
      <c r="Q2074" s="10" t="s">
        <v>8328</v>
      </c>
      <c r="R2074" t="s">
        <v>8329</v>
      </c>
      <c r="S2074" s="13">
        <f t="shared" si="162"/>
        <v>41880.068437499998</v>
      </c>
      <c r="T2074" s="13">
        <f t="shared" si="163"/>
        <v>41910.068437499998</v>
      </c>
      <c r="U2074">
        <f t="shared" si="164"/>
        <v>2014</v>
      </c>
    </row>
    <row r="2075" spans="1:21" ht="16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8217</v>
      </c>
      <c r="G2075" t="s">
        <v>8222</v>
      </c>
      <c r="H2075" t="s">
        <v>8244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8273</v>
      </c>
      <c r="O2075">
        <f t="shared" si="160"/>
        <v>200</v>
      </c>
      <c r="P2075">
        <f t="shared" si="161"/>
        <v>182.13</v>
      </c>
      <c r="Q2075" s="10" t="s">
        <v>8324</v>
      </c>
      <c r="R2075" t="s">
        <v>8348</v>
      </c>
      <c r="S2075" s="13">
        <f t="shared" si="162"/>
        <v>41305.809363425928</v>
      </c>
      <c r="T2075" s="13">
        <f t="shared" si="163"/>
        <v>41322.809363425928</v>
      </c>
      <c r="U2075">
        <f t="shared" si="164"/>
        <v>2013</v>
      </c>
    </row>
    <row r="2076" spans="1:21" ht="48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8219</v>
      </c>
      <c r="G2076" t="s">
        <v>8225</v>
      </c>
      <c r="H2076" t="s">
        <v>8247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8280</v>
      </c>
      <c r="O2076">
        <f t="shared" si="160"/>
        <v>0</v>
      </c>
      <c r="P2076">
        <f t="shared" si="161"/>
        <v>3</v>
      </c>
      <c r="Q2076" s="10" t="s">
        <v>8321</v>
      </c>
      <c r="R2076" t="s">
        <v>8331</v>
      </c>
      <c r="S2076" s="13">
        <f t="shared" si="162"/>
        <v>42413.649641203709</v>
      </c>
      <c r="T2076" s="13">
        <f t="shared" si="163"/>
        <v>42443.607974537037</v>
      </c>
      <c r="U2076">
        <f t="shared" si="164"/>
        <v>2016</v>
      </c>
    </row>
    <row r="2077" spans="1:21" ht="32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8219</v>
      </c>
      <c r="G2077" t="s">
        <v>8223</v>
      </c>
      <c r="H2077" t="s">
        <v>8245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8280</v>
      </c>
      <c r="O2077">
        <f t="shared" si="160"/>
        <v>20</v>
      </c>
      <c r="P2077">
        <f t="shared" si="161"/>
        <v>41.83</v>
      </c>
      <c r="Q2077" s="10" t="s">
        <v>8321</v>
      </c>
      <c r="R2077" t="s">
        <v>8331</v>
      </c>
      <c r="S2077" s="13">
        <f t="shared" si="162"/>
        <v>42430.566898148143</v>
      </c>
      <c r="T2077" s="13">
        <f t="shared" si="163"/>
        <v>42459.525231481486</v>
      </c>
      <c r="U2077">
        <f t="shared" si="164"/>
        <v>2016</v>
      </c>
    </row>
    <row r="2078" spans="1:21" ht="48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8219</v>
      </c>
      <c r="G2078" t="s">
        <v>8222</v>
      </c>
      <c r="H2078" t="s">
        <v>8244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8291</v>
      </c>
      <c r="O2078">
        <f t="shared" si="160"/>
        <v>59</v>
      </c>
      <c r="P2078">
        <f t="shared" si="161"/>
        <v>70.599999999999994</v>
      </c>
      <c r="Q2078" s="10" t="s">
        <v>8315</v>
      </c>
      <c r="R2078" t="s">
        <v>8327</v>
      </c>
      <c r="S2078" s="13">
        <f t="shared" si="162"/>
        <v>42129.226388888885</v>
      </c>
      <c r="T2078" s="13">
        <f t="shared" si="163"/>
        <v>42159.226388888885</v>
      </c>
      <c r="U2078">
        <f t="shared" si="164"/>
        <v>2015</v>
      </c>
    </row>
    <row r="2079" spans="1:21" ht="48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8217</v>
      </c>
      <c r="G2079" t="s">
        <v>8222</v>
      </c>
      <c r="H2079" t="s">
        <v>8244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8276</v>
      </c>
      <c r="O2079">
        <f t="shared" si="160"/>
        <v>124</v>
      </c>
      <c r="P2079">
        <f t="shared" si="161"/>
        <v>80.27</v>
      </c>
      <c r="Q2079" s="10" t="s">
        <v>8324</v>
      </c>
      <c r="R2079" t="s">
        <v>8345</v>
      </c>
      <c r="S2079" s="13">
        <f t="shared" si="162"/>
        <v>40865.867141203707</v>
      </c>
      <c r="T2079" s="13">
        <f t="shared" si="163"/>
        <v>40902.208333333336</v>
      </c>
      <c r="U2079">
        <f t="shared" si="164"/>
        <v>2011</v>
      </c>
    </row>
    <row r="2080" spans="1:21" ht="48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8217</v>
      </c>
      <c r="G2080" t="s">
        <v>8222</v>
      </c>
      <c r="H2080" t="s">
        <v>8244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8292</v>
      </c>
      <c r="O2080">
        <f t="shared" si="160"/>
        <v>262</v>
      </c>
      <c r="P2080">
        <f t="shared" si="161"/>
        <v>127.32</v>
      </c>
      <c r="Q2080" s="10" t="s">
        <v>8315</v>
      </c>
      <c r="R2080" t="s">
        <v>8326</v>
      </c>
      <c r="S2080" s="13">
        <f t="shared" si="162"/>
        <v>40898.089236111111</v>
      </c>
      <c r="T2080" s="13">
        <f t="shared" si="163"/>
        <v>40920.041666666664</v>
      </c>
      <c r="U2080">
        <f t="shared" si="164"/>
        <v>2012</v>
      </c>
    </row>
    <row r="2081" spans="1:21" ht="48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8217</v>
      </c>
      <c r="G2081" t="s">
        <v>8222</v>
      </c>
      <c r="H2081" t="s">
        <v>8244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8292</v>
      </c>
      <c r="O2081">
        <f t="shared" si="160"/>
        <v>1132</v>
      </c>
      <c r="P2081">
        <f t="shared" si="161"/>
        <v>80.73</v>
      </c>
      <c r="Q2081" s="10" t="s">
        <v>8315</v>
      </c>
      <c r="R2081" t="s">
        <v>8326</v>
      </c>
      <c r="S2081" s="13">
        <f t="shared" si="162"/>
        <v>41324.193298611113</v>
      </c>
      <c r="T2081" s="13">
        <f t="shared" si="163"/>
        <v>41384.151631944449</v>
      </c>
      <c r="U2081">
        <f t="shared" si="164"/>
        <v>2013</v>
      </c>
    </row>
    <row r="2082" spans="1:21" ht="48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8219</v>
      </c>
      <c r="G2082" t="s">
        <v>8222</v>
      </c>
      <c r="H2082" t="s">
        <v>8244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8293</v>
      </c>
      <c r="O2082">
        <f t="shared" si="160"/>
        <v>1</v>
      </c>
      <c r="P2082">
        <f t="shared" si="161"/>
        <v>50</v>
      </c>
      <c r="Q2082" s="10" t="s">
        <v>8328</v>
      </c>
      <c r="R2082" t="s">
        <v>8335</v>
      </c>
      <c r="S2082" s="13">
        <f t="shared" si="162"/>
        <v>42685.680648148147</v>
      </c>
      <c r="T2082" s="13">
        <f t="shared" si="163"/>
        <v>42715.680648148147</v>
      </c>
      <c r="U2082">
        <f t="shared" si="164"/>
        <v>2016</v>
      </c>
    </row>
    <row r="2083" spans="1:21" ht="48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8219</v>
      </c>
      <c r="G2083" t="s">
        <v>8227</v>
      </c>
      <c r="H2083" t="s">
        <v>8249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8293</v>
      </c>
      <c r="O2083">
        <f t="shared" si="160"/>
        <v>13</v>
      </c>
      <c r="P2083">
        <f t="shared" si="161"/>
        <v>25</v>
      </c>
      <c r="Q2083" s="10" t="s">
        <v>8328</v>
      </c>
      <c r="R2083" t="s">
        <v>8335</v>
      </c>
      <c r="S2083" s="13">
        <f t="shared" si="162"/>
        <v>42345.951539351852</v>
      </c>
      <c r="T2083" s="13">
        <f t="shared" si="163"/>
        <v>42375.951539351852</v>
      </c>
      <c r="U2083">
        <f t="shared" si="164"/>
        <v>2016</v>
      </c>
    </row>
    <row r="2084" spans="1:21" ht="48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8217</v>
      </c>
      <c r="G2084" t="s">
        <v>8222</v>
      </c>
      <c r="H2084" t="s">
        <v>8244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8292</v>
      </c>
      <c r="O2084">
        <f t="shared" si="160"/>
        <v>235</v>
      </c>
      <c r="P2084">
        <f t="shared" si="161"/>
        <v>64.180000000000007</v>
      </c>
      <c r="Q2084" s="10" t="s">
        <v>8315</v>
      </c>
      <c r="R2084" t="s">
        <v>8326</v>
      </c>
      <c r="S2084" s="13">
        <f t="shared" si="162"/>
        <v>42010.822233796294</v>
      </c>
      <c r="T2084" s="13">
        <f t="shared" si="163"/>
        <v>42040.822233796294</v>
      </c>
      <c r="U2084">
        <f t="shared" si="164"/>
        <v>2015</v>
      </c>
    </row>
    <row r="2085" spans="1:21" ht="48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8217</v>
      </c>
      <c r="G2085" t="s">
        <v>8222</v>
      </c>
      <c r="H2085" t="s">
        <v>8244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8292</v>
      </c>
      <c r="O2085">
        <f t="shared" si="160"/>
        <v>281</v>
      </c>
      <c r="P2085">
        <f t="shared" si="161"/>
        <v>147.94999999999999</v>
      </c>
      <c r="Q2085" s="10" t="s">
        <v>8315</v>
      </c>
      <c r="R2085" t="s">
        <v>8326</v>
      </c>
      <c r="S2085" s="13">
        <f t="shared" si="162"/>
        <v>41861.070567129631</v>
      </c>
      <c r="T2085" s="13">
        <f t="shared" si="163"/>
        <v>41906.070567129631</v>
      </c>
      <c r="U2085">
        <f t="shared" si="164"/>
        <v>2014</v>
      </c>
    </row>
    <row r="2086" spans="1:21" ht="48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8217</v>
      </c>
      <c r="G2086" t="s">
        <v>8222</v>
      </c>
      <c r="H2086" t="s">
        <v>8244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8292</v>
      </c>
      <c r="O2086">
        <f t="shared" si="160"/>
        <v>101</v>
      </c>
      <c r="P2086">
        <f t="shared" si="161"/>
        <v>41.74</v>
      </c>
      <c r="Q2086" s="10" t="s">
        <v>8315</v>
      </c>
      <c r="R2086" t="s">
        <v>8326</v>
      </c>
      <c r="S2086" s="13">
        <f t="shared" si="162"/>
        <v>42303.617488425924</v>
      </c>
      <c r="T2086" s="13">
        <f t="shared" si="163"/>
        <v>42333.659155092595</v>
      </c>
      <c r="U2086">
        <f t="shared" si="164"/>
        <v>2015</v>
      </c>
    </row>
    <row r="2087" spans="1:21" ht="48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8217</v>
      </c>
      <c r="G2087" t="s">
        <v>8222</v>
      </c>
      <c r="H2087" t="s">
        <v>8244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8292</v>
      </c>
      <c r="O2087">
        <f t="shared" si="160"/>
        <v>108</v>
      </c>
      <c r="P2087">
        <f t="shared" si="161"/>
        <v>154.16999999999999</v>
      </c>
      <c r="Q2087" s="10" t="s">
        <v>8315</v>
      </c>
      <c r="R2087" t="s">
        <v>8326</v>
      </c>
      <c r="S2087" s="13">
        <f t="shared" si="162"/>
        <v>42705.764513888891</v>
      </c>
      <c r="T2087" s="13">
        <f t="shared" si="163"/>
        <v>42735.764513888891</v>
      </c>
      <c r="U2087">
        <f t="shared" si="164"/>
        <v>2016</v>
      </c>
    </row>
    <row r="2088" spans="1:21" ht="48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8217</v>
      </c>
      <c r="G2088" t="s">
        <v>8222</v>
      </c>
      <c r="H2088" t="s">
        <v>8244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8276</v>
      </c>
      <c r="O2088">
        <f t="shared" si="160"/>
        <v>105</v>
      </c>
      <c r="P2088">
        <f t="shared" si="161"/>
        <v>35.61</v>
      </c>
      <c r="Q2088" s="10" t="s">
        <v>8324</v>
      </c>
      <c r="R2088" t="s">
        <v>8345</v>
      </c>
      <c r="S2088" s="13">
        <f t="shared" si="162"/>
        <v>40458.815625000003</v>
      </c>
      <c r="T2088" s="13">
        <f t="shared" si="163"/>
        <v>40521.207638888889</v>
      </c>
      <c r="U2088">
        <f t="shared" si="164"/>
        <v>2010</v>
      </c>
    </row>
    <row r="2089" spans="1:21" ht="48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8219</v>
      </c>
      <c r="G2089" t="s">
        <v>8222</v>
      </c>
      <c r="H2089" t="s">
        <v>8244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8279</v>
      </c>
      <c r="O2089">
        <f t="shared" si="160"/>
        <v>10</v>
      </c>
      <c r="P2089">
        <f t="shared" si="161"/>
        <v>21.73</v>
      </c>
      <c r="Q2089" s="10" t="s">
        <v>8321</v>
      </c>
      <c r="R2089" t="s">
        <v>8322</v>
      </c>
      <c r="S2089" s="13">
        <f t="shared" si="162"/>
        <v>41156.963344907403</v>
      </c>
      <c r="T2089" s="13">
        <f t="shared" si="163"/>
        <v>41186.963344907403</v>
      </c>
      <c r="U2089">
        <f t="shared" si="164"/>
        <v>2012</v>
      </c>
    </row>
    <row r="2090" spans="1:21" ht="48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8219</v>
      </c>
      <c r="G2090" t="s">
        <v>8222</v>
      </c>
      <c r="H2090" t="s">
        <v>8244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8279</v>
      </c>
      <c r="O2090">
        <f t="shared" si="160"/>
        <v>0</v>
      </c>
      <c r="P2090">
        <f t="shared" si="161"/>
        <v>1</v>
      </c>
      <c r="Q2090" s="10" t="s">
        <v>8321</v>
      </c>
      <c r="R2090" t="s">
        <v>8322</v>
      </c>
      <c r="S2090" s="13">
        <f t="shared" si="162"/>
        <v>42397.679513888885</v>
      </c>
      <c r="T2090" s="13">
        <f t="shared" si="163"/>
        <v>42411.679513888885</v>
      </c>
      <c r="U2090">
        <f t="shared" si="164"/>
        <v>2016</v>
      </c>
    </row>
    <row r="2091" spans="1:21" ht="48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8219</v>
      </c>
      <c r="G2091" t="s">
        <v>8223</v>
      </c>
      <c r="H2091" t="s">
        <v>8245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8279</v>
      </c>
      <c r="O2091">
        <f t="shared" si="160"/>
        <v>2</v>
      </c>
      <c r="P2091">
        <f t="shared" si="161"/>
        <v>23</v>
      </c>
      <c r="Q2091" s="10" t="s">
        <v>8321</v>
      </c>
      <c r="R2091" t="s">
        <v>8322</v>
      </c>
      <c r="S2091" s="13">
        <f t="shared" si="162"/>
        <v>42430.747511574074</v>
      </c>
      <c r="T2091" s="13">
        <f t="shared" si="163"/>
        <v>42460.70584490741</v>
      </c>
      <c r="U2091">
        <f t="shared" si="164"/>
        <v>2016</v>
      </c>
    </row>
    <row r="2092" spans="1:21" ht="48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8217</v>
      </c>
      <c r="G2092" t="s">
        <v>8222</v>
      </c>
      <c r="H2092" t="s">
        <v>8244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8273</v>
      </c>
      <c r="O2092">
        <f t="shared" si="160"/>
        <v>126</v>
      </c>
      <c r="P2092">
        <f t="shared" si="161"/>
        <v>88.75</v>
      </c>
      <c r="Q2092" s="10" t="s">
        <v>8324</v>
      </c>
      <c r="R2092" t="s">
        <v>8348</v>
      </c>
      <c r="S2092" s="13">
        <f t="shared" si="162"/>
        <v>42096.633206018523</v>
      </c>
      <c r="T2092" s="13">
        <f t="shared" si="163"/>
        <v>42126.633206018523</v>
      </c>
      <c r="U2092">
        <f t="shared" si="164"/>
        <v>2015</v>
      </c>
    </row>
    <row r="2093" spans="1:21" ht="32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8217</v>
      </c>
      <c r="G2093" t="s">
        <v>8222</v>
      </c>
      <c r="H2093" t="s">
        <v>8244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8273</v>
      </c>
      <c r="O2093">
        <f t="shared" si="160"/>
        <v>107</v>
      </c>
      <c r="P2093">
        <f t="shared" si="161"/>
        <v>68.709999999999994</v>
      </c>
      <c r="Q2093" s="10" t="s">
        <v>8324</v>
      </c>
      <c r="R2093" t="s">
        <v>8348</v>
      </c>
      <c r="S2093" s="13">
        <f t="shared" si="162"/>
        <v>42279.669768518521</v>
      </c>
      <c r="T2093" s="13">
        <f t="shared" si="163"/>
        <v>42321.711435185185</v>
      </c>
      <c r="U2093">
        <f t="shared" si="164"/>
        <v>2015</v>
      </c>
    </row>
    <row r="2094" spans="1:21" ht="48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8217</v>
      </c>
      <c r="G2094" t="s">
        <v>8223</v>
      </c>
      <c r="H2094" t="s">
        <v>8245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8294</v>
      </c>
      <c r="O2094">
        <f t="shared" si="160"/>
        <v>1857</v>
      </c>
      <c r="P2094">
        <f t="shared" si="161"/>
        <v>149.03</v>
      </c>
      <c r="Q2094" s="10" t="s">
        <v>8321</v>
      </c>
      <c r="R2094" t="s">
        <v>8349</v>
      </c>
      <c r="S2094" s="13">
        <f t="shared" si="162"/>
        <v>41319.349988425929</v>
      </c>
      <c r="T2094" s="13">
        <f t="shared" si="163"/>
        <v>41359.349988425929</v>
      </c>
      <c r="U2094">
        <f t="shared" si="164"/>
        <v>2013</v>
      </c>
    </row>
    <row r="2095" spans="1:21" ht="48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8217</v>
      </c>
      <c r="G2095" t="s">
        <v>8222</v>
      </c>
      <c r="H2095" t="s">
        <v>8244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8294</v>
      </c>
      <c r="O2095">
        <f t="shared" si="160"/>
        <v>496</v>
      </c>
      <c r="P2095">
        <f t="shared" si="161"/>
        <v>25.09</v>
      </c>
      <c r="Q2095" s="10" t="s">
        <v>8321</v>
      </c>
      <c r="R2095" t="s">
        <v>8349</v>
      </c>
      <c r="S2095" s="13">
        <f t="shared" si="162"/>
        <v>41806.794074074074</v>
      </c>
      <c r="T2095" s="13">
        <f t="shared" si="163"/>
        <v>41839.125</v>
      </c>
      <c r="U2095">
        <f t="shared" si="164"/>
        <v>2014</v>
      </c>
    </row>
    <row r="2096" spans="1:21" ht="48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8217</v>
      </c>
      <c r="G2096" t="s">
        <v>8222</v>
      </c>
      <c r="H2096" t="s">
        <v>8244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8294</v>
      </c>
      <c r="O2096">
        <f t="shared" si="160"/>
        <v>271</v>
      </c>
      <c r="P2096">
        <f t="shared" si="161"/>
        <v>140.97999999999999</v>
      </c>
      <c r="Q2096" s="10" t="s">
        <v>8321</v>
      </c>
      <c r="R2096" t="s">
        <v>8349</v>
      </c>
      <c r="S2096" s="13">
        <f t="shared" si="162"/>
        <v>42452.825740740736</v>
      </c>
      <c r="T2096" s="13">
        <f t="shared" si="163"/>
        <v>42482.825740740736</v>
      </c>
      <c r="U2096">
        <f t="shared" si="164"/>
        <v>2016</v>
      </c>
    </row>
    <row r="2097" spans="1:21" ht="48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8217</v>
      </c>
      <c r="G2097" t="s">
        <v>8222</v>
      </c>
      <c r="H2097" t="s">
        <v>8244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8294</v>
      </c>
      <c r="O2097">
        <f t="shared" si="160"/>
        <v>377</v>
      </c>
      <c r="P2097">
        <f t="shared" si="161"/>
        <v>65</v>
      </c>
      <c r="Q2097" s="10" t="s">
        <v>8321</v>
      </c>
      <c r="R2097" t="s">
        <v>8349</v>
      </c>
      <c r="S2097" s="13">
        <f t="shared" si="162"/>
        <v>42647.818819444445</v>
      </c>
      <c r="T2097" s="13">
        <f t="shared" si="163"/>
        <v>42659.854166666672</v>
      </c>
      <c r="U2097">
        <f t="shared" si="164"/>
        <v>2016</v>
      </c>
    </row>
    <row r="2098" spans="1:21" ht="48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8217</v>
      </c>
      <c r="G2098" t="s">
        <v>8222</v>
      </c>
      <c r="H2098" t="s">
        <v>8244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8273</v>
      </c>
      <c r="O2098">
        <f t="shared" si="160"/>
        <v>146</v>
      </c>
      <c r="P2098">
        <f t="shared" si="161"/>
        <v>65.209999999999994</v>
      </c>
      <c r="Q2098" s="10" t="s">
        <v>8324</v>
      </c>
      <c r="R2098" t="s">
        <v>8348</v>
      </c>
      <c r="S2098" s="13">
        <f t="shared" si="162"/>
        <v>41264.72314814815</v>
      </c>
      <c r="T2098" s="13">
        <f t="shared" si="163"/>
        <v>41294.72314814815</v>
      </c>
      <c r="U2098">
        <f t="shared" si="164"/>
        <v>2013</v>
      </c>
    </row>
    <row r="2099" spans="1:21" ht="32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8217</v>
      </c>
      <c r="G2099" t="s">
        <v>8222</v>
      </c>
      <c r="H2099" t="s">
        <v>8244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8276</v>
      </c>
      <c r="O2099">
        <f t="shared" si="160"/>
        <v>134</v>
      </c>
      <c r="P2099">
        <f t="shared" si="161"/>
        <v>31.66</v>
      </c>
      <c r="Q2099" s="10" t="s">
        <v>8324</v>
      </c>
      <c r="R2099" t="s">
        <v>8345</v>
      </c>
      <c r="S2099" s="13">
        <f t="shared" si="162"/>
        <v>41416.146944444445</v>
      </c>
      <c r="T2099" s="13">
        <f t="shared" si="163"/>
        <v>41446.146944444445</v>
      </c>
      <c r="U2099">
        <f t="shared" si="164"/>
        <v>2013</v>
      </c>
    </row>
    <row r="2100" spans="1:21" ht="32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8217</v>
      </c>
      <c r="G2100" t="s">
        <v>8222</v>
      </c>
      <c r="H2100" t="s">
        <v>8244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8276</v>
      </c>
      <c r="O2100">
        <f t="shared" si="160"/>
        <v>176</v>
      </c>
      <c r="P2100">
        <f t="shared" si="161"/>
        <v>56</v>
      </c>
      <c r="Q2100" s="10" t="s">
        <v>8324</v>
      </c>
      <c r="R2100" t="s">
        <v>8345</v>
      </c>
      <c r="S2100" s="13">
        <f t="shared" si="162"/>
        <v>41002.958634259259</v>
      </c>
      <c r="T2100" s="13">
        <f t="shared" si="163"/>
        <v>41032.958634259259</v>
      </c>
      <c r="U2100">
        <f t="shared" si="164"/>
        <v>2012</v>
      </c>
    </row>
    <row r="2101" spans="1:21" ht="64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8217</v>
      </c>
      <c r="G2101" t="s">
        <v>8222</v>
      </c>
      <c r="H2101" t="s">
        <v>8244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8276</v>
      </c>
      <c r="O2101">
        <f t="shared" si="160"/>
        <v>121</v>
      </c>
      <c r="P2101">
        <f t="shared" si="161"/>
        <v>37.130000000000003</v>
      </c>
      <c r="Q2101" s="10" t="s">
        <v>8324</v>
      </c>
      <c r="R2101" t="s">
        <v>8345</v>
      </c>
      <c r="S2101" s="13">
        <f t="shared" si="162"/>
        <v>40050.643680555557</v>
      </c>
      <c r="T2101" s="13">
        <f t="shared" si="163"/>
        <v>40082.165972222225</v>
      </c>
      <c r="U2101">
        <f t="shared" si="164"/>
        <v>2009</v>
      </c>
    </row>
    <row r="2102" spans="1:21" ht="48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8217</v>
      </c>
      <c r="G2102" t="s">
        <v>8222</v>
      </c>
      <c r="H2102" t="s">
        <v>8244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8276</v>
      </c>
      <c r="O2102">
        <f t="shared" si="160"/>
        <v>109</v>
      </c>
      <c r="P2102">
        <f t="shared" si="161"/>
        <v>61.04</v>
      </c>
      <c r="Q2102" s="10" t="s">
        <v>8324</v>
      </c>
      <c r="R2102" t="s">
        <v>8345</v>
      </c>
      <c r="S2102" s="13">
        <f t="shared" si="162"/>
        <v>41696.817129629628</v>
      </c>
      <c r="T2102" s="13">
        <f t="shared" si="163"/>
        <v>41731.775462962964</v>
      </c>
      <c r="U2102">
        <f t="shared" si="164"/>
        <v>2014</v>
      </c>
    </row>
    <row r="2103" spans="1:21" ht="48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8218</v>
      </c>
      <c r="G2103" t="s">
        <v>8222</v>
      </c>
      <c r="H2103" t="s">
        <v>8244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8269</v>
      </c>
      <c r="O2103">
        <f t="shared" si="160"/>
        <v>0</v>
      </c>
      <c r="P2103">
        <f t="shared" si="161"/>
        <v>0</v>
      </c>
      <c r="Q2103" s="10" t="s">
        <v>8315</v>
      </c>
      <c r="R2103" t="s">
        <v>8319</v>
      </c>
      <c r="S2103" s="13">
        <f t="shared" si="162"/>
        <v>42167.813703703709</v>
      </c>
      <c r="T2103" s="13">
        <f t="shared" si="163"/>
        <v>42197.813703703709</v>
      </c>
      <c r="U2103">
        <f t="shared" si="164"/>
        <v>2015</v>
      </c>
    </row>
    <row r="2104" spans="1:21" ht="48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8218</v>
      </c>
      <c r="G2104" t="s">
        <v>8227</v>
      </c>
      <c r="H2104" t="s">
        <v>8249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8269</v>
      </c>
      <c r="O2104">
        <f t="shared" si="160"/>
        <v>0</v>
      </c>
      <c r="P2104">
        <f t="shared" si="161"/>
        <v>2</v>
      </c>
      <c r="Q2104" s="10" t="s">
        <v>8315</v>
      </c>
      <c r="R2104" t="s">
        <v>8319</v>
      </c>
      <c r="S2104" s="13">
        <f t="shared" si="162"/>
        <v>42377.70694444445</v>
      </c>
      <c r="T2104" s="13">
        <f t="shared" si="163"/>
        <v>42407.70694444445</v>
      </c>
      <c r="U2104">
        <f t="shared" si="164"/>
        <v>2016</v>
      </c>
    </row>
    <row r="2105" spans="1:21" ht="48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8218</v>
      </c>
      <c r="G2105" t="s">
        <v>8239</v>
      </c>
      <c r="H2105" t="s">
        <v>8247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8269</v>
      </c>
      <c r="O2105">
        <f t="shared" si="160"/>
        <v>0</v>
      </c>
      <c r="P2105">
        <f t="shared" si="161"/>
        <v>1.5</v>
      </c>
      <c r="Q2105" s="10" t="s">
        <v>8315</v>
      </c>
      <c r="R2105" t="s">
        <v>8319</v>
      </c>
      <c r="S2105" s="13">
        <f t="shared" si="162"/>
        <v>42031.362187499995</v>
      </c>
      <c r="T2105" s="13">
        <f t="shared" si="163"/>
        <v>42061.362187499995</v>
      </c>
      <c r="U2105">
        <f t="shared" si="164"/>
        <v>2015</v>
      </c>
    </row>
    <row r="2106" spans="1:21" ht="48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8218</v>
      </c>
      <c r="G2106" t="s">
        <v>8238</v>
      </c>
      <c r="H2106" t="s">
        <v>8255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8269</v>
      </c>
      <c r="O2106">
        <f t="shared" si="160"/>
        <v>0</v>
      </c>
      <c r="P2106">
        <f t="shared" si="161"/>
        <v>10</v>
      </c>
      <c r="Q2106" s="10" t="s">
        <v>8315</v>
      </c>
      <c r="R2106" t="s">
        <v>8319</v>
      </c>
      <c r="S2106" s="13">
        <f t="shared" si="162"/>
        <v>42262.849050925928</v>
      </c>
      <c r="T2106" s="13">
        <f t="shared" si="163"/>
        <v>42292.849050925928</v>
      </c>
      <c r="U2106">
        <f t="shared" si="164"/>
        <v>2015</v>
      </c>
    </row>
    <row r="2107" spans="1:21" ht="32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8219</v>
      </c>
      <c r="G2107" t="s">
        <v>8222</v>
      </c>
      <c r="H2107" t="s">
        <v>8244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8281</v>
      </c>
      <c r="O2107">
        <f t="shared" si="160"/>
        <v>23</v>
      </c>
      <c r="P2107">
        <f t="shared" si="161"/>
        <v>56.3</v>
      </c>
      <c r="Q2107" s="10" t="s">
        <v>8332</v>
      </c>
      <c r="R2107" t="s">
        <v>8333</v>
      </c>
      <c r="S2107" s="13">
        <f t="shared" si="162"/>
        <v>42595.585358796292</v>
      </c>
      <c r="T2107" s="13">
        <f t="shared" si="163"/>
        <v>42616.585358796292</v>
      </c>
      <c r="U2107">
        <f t="shared" si="164"/>
        <v>2016</v>
      </c>
    </row>
    <row r="2108" spans="1:21" ht="32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8219</v>
      </c>
      <c r="G2108" t="s">
        <v>8240</v>
      </c>
      <c r="H2108" t="s">
        <v>8247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8281</v>
      </c>
      <c r="O2108">
        <f t="shared" si="160"/>
        <v>0</v>
      </c>
      <c r="P2108">
        <f t="shared" si="161"/>
        <v>5</v>
      </c>
      <c r="Q2108" s="10" t="s">
        <v>8332</v>
      </c>
      <c r="R2108" t="s">
        <v>8333</v>
      </c>
      <c r="S2108" s="13">
        <f t="shared" si="162"/>
        <v>42383.899456018517</v>
      </c>
      <c r="T2108" s="13">
        <f t="shared" si="163"/>
        <v>42413.899456018517</v>
      </c>
      <c r="U2108">
        <f t="shared" si="164"/>
        <v>2016</v>
      </c>
    </row>
    <row r="2109" spans="1:21" ht="64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8217</v>
      </c>
      <c r="G2109" t="s">
        <v>8222</v>
      </c>
      <c r="H2109" t="s">
        <v>8244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8295</v>
      </c>
      <c r="O2109">
        <f t="shared" si="160"/>
        <v>173</v>
      </c>
      <c r="P2109">
        <f t="shared" si="161"/>
        <v>75.13</v>
      </c>
      <c r="Q2109" s="10" t="s">
        <v>8332</v>
      </c>
      <c r="R2109" t="s">
        <v>8350</v>
      </c>
      <c r="S2109" s="13">
        <f t="shared" si="162"/>
        <v>42243.190057870372</v>
      </c>
      <c r="T2109" s="13">
        <f t="shared" si="163"/>
        <v>42273.190057870372</v>
      </c>
      <c r="U2109">
        <f t="shared" si="164"/>
        <v>2015</v>
      </c>
    </row>
    <row r="2110" spans="1:21" ht="48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8217</v>
      </c>
      <c r="G2110" t="s">
        <v>8222</v>
      </c>
      <c r="H2110" t="s">
        <v>8244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8295</v>
      </c>
      <c r="O2110">
        <f t="shared" si="160"/>
        <v>168</v>
      </c>
      <c r="P2110">
        <f t="shared" si="161"/>
        <v>75.67</v>
      </c>
      <c r="Q2110" s="10" t="s">
        <v>8332</v>
      </c>
      <c r="R2110" t="s">
        <v>8350</v>
      </c>
      <c r="S2110" s="13">
        <f t="shared" si="162"/>
        <v>42670.602673611109</v>
      </c>
      <c r="T2110" s="13">
        <f t="shared" si="163"/>
        <v>42700.64434027778</v>
      </c>
      <c r="U2110">
        <f t="shared" si="164"/>
        <v>2016</v>
      </c>
    </row>
    <row r="2111" spans="1:21" ht="48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8217</v>
      </c>
      <c r="G2111" t="s">
        <v>8222</v>
      </c>
      <c r="H2111" t="s">
        <v>8244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8295</v>
      </c>
      <c r="O2111">
        <f t="shared" si="160"/>
        <v>110</v>
      </c>
      <c r="P2111">
        <f t="shared" si="161"/>
        <v>68.86</v>
      </c>
      <c r="Q2111" s="10" t="s">
        <v>8332</v>
      </c>
      <c r="R2111" t="s">
        <v>8350</v>
      </c>
      <c r="S2111" s="13">
        <f t="shared" si="162"/>
        <v>42495.871736111112</v>
      </c>
      <c r="T2111" s="13">
        <f t="shared" si="163"/>
        <v>42530.791666666672</v>
      </c>
      <c r="U2111">
        <f t="shared" si="164"/>
        <v>2016</v>
      </c>
    </row>
    <row r="2112" spans="1:21" ht="48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8217</v>
      </c>
      <c r="G2112" t="s">
        <v>8222</v>
      </c>
      <c r="H2112" t="s">
        <v>8244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131.58000000000001</v>
      </c>
      <c r="Q2112" s="10" t="s">
        <v>8324</v>
      </c>
      <c r="R2112" t="s">
        <v>8345</v>
      </c>
      <c r="S2112" s="13">
        <f t="shared" si="162"/>
        <v>40417.011296296296</v>
      </c>
      <c r="T2112" s="13">
        <f t="shared" si="163"/>
        <v>40462.011296296296</v>
      </c>
      <c r="U2112">
        <f t="shared" si="164"/>
        <v>2010</v>
      </c>
    </row>
    <row r="2113" spans="1:21" ht="48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8219</v>
      </c>
      <c r="G2113" t="s">
        <v>8223</v>
      </c>
      <c r="H2113" t="s">
        <v>8245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8296</v>
      </c>
      <c r="O2113">
        <f t="shared" si="160"/>
        <v>1</v>
      </c>
      <c r="P2113">
        <f t="shared" si="161"/>
        <v>15</v>
      </c>
      <c r="Q2113" s="10" t="s">
        <v>8332</v>
      </c>
      <c r="R2113" t="s">
        <v>8336</v>
      </c>
      <c r="S2113" s="13">
        <f t="shared" si="162"/>
        <v>42258.297094907408</v>
      </c>
      <c r="T2113" s="13">
        <f t="shared" si="163"/>
        <v>42280.875</v>
      </c>
      <c r="U2113">
        <f t="shared" si="164"/>
        <v>2015</v>
      </c>
    </row>
    <row r="2114" spans="1:21" ht="48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8219</v>
      </c>
      <c r="G2114" t="s">
        <v>8222</v>
      </c>
      <c r="H2114" t="s">
        <v>8244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8296</v>
      </c>
      <c r="O2114">
        <f t="shared" si="160"/>
        <v>19</v>
      </c>
      <c r="P2114">
        <f t="shared" si="161"/>
        <v>77.5</v>
      </c>
      <c r="Q2114" s="10" t="s">
        <v>8332</v>
      </c>
      <c r="R2114" t="s">
        <v>8336</v>
      </c>
      <c r="S2114" s="13">
        <f t="shared" si="162"/>
        <v>42027.839733796296</v>
      </c>
      <c r="T2114" s="13">
        <f t="shared" si="163"/>
        <v>42057.839733796296</v>
      </c>
      <c r="U2114">
        <f t="shared" si="164"/>
        <v>2015</v>
      </c>
    </row>
    <row r="2115" spans="1:21" ht="48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8219</v>
      </c>
      <c r="G2115" t="s">
        <v>8222</v>
      </c>
      <c r="H2115" t="s">
        <v>8244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8296</v>
      </c>
      <c r="O2115">
        <f t="shared" ref="O2115:O2178" si="165">ROUND(E2115/D2115*100,0)</f>
        <v>0</v>
      </c>
      <c r="P2115">
        <f t="shared" ref="P2115:P2178" si="166">IFERROR(ROUND(E2115/L2115,2),0)</f>
        <v>0</v>
      </c>
      <c r="Q2115" s="10" t="s">
        <v>8332</v>
      </c>
      <c r="R2115" t="s">
        <v>8336</v>
      </c>
      <c r="S2115" s="13">
        <f t="shared" ref="S2115:S2178" si="167">(((J2115/60)/60)/24)+DATE(1970,1,1)</f>
        <v>41926.680879629632</v>
      </c>
      <c r="T2115" s="13">
        <f t="shared" ref="T2115:T2178" si="168">(((I2115/60)/60)/24)+DATE(1970,1,1)</f>
        <v>41956.722546296296</v>
      </c>
      <c r="U2115">
        <f t="shared" ref="U2115:U2178" si="169">YEAR(T2115)</f>
        <v>2014</v>
      </c>
    </row>
    <row r="2116" spans="1:21" ht="48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8217</v>
      </c>
      <c r="G2116" t="s">
        <v>8222</v>
      </c>
      <c r="H2116" t="s">
        <v>8244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8297</v>
      </c>
      <c r="O2116">
        <f t="shared" si="165"/>
        <v>100</v>
      </c>
      <c r="P2116">
        <f t="shared" si="166"/>
        <v>185.19</v>
      </c>
      <c r="Q2116" s="10" t="s">
        <v>8324</v>
      </c>
      <c r="R2116" t="s">
        <v>8356</v>
      </c>
      <c r="S2116" s="13">
        <f t="shared" si="167"/>
        <v>42460.573611111111</v>
      </c>
      <c r="T2116" s="13">
        <f t="shared" si="168"/>
        <v>42482.619444444441</v>
      </c>
      <c r="U2116">
        <f t="shared" si="169"/>
        <v>2016</v>
      </c>
    </row>
    <row r="2117" spans="1:21" ht="48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8217</v>
      </c>
      <c r="G2117" t="s">
        <v>8222</v>
      </c>
      <c r="H2117" t="s">
        <v>8244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8297</v>
      </c>
      <c r="O2117">
        <f t="shared" si="165"/>
        <v>101</v>
      </c>
      <c r="P2117">
        <f t="shared" si="166"/>
        <v>88.44</v>
      </c>
      <c r="Q2117" s="10" t="s">
        <v>8324</v>
      </c>
      <c r="R2117" t="s">
        <v>8356</v>
      </c>
      <c r="S2117" s="13">
        <f t="shared" si="167"/>
        <v>41068.520474537036</v>
      </c>
      <c r="T2117" s="13">
        <f t="shared" si="168"/>
        <v>41098.520474537036</v>
      </c>
      <c r="U2117">
        <f t="shared" si="169"/>
        <v>2012</v>
      </c>
    </row>
    <row r="2118" spans="1:21" ht="48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8219</v>
      </c>
      <c r="G2118" t="s">
        <v>8222</v>
      </c>
      <c r="H2118" t="s">
        <v>8244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8281</v>
      </c>
      <c r="O2118">
        <f t="shared" si="165"/>
        <v>11</v>
      </c>
      <c r="P2118">
        <f t="shared" si="166"/>
        <v>48.18</v>
      </c>
      <c r="Q2118" s="10" t="s">
        <v>8332</v>
      </c>
      <c r="R2118" t="s">
        <v>8333</v>
      </c>
      <c r="S2118" s="13">
        <f t="shared" si="167"/>
        <v>42294.628449074073</v>
      </c>
      <c r="T2118" s="13">
        <f t="shared" si="168"/>
        <v>42324.670115740737</v>
      </c>
      <c r="U2118">
        <f t="shared" si="169"/>
        <v>2015</v>
      </c>
    </row>
    <row r="2119" spans="1:21" ht="32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8217</v>
      </c>
      <c r="G2119" t="s">
        <v>8223</v>
      </c>
      <c r="H2119" t="s">
        <v>8245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8298</v>
      </c>
      <c r="O2119">
        <f t="shared" si="165"/>
        <v>128</v>
      </c>
      <c r="P2119">
        <f t="shared" si="166"/>
        <v>63.87</v>
      </c>
      <c r="Q2119" s="10" t="s">
        <v>8315</v>
      </c>
      <c r="R2119" t="s">
        <v>8320</v>
      </c>
      <c r="S2119" s="13">
        <f t="shared" si="167"/>
        <v>42108.538449074069</v>
      </c>
      <c r="T2119" s="13">
        <f t="shared" si="168"/>
        <v>42138.538449074069</v>
      </c>
      <c r="U2119">
        <f t="shared" si="169"/>
        <v>2015</v>
      </c>
    </row>
    <row r="2120" spans="1:21" ht="48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8217</v>
      </c>
      <c r="G2120" t="s">
        <v>8222</v>
      </c>
      <c r="H2120" t="s">
        <v>8244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8298</v>
      </c>
      <c r="O2120">
        <f t="shared" si="165"/>
        <v>355</v>
      </c>
      <c r="P2120">
        <f t="shared" si="166"/>
        <v>89.1</v>
      </c>
      <c r="Q2120" s="10" t="s">
        <v>8315</v>
      </c>
      <c r="R2120" t="s">
        <v>8320</v>
      </c>
      <c r="S2120" s="13">
        <f t="shared" si="167"/>
        <v>41667.823287037041</v>
      </c>
      <c r="T2120" s="13">
        <f t="shared" si="168"/>
        <v>41697.958333333336</v>
      </c>
      <c r="U2120">
        <f t="shared" si="169"/>
        <v>2014</v>
      </c>
    </row>
    <row r="2121" spans="1:21" ht="48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8217</v>
      </c>
      <c r="G2121" t="s">
        <v>8222</v>
      </c>
      <c r="H2121" t="s">
        <v>8244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8299</v>
      </c>
      <c r="O2121">
        <f t="shared" si="165"/>
        <v>103</v>
      </c>
      <c r="P2121">
        <f t="shared" si="166"/>
        <v>85.75</v>
      </c>
      <c r="Q2121" s="10" t="s">
        <v>8315</v>
      </c>
      <c r="R2121" t="s">
        <v>8316</v>
      </c>
      <c r="S2121" s="13">
        <f t="shared" si="167"/>
        <v>41542.958449074074</v>
      </c>
      <c r="T2121" s="13">
        <f t="shared" si="168"/>
        <v>41572.958449074074</v>
      </c>
      <c r="U2121">
        <f t="shared" si="169"/>
        <v>2013</v>
      </c>
    </row>
    <row r="2122" spans="1:21" ht="48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8219</v>
      </c>
      <c r="G2122" t="s">
        <v>8222</v>
      </c>
      <c r="H2122" t="s">
        <v>8244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8281</v>
      </c>
      <c r="O2122">
        <f t="shared" si="165"/>
        <v>1</v>
      </c>
      <c r="P2122">
        <f t="shared" si="166"/>
        <v>13.33</v>
      </c>
      <c r="Q2122" s="10" t="s">
        <v>8332</v>
      </c>
      <c r="R2122" t="s">
        <v>8333</v>
      </c>
      <c r="S2122" s="13">
        <f t="shared" si="167"/>
        <v>41834.138495370367</v>
      </c>
      <c r="T2122" s="13">
        <f t="shared" si="168"/>
        <v>41864.138495370367</v>
      </c>
      <c r="U2122">
        <f t="shared" si="169"/>
        <v>2014</v>
      </c>
    </row>
    <row r="2123" spans="1:21" ht="48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8217</v>
      </c>
      <c r="G2123" t="s">
        <v>8222</v>
      </c>
      <c r="H2123" t="s">
        <v>8244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8292</v>
      </c>
      <c r="O2123">
        <f t="shared" si="165"/>
        <v>253</v>
      </c>
      <c r="P2123">
        <f t="shared" si="166"/>
        <v>68.25</v>
      </c>
      <c r="Q2123" s="10" t="s">
        <v>8315</v>
      </c>
      <c r="R2123" t="s">
        <v>8326</v>
      </c>
      <c r="S2123" s="13">
        <f t="shared" si="167"/>
        <v>42704.857094907406</v>
      </c>
      <c r="T2123" s="13">
        <f t="shared" si="168"/>
        <v>42764.857094907406</v>
      </c>
      <c r="U2123">
        <f t="shared" si="169"/>
        <v>2017</v>
      </c>
    </row>
    <row r="2124" spans="1:21" ht="48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8217</v>
      </c>
      <c r="G2124" t="s">
        <v>8222</v>
      </c>
      <c r="H2124" t="s">
        <v>8244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8292</v>
      </c>
      <c r="O2124">
        <f t="shared" si="165"/>
        <v>148</v>
      </c>
      <c r="P2124">
        <f t="shared" si="166"/>
        <v>493.13</v>
      </c>
      <c r="Q2124" s="10" t="s">
        <v>8315</v>
      </c>
      <c r="R2124" t="s">
        <v>8326</v>
      </c>
      <c r="S2124" s="13">
        <f t="shared" si="167"/>
        <v>42620.143564814818</v>
      </c>
      <c r="T2124" s="13">
        <f t="shared" si="168"/>
        <v>42680.143564814818</v>
      </c>
      <c r="U2124">
        <f t="shared" si="169"/>
        <v>2016</v>
      </c>
    </row>
    <row r="2125" spans="1:21" ht="32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8219</v>
      </c>
      <c r="G2125" t="s">
        <v>8222</v>
      </c>
      <c r="H2125" t="s">
        <v>8244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8301</v>
      </c>
      <c r="O2125">
        <f t="shared" si="165"/>
        <v>1</v>
      </c>
      <c r="P2125">
        <f t="shared" si="166"/>
        <v>13.25</v>
      </c>
      <c r="Q2125" s="10" t="s">
        <v>8312</v>
      </c>
      <c r="R2125" t="s">
        <v>8342</v>
      </c>
      <c r="S2125" s="13">
        <f t="shared" si="167"/>
        <v>42585.7106712963</v>
      </c>
      <c r="T2125" s="13">
        <f t="shared" si="168"/>
        <v>42615.7106712963</v>
      </c>
      <c r="U2125">
        <f t="shared" si="169"/>
        <v>2016</v>
      </c>
    </row>
    <row r="2126" spans="1:21" ht="48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8219</v>
      </c>
      <c r="G2126" t="s">
        <v>8223</v>
      </c>
      <c r="H2126" t="s">
        <v>8245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8301</v>
      </c>
      <c r="O2126">
        <f t="shared" si="165"/>
        <v>0</v>
      </c>
      <c r="P2126">
        <f t="shared" si="166"/>
        <v>0</v>
      </c>
      <c r="Q2126" s="10" t="s">
        <v>8312</v>
      </c>
      <c r="R2126" t="s">
        <v>8342</v>
      </c>
      <c r="S2126" s="13">
        <f t="shared" si="167"/>
        <v>41415.461319444446</v>
      </c>
      <c r="T2126" s="13">
        <f t="shared" si="168"/>
        <v>41445.461319444446</v>
      </c>
      <c r="U2126">
        <f t="shared" si="169"/>
        <v>2013</v>
      </c>
    </row>
    <row r="2127" spans="1:21" ht="32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8219</v>
      </c>
      <c r="G2127" t="s">
        <v>8222</v>
      </c>
      <c r="H2127" t="s">
        <v>8244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8301</v>
      </c>
      <c r="O2127">
        <f t="shared" si="165"/>
        <v>1</v>
      </c>
      <c r="P2127">
        <f t="shared" si="166"/>
        <v>9</v>
      </c>
      <c r="Q2127" s="10" t="s">
        <v>8312</v>
      </c>
      <c r="R2127" t="s">
        <v>8342</v>
      </c>
      <c r="S2127" s="13">
        <f t="shared" si="167"/>
        <v>41247.063576388886</v>
      </c>
      <c r="T2127" s="13">
        <f t="shared" si="168"/>
        <v>41277.063576388886</v>
      </c>
      <c r="U2127">
        <f t="shared" si="169"/>
        <v>2013</v>
      </c>
    </row>
    <row r="2128" spans="1:21" ht="48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8219</v>
      </c>
      <c r="G2128" t="s">
        <v>8222</v>
      </c>
      <c r="H2128" t="s">
        <v>8244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8301</v>
      </c>
      <c r="O2128">
        <f t="shared" si="165"/>
        <v>2</v>
      </c>
      <c r="P2128">
        <f t="shared" si="166"/>
        <v>25</v>
      </c>
      <c r="Q2128" s="10" t="s">
        <v>8312</v>
      </c>
      <c r="R2128" t="s">
        <v>8342</v>
      </c>
      <c r="S2128" s="13">
        <f t="shared" si="167"/>
        <v>40736.668032407404</v>
      </c>
      <c r="T2128" s="13">
        <f t="shared" si="168"/>
        <v>40766.668032407404</v>
      </c>
      <c r="U2128">
        <f t="shared" si="169"/>
        <v>2011</v>
      </c>
    </row>
    <row r="2129" spans="1:21" ht="48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8219</v>
      </c>
      <c r="G2129" t="s">
        <v>8222</v>
      </c>
      <c r="H2129" t="s">
        <v>8244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8301</v>
      </c>
      <c r="O2129">
        <f t="shared" si="165"/>
        <v>3</v>
      </c>
      <c r="P2129">
        <f t="shared" si="166"/>
        <v>75</v>
      </c>
      <c r="Q2129" s="10" t="s">
        <v>8312</v>
      </c>
      <c r="R2129" t="s">
        <v>8342</v>
      </c>
      <c r="S2129" s="13">
        <f t="shared" si="167"/>
        <v>40863.013356481482</v>
      </c>
      <c r="T2129" s="13">
        <f t="shared" si="168"/>
        <v>40893.013356481482</v>
      </c>
      <c r="U2129">
        <f t="shared" si="169"/>
        <v>2011</v>
      </c>
    </row>
    <row r="2130" spans="1:21" ht="48" x14ac:dyDescent="0.2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8217</v>
      </c>
      <c r="G2130" t="s">
        <v>8222</v>
      </c>
      <c r="H2130" t="s">
        <v>8244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8268</v>
      </c>
      <c r="O2130">
        <f t="shared" si="165"/>
        <v>105</v>
      </c>
      <c r="P2130">
        <f t="shared" si="166"/>
        <v>36.86</v>
      </c>
      <c r="Q2130" s="10" t="s">
        <v>8310</v>
      </c>
      <c r="R2130" t="s">
        <v>8334</v>
      </c>
      <c r="S2130" s="13">
        <f t="shared" si="167"/>
        <v>42558.189432870371</v>
      </c>
      <c r="T2130" s="13">
        <f t="shared" si="168"/>
        <v>42587.875</v>
      </c>
      <c r="U2130">
        <f t="shared" si="169"/>
        <v>2016</v>
      </c>
    </row>
    <row r="2131" spans="1:21" ht="48" x14ac:dyDescent="0.2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8217</v>
      </c>
      <c r="G2131" t="s">
        <v>8223</v>
      </c>
      <c r="H2131" t="s">
        <v>8245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8268</v>
      </c>
      <c r="O2131">
        <f t="shared" si="165"/>
        <v>101</v>
      </c>
      <c r="P2131">
        <f t="shared" si="166"/>
        <v>36.47</v>
      </c>
      <c r="Q2131" s="10" t="s">
        <v>8310</v>
      </c>
      <c r="R2131" t="s">
        <v>8334</v>
      </c>
      <c r="S2131" s="13">
        <f t="shared" si="167"/>
        <v>42201.675011574072</v>
      </c>
      <c r="T2131" s="13">
        <f t="shared" si="168"/>
        <v>42216.666666666672</v>
      </c>
      <c r="U2131">
        <f t="shared" si="169"/>
        <v>2015</v>
      </c>
    </row>
    <row r="2132" spans="1:21" ht="48" x14ac:dyDescent="0.2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8217</v>
      </c>
      <c r="G2132" t="s">
        <v>8223</v>
      </c>
      <c r="H2132" t="s">
        <v>8245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8268</v>
      </c>
      <c r="O2132">
        <f t="shared" si="165"/>
        <v>117</v>
      </c>
      <c r="P2132">
        <f t="shared" si="166"/>
        <v>44.86</v>
      </c>
      <c r="Q2132" s="10" t="s">
        <v>8310</v>
      </c>
      <c r="R2132" t="s">
        <v>8334</v>
      </c>
      <c r="S2132" s="13">
        <f t="shared" si="167"/>
        <v>42507.264699074076</v>
      </c>
      <c r="T2132" s="13">
        <f t="shared" si="168"/>
        <v>42538.666666666672</v>
      </c>
      <c r="U2132">
        <f t="shared" si="169"/>
        <v>2016</v>
      </c>
    </row>
    <row r="2133" spans="1:21" ht="16" x14ac:dyDescent="0.2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8217</v>
      </c>
      <c r="G2133" t="s">
        <v>8222</v>
      </c>
      <c r="H2133" t="s">
        <v>8244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8268</v>
      </c>
      <c r="O2133">
        <f t="shared" si="165"/>
        <v>126</v>
      </c>
      <c r="P2133">
        <f t="shared" si="166"/>
        <v>67.739999999999995</v>
      </c>
      <c r="Q2133" s="10" t="s">
        <v>8310</v>
      </c>
      <c r="R2133" t="s">
        <v>8334</v>
      </c>
      <c r="S2133" s="13">
        <f t="shared" si="167"/>
        <v>42154.873124999998</v>
      </c>
      <c r="T2133" s="13">
        <f t="shared" si="168"/>
        <v>42184.873124999998</v>
      </c>
      <c r="U2133">
        <f t="shared" si="169"/>
        <v>2015</v>
      </c>
    </row>
    <row r="2134" spans="1:21" ht="48" x14ac:dyDescent="0.2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8217</v>
      </c>
      <c r="G2134" t="s">
        <v>8227</v>
      </c>
      <c r="H2134" t="s">
        <v>8249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8268</v>
      </c>
      <c r="O2134">
        <f t="shared" si="165"/>
        <v>113</v>
      </c>
      <c r="P2134">
        <f t="shared" si="166"/>
        <v>68.25</v>
      </c>
      <c r="Q2134" s="10" t="s">
        <v>8310</v>
      </c>
      <c r="R2134" t="s">
        <v>8334</v>
      </c>
      <c r="S2134" s="13">
        <f t="shared" si="167"/>
        <v>42054.74418981481</v>
      </c>
      <c r="T2134" s="13">
        <f t="shared" si="168"/>
        <v>42100.166666666672</v>
      </c>
      <c r="U2134">
        <f t="shared" si="169"/>
        <v>2015</v>
      </c>
    </row>
    <row r="2135" spans="1:21" ht="48" x14ac:dyDescent="0.2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8217</v>
      </c>
      <c r="G2135" t="s">
        <v>8223</v>
      </c>
      <c r="H2135" t="s">
        <v>8245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8268</v>
      </c>
      <c r="O2135">
        <f t="shared" si="165"/>
        <v>105</v>
      </c>
      <c r="P2135">
        <f t="shared" si="166"/>
        <v>50.38</v>
      </c>
      <c r="Q2135" s="10" t="s">
        <v>8310</v>
      </c>
      <c r="R2135" t="s">
        <v>8334</v>
      </c>
      <c r="S2135" s="13">
        <f t="shared" si="167"/>
        <v>42139.525567129633</v>
      </c>
      <c r="T2135" s="13">
        <f t="shared" si="168"/>
        <v>42169.525567129633</v>
      </c>
      <c r="U2135">
        <f t="shared" si="169"/>
        <v>2015</v>
      </c>
    </row>
    <row r="2136" spans="1:21" ht="48" x14ac:dyDescent="0.2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8219</v>
      </c>
      <c r="G2136" t="s">
        <v>8222</v>
      </c>
      <c r="H2136" t="s">
        <v>8244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8268</v>
      </c>
      <c r="O2136">
        <f t="shared" si="165"/>
        <v>2</v>
      </c>
      <c r="P2136">
        <f t="shared" si="166"/>
        <v>15.83</v>
      </c>
      <c r="Q2136" s="10" t="s">
        <v>8310</v>
      </c>
      <c r="R2136" t="s">
        <v>8334</v>
      </c>
      <c r="S2136" s="13">
        <f t="shared" si="167"/>
        <v>41781.045173611114</v>
      </c>
      <c r="T2136" s="13">
        <f t="shared" si="168"/>
        <v>41811.045173611114</v>
      </c>
      <c r="U2136">
        <f t="shared" si="169"/>
        <v>2014</v>
      </c>
    </row>
    <row r="2137" spans="1:21" ht="48" x14ac:dyDescent="0.2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8219</v>
      </c>
      <c r="G2137" t="s">
        <v>8222</v>
      </c>
      <c r="H2137" t="s">
        <v>8244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8268</v>
      </c>
      <c r="O2137">
        <f t="shared" si="165"/>
        <v>1</v>
      </c>
      <c r="P2137">
        <f t="shared" si="166"/>
        <v>22.5</v>
      </c>
      <c r="Q2137" s="10" t="s">
        <v>8310</v>
      </c>
      <c r="R2137" t="s">
        <v>8334</v>
      </c>
      <c r="S2137" s="13">
        <f t="shared" si="167"/>
        <v>42627.955104166671</v>
      </c>
      <c r="T2137" s="13">
        <f t="shared" si="168"/>
        <v>42657.916666666672</v>
      </c>
      <c r="U2137">
        <f t="shared" si="169"/>
        <v>2016</v>
      </c>
    </row>
    <row r="2138" spans="1:21" ht="48" x14ac:dyDescent="0.2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8219</v>
      </c>
      <c r="G2138" t="s">
        <v>8222</v>
      </c>
      <c r="H2138" t="s">
        <v>8244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8268</v>
      </c>
      <c r="O2138">
        <f t="shared" si="165"/>
        <v>15</v>
      </c>
      <c r="P2138">
        <f t="shared" si="166"/>
        <v>83.33</v>
      </c>
      <c r="Q2138" s="10" t="s">
        <v>8310</v>
      </c>
      <c r="R2138" t="s">
        <v>8334</v>
      </c>
      <c r="S2138" s="13">
        <f t="shared" si="167"/>
        <v>41746.189409722225</v>
      </c>
      <c r="T2138" s="13">
        <f t="shared" si="168"/>
        <v>41776.189409722225</v>
      </c>
      <c r="U2138">
        <f t="shared" si="169"/>
        <v>2014</v>
      </c>
    </row>
    <row r="2139" spans="1:21" ht="48" x14ac:dyDescent="0.2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8219</v>
      </c>
      <c r="G2139" t="s">
        <v>8222</v>
      </c>
      <c r="H2139" t="s">
        <v>8244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8268</v>
      </c>
      <c r="O2139">
        <f t="shared" si="165"/>
        <v>5</v>
      </c>
      <c r="P2139">
        <f t="shared" si="166"/>
        <v>90.33</v>
      </c>
      <c r="Q2139" s="10" t="s">
        <v>8310</v>
      </c>
      <c r="R2139" t="s">
        <v>8334</v>
      </c>
      <c r="S2139" s="13">
        <f t="shared" si="167"/>
        <v>42722.84474537037</v>
      </c>
      <c r="T2139" s="13">
        <f t="shared" si="168"/>
        <v>42752.84474537037</v>
      </c>
      <c r="U2139">
        <f t="shared" si="169"/>
        <v>2017</v>
      </c>
    </row>
    <row r="2140" spans="1:21" ht="16" x14ac:dyDescent="0.2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8219</v>
      </c>
      <c r="G2140" t="s">
        <v>8222</v>
      </c>
      <c r="H2140" t="s">
        <v>8244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8268</v>
      </c>
      <c r="O2140">
        <f t="shared" si="165"/>
        <v>1</v>
      </c>
      <c r="P2140">
        <f t="shared" si="166"/>
        <v>12.5</v>
      </c>
      <c r="Q2140" s="10" t="s">
        <v>8310</v>
      </c>
      <c r="R2140" t="s">
        <v>8334</v>
      </c>
      <c r="S2140" s="13">
        <f t="shared" si="167"/>
        <v>41953.773090277777</v>
      </c>
      <c r="T2140" s="13">
        <f t="shared" si="168"/>
        <v>42013.083333333328</v>
      </c>
      <c r="U2140">
        <f t="shared" si="169"/>
        <v>2015</v>
      </c>
    </row>
    <row r="2141" spans="1:21" ht="48" x14ac:dyDescent="0.2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8219</v>
      </c>
      <c r="G2141" t="s">
        <v>8222</v>
      </c>
      <c r="H2141" t="s">
        <v>8244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8268</v>
      </c>
      <c r="O2141">
        <f t="shared" si="165"/>
        <v>1</v>
      </c>
      <c r="P2141">
        <f t="shared" si="166"/>
        <v>9.75</v>
      </c>
      <c r="Q2141" s="10" t="s">
        <v>8310</v>
      </c>
      <c r="R2141" t="s">
        <v>8334</v>
      </c>
      <c r="S2141" s="13">
        <f t="shared" si="167"/>
        <v>42196.166874999995</v>
      </c>
      <c r="T2141" s="13">
        <f t="shared" si="168"/>
        <v>42256.166874999995</v>
      </c>
      <c r="U2141">
        <f t="shared" si="169"/>
        <v>2015</v>
      </c>
    </row>
    <row r="2142" spans="1:21" ht="48" x14ac:dyDescent="0.2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8219</v>
      </c>
      <c r="G2142" t="s">
        <v>8222</v>
      </c>
      <c r="H2142" t="s">
        <v>8244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8268</v>
      </c>
      <c r="O2142">
        <f t="shared" si="165"/>
        <v>27</v>
      </c>
      <c r="P2142">
        <f t="shared" si="166"/>
        <v>68.099999999999994</v>
      </c>
      <c r="Q2142" s="10" t="s">
        <v>8310</v>
      </c>
      <c r="R2142" t="s">
        <v>8334</v>
      </c>
      <c r="S2142" s="13">
        <f t="shared" si="167"/>
        <v>42278.629710648151</v>
      </c>
      <c r="T2142" s="13">
        <f t="shared" si="168"/>
        <v>42306.629710648151</v>
      </c>
      <c r="U2142">
        <f t="shared" si="169"/>
        <v>2015</v>
      </c>
    </row>
    <row r="2143" spans="1:21" ht="48" x14ac:dyDescent="0.2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8217</v>
      </c>
      <c r="G2143" t="s">
        <v>8222</v>
      </c>
      <c r="H2143" t="s">
        <v>8244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8268</v>
      </c>
      <c r="O2143">
        <f t="shared" si="165"/>
        <v>110</v>
      </c>
      <c r="P2143">
        <f t="shared" si="166"/>
        <v>50.75</v>
      </c>
      <c r="Q2143" s="10" t="s">
        <v>8310</v>
      </c>
      <c r="R2143" t="s">
        <v>8334</v>
      </c>
      <c r="S2143" s="13">
        <f t="shared" si="167"/>
        <v>42061.212488425925</v>
      </c>
      <c r="T2143" s="13">
        <f t="shared" si="168"/>
        <v>42089.166666666672</v>
      </c>
      <c r="U2143">
        <f t="shared" si="169"/>
        <v>2015</v>
      </c>
    </row>
    <row r="2144" spans="1:21" ht="48" x14ac:dyDescent="0.2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8217</v>
      </c>
      <c r="G2144" t="s">
        <v>8222</v>
      </c>
      <c r="H2144" t="s">
        <v>8244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8268</v>
      </c>
      <c r="O2144">
        <f t="shared" si="165"/>
        <v>101</v>
      </c>
      <c r="P2144">
        <f t="shared" si="166"/>
        <v>25.69</v>
      </c>
      <c r="Q2144" s="10" t="s">
        <v>8310</v>
      </c>
      <c r="R2144" t="s">
        <v>8334</v>
      </c>
      <c r="S2144" s="13">
        <f t="shared" si="167"/>
        <v>41827.909942129627</v>
      </c>
      <c r="T2144" s="13">
        <f t="shared" si="168"/>
        <v>41857.897222222222</v>
      </c>
      <c r="U2144">
        <f t="shared" si="169"/>
        <v>2014</v>
      </c>
    </row>
    <row r="2145" spans="1:21" ht="48" x14ac:dyDescent="0.2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8217</v>
      </c>
      <c r="G2145" t="s">
        <v>8222</v>
      </c>
      <c r="H2145" t="s">
        <v>8244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8268</v>
      </c>
      <c r="O2145">
        <f t="shared" si="165"/>
        <v>114</v>
      </c>
      <c r="P2145">
        <f t="shared" si="166"/>
        <v>80.23</v>
      </c>
      <c r="Q2145" s="10" t="s">
        <v>8310</v>
      </c>
      <c r="R2145" t="s">
        <v>8334</v>
      </c>
      <c r="S2145" s="13">
        <f t="shared" si="167"/>
        <v>42042.197824074072</v>
      </c>
      <c r="T2145" s="13">
        <f t="shared" si="168"/>
        <v>42072.156157407408</v>
      </c>
      <c r="U2145">
        <f t="shared" si="169"/>
        <v>2015</v>
      </c>
    </row>
    <row r="2146" spans="1:21" ht="48" x14ac:dyDescent="0.2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8217</v>
      </c>
      <c r="G2146" t="s">
        <v>8222</v>
      </c>
      <c r="H2146" t="s">
        <v>8244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8268</v>
      </c>
      <c r="O2146">
        <f t="shared" si="165"/>
        <v>175</v>
      </c>
      <c r="P2146">
        <f t="shared" si="166"/>
        <v>264.85000000000002</v>
      </c>
      <c r="Q2146" s="10" t="s">
        <v>8310</v>
      </c>
      <c r="R2146" t="s">
        <v>8334</v>
      </c>
      <c r="S2146" s="13">
        <f t="shared" si="167"/>
        <v>42341.818379629629</v>
      </c>
      <c r="T2146" s="13">
        <f t="shared" si="168"/>
        <v>42370.166666666672</v>
      </c>
      <c r="U2146">
        <f t="shared" si="169"/>
        <v>2016</v>
      </c>
    </row>
    <row r="2147" spans="1:21" ht="48" x14ac:dyDescent="0.2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8217</v>
      </c>
      <c r="G2147" t="s">
        <v>8222</v>
      </c>
      <c r="H2147" t="s">
        <v>8244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8268</v>
      </c>
      <c r="O2147">
        <f t="shared" si="165"/>
        <v>102</v>
      </c>
      <c r="P2147">
        <f t="shared" si="166"/>
        <v>58.62</v>
      </c>
      <c r="Q2147" s="10" t="s">
        <v>8310</v>
      </c>
      <c r="R2147" t="s">
        <v>8334</v>
      </c>
      <c r="S2147" s="13">
        <f t="shared" si="167"/>
        <v>41880.061006944445</v>
      </c>
      <c r="T2147" s="13">
        <f t="shared" si="168"/>
        <v>41908.065972222219</v>
      </c>
      <c r="U2147">
        <f t="shared" si="169"/>
        <v>2014</v>
      </c>
    </row>
    <row r="2148" spans="1:21" ht="48" x14ac:dyDescent="0.2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8217</v>
      </c>
      <c r="G2148" t="s">
        <v>8222</v>
      </c>
      <c r="H2148" t="s">
        <v>8244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8268</v>
      </c>
      <c r="O2148">
        <f t="shared" si="165"/>
        <v>101</v>
      </c>
      <c r="P2148">
        <f t="shared" si="166"/>
        <v>110.22</v>
      </c>
      <c r="Q2148" s="10" t="s">
        <v>8310</v>
      </c>
      <c r="R2148" t="s">
        <v>8334</v>
      </c>
      <c r="S2148" s="13">
        <f t="shared" si="167"/>
        <v>41993.824340277773</v>
      </c>
      <c r="T2148" s="13">
        <f t="shared" si="168"/>
        <v>42010.25</v>
      </c>
      <c r="U2148">
        <f t="shared" si="169"/>
        <v>2015</v>
      </c>
    </row>
    <row r="2149" spans="1:21" ht="32" x14ac:dyDescent="0.2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8217</v>
      </c>
      <c r="G2149" t="s">
        <v>8223</v>
      </c>
      <c r="H2149" t="s">
        <v>8245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8300</v>
      </c>
      <c r="O2149">
        <f t="shared" si="165"/>
        <v>102</v>
      </c>
      <c r="P2149">
        <f t="shared" si="166"/>
        <v>86.49</v>
      </c>
      <c r="Q2149" s="10" t="s">
        <v>8310</v>
      </c>
      <c r="R2149" t="s">
        <v>8311</v>
      </c>
      <c r="S2149" s="13">
        <f t="shared" si="167"/>
        <v>42381.686840277776</v>
      </c>
      <c r="T2149" s="13">
        <f t="shared" si="168"/>
        <v>42411.686840277776</v>
      </c>
      <c r="U2149">
        <f t="shared" si="169"/>
        <v>2016</v>
      </c>
    </row>
    <row r="2150" spans="1:21" ht="48" x14ac:dyDescent="0.2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8217</v>
      </c>
      <c r="G2150" t="s">
        <v>8222</v>
      </c>
      <c r="H2150" t="s">
        <v>8244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8300</v>
      </c>
      <c r="O2150">
        <f t="shared" si="165"/>
        <v>246</v>
      </c>
      <c r="P2150">
        <f t="shared" si="166"/>
        <v>67.7</v>
      </c>
      <c r="Q2150" s="10" t="s">
        <v>8310</v>
      </c>
      <c r="R2150" t="s">
        <v>8311</v>
      </c>
      <c r="S2150" s="13">
        <f t="shared" si="167"/>
        <v>41158.993923611109</v>
      </c>
      <c r="T2150" s="13">
        <f t="shared" si="168"/>
        <v>41188.993923611109</v>
      </c>
      <c r="U2150">
        <f t="shared" si="169"/>
        <v>2012</v>
      </c>
    </row>
    <row r="2151" spans="1:21" ht="32" x14ac:dyDescent="0.2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8217</v>
      </c>
      <c r="G2151" t="s">
        <v>8222</v>
      </c>
      <c r="H2151" t="s">
        <v>8244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8300</v>
      </c>
      <c r="O2151">
        <f t="shared" si="165"/>
        <v>168</v>
      </c>
      <c r="P2151">
        <f t="shared" si="166"/>
        <v>84.86</v>
      </c>
      <c r="Q2151" s="10" t="s">
        <v>8310</v>
      </c>
      <c r="R2151" t="s">
        <v>8311</v>
      </c>
      <c r="S2151" s="13">
        <f t="shared" si="167"/>
        <v>42567.264178240745</v>
      </c>
      <c r="T2151" s="13">
        <f t="shared" si="168"/>
        <v>42597.264178240745</v>
      </c>
      <c r="U2151">
        <f t="shared" si="169"/>
        <v>2016</v>
      </c>
    </row>
    <row r="2152" spans="1:21" ht="48" x14ac:dyDescent="0.2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8217</v>
      </c>
      <c r="G2152" t="s">
        <v>8222</v>
      </c>
      <c r="H2152" t="s">
        <v>8244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8300</v>
      </c>
      <c r="O2152">
        <f t="shared" si="165"/>
        <v>166</v>
      </c>
      <c r="P2152">
        <f t="shared" si="166"/>
        <v>177.02</v>
      </c>
      <c r="Q2152" s="10" t="s">
        <v>8310</v>
      </c>
      <c r="R2152" t="s">
        <v>8311</v>
      </c>
      <c r="S2152" s="13">
        <f t="shared" si="167"/>
        <v>41975.901180555549</v>
      </c>
      <c r="T2152" s="13">
        <f t="shared" si="168"/>
        <v>42004.890277777777</v>
      </c>
      <c r="U2152">
        <f t="shared" si="169"/>
        <v>2014</v>
      </c>
    </row>
    <row r="2153" spans="1:21" ht="48" x14ac:dyDescent="0.2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8219</v>
      </c>
      <c r="G2153" t="s">
        <v>8222</v>
      </c>
      <c r="H2153" t="s">
        <v>8244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8300</v>
      </c>
      <c r="O2153">
        <f t="shared" si="165"/>
        <v>16</v>
      </c>
      <c r="P2153">
        <f t="shared" si="166"/>
        <v>88.44</v>
      </c>
      <c r="Q2153" s="10" t="s">
        <v>8310</v>
      </c>
      <c r="R2153" t="s">
        <v>8311</v>
      </c>
      <c r="S2153" s="13">
        <f t="shared" si="167"/>
        <v>42566.948414351849</v>
      </c>
      <c r="T2153" s="13">
        <f t="shared" si="168"/>
        <v>42596.948414351849</v>
      </c>
      <c r="U2153">
        <f t="shared" si="169"/>
        <v>2016</v>
      </c>
    </row>
    <row r="2154" spans="1:21" ht="48" x14ac:dyDescent="0.2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8217</v>
      </c>
      <c r="G2154" t="s">
        <v>8223</v>
      </c>
      <c r="H2154" t="s">
        <v>8245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8268</v>
      </c>
      <c r="O2154">
        <f t="shared" si="165"/>
        <v>189</v>
      </c>
      <c r="P2154">
        <f t="shared" si="166"/>
        <v>31.21</v>
      </c>
      <c r="Q2154" s="10" t="s">
        <v>8310</v>
      </c>
      <c r="R2154" t="s">
        <v>8334</v>
      </c>
      <c r="S2154" s="13">
        <f t="shared" si="167"/>
        <v>41233.499131944445</v>
      </c>
      <c r="T2154" s="13">
        <f t="shared" si="168"/>
        <v>41263.499131944445</v>
      </c>
      <c r="U2154">
        <f t="shared" si="169"/>
        <v>2012</v>
      </c>
    </row>
    <row r="2155" spans="1:21" ht="32" x14ac:dyDescent="0.2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8217</v>
      </c>
      <c r="G2155" t="s">
        <v>8222</v>
      </c>
      <c r="H2155" t="s">
        <v>8244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8268</v>
      </c>
      <c r="O2155">
        <f t="shared" si="165"/>
        <v>114</v>
      </c>
      <c r="P2155">
        <f t="shared" si="166"/>
        <v>82.61</v>
      </c>
      <c r="Q2155" s="10" t="s">
        <v>8310</v>
      </c>
      <c r="R2155" t="s">
        <v>8334</v>
      </c>
      <c r="S2155" s="13">
        <f t="shared" si="167"/>
        <v>41447.839722222219</v>
      </c>
      <c r="T2155" s="13">
        <f t="shared" si="168"/>
        <v>41477.839722222219</v>
      </c>
      <c r="U2155">
        <f t="shared" si="169"/>
        <v>2013</v>
      </c>
    </row>
    <row r="2156" spans="1:21" ht="48" x14ac:dyDescent="0.2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8217</v>
      </c>
      <c r="G2156" t="s">
        <v>8222</v>
      </c>
      <c r="H2156" t="s">
        <v>8244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8268</v>
      </c>
      <c r="O2156">
        <f t="shared" si="165"/>
        <v>110</v>
      </c>
      <c r="P2156">
        <f t="shared" si="166"/>
        <v>91.3</v>
      </c>
      <c r="Q2156" s="10" t="s">
        <v>8310</v>
      </c>
      <c r="R2156" t="s">
        <v>8334</v>
      </c>
      <c r="S2156" s="13">
        <f t="shared" si="167"/>
        <v>40531.886886574073</v>
      </c>
      <c r="T2156" s="13">
        <f t="shared" si="168"/>
        <v>40591.886886574073</v>
      </c>
      <c r="U2156">
        <f t="shared" si="169"/>
        <v>2011</v>
      </c>
    </row>
    <row r="2157" spans="1:21" ht="48" x14ac:dyDescent="0.2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8219</v>
      </c>
      <c r="G2157" t="s">
        <v>8223</v>
      </c>
      <c r="H2157" t="s">
        <v>8245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8302</v>
      </c>
      <c r="O2157">
        <f t="shared" si="165"/>
        <v>12</v>
      </c>
      <c r="P2157">
        <f t="shared" si="166"/>
        <v>24.46</v>
      </c>
      <c r="Q2157" s="10" t="s">
        <v>8310</v>
      </c>
      <c r="R2157" t="s">
        <v>8318</v>
      </c>
      <c r="S2157" s="13">
        <f t="shared" si="167"/>
        <v>42010.968240740738</v>
      </c>
      <c r="T2157" s="13">
        <f t="shared" si="168"/>
        <v>42055.968240740738</v>
      </c>
      <c r="U2157">
        <f t="shared" si="169"/>
        <v>2015</v>
      </c>
    </row>
    <row r="2158" spans="1:21" ht="48" x14ac:dyDescent="0.2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8219</v>
      </c>
      <c r="G2158" t="s">
        <v>8222</v>
      </c>
      <c r="H2158" t="s">
        <v>8244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8302</v>
      </c>
      <c r="O2158">
        <f t="shared" si="165"/>
        <v>52</v>
      </c>
      <c r="P2158">
        <f t="shared" si="166"/>
        <v>49.21</v>
      </c>
      <c r="Q2158" s="10" t="s">
        <v>8310</v>
      </c>
      <c r="R2158" t="s">
        <v>8318</v>
      </c>
      <c r="S2158" s="13">
        <f t="shared" si="167"/>
        <v>41858.761782407404</v>
      </c>
      <c r="T2158" s="13">
        <f t="shared" si="168"/>
        <v>41888.875</v>
      </c>
      <c r="U2158">
        <f t="shared" si="169"/>
        <v>2014</v>
      </c>
    </row>
    <row r="2159" spans="1:21" ht="48" x14ac:dyDescent="0.2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8219</v>
      </c>
      <c r="G2159" t="s">
        <v>8222</v>
      </c>
      <c r="H2159" t="s">
        <v>8244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8302</v>
      </c>
      <c r="O2159">
        <f t="shared" si="165"/>
        <v>55</v>
      </c>
      <c r="P2159">
        <f t="shared" si="166"/>
        <v>109.04</v>
      </c>
      <c r="Q2159" s="10" t="s">
        <v>8310</v>
      </c>
      <c r="R2159" t="s">
        <v>8318</v>
      </c>
      <c r="S2159" s="13">
        <f t="shared" si="167"/>
        <v>42293.853541666671</v>
      </c>
      <c r="T2159" s="13">
        <f t="shared" si="168"/>
        <v>42352.249305555553</v>
      </c>
      <c r="U2159">
        <f t="shared" si="169"/>
        <v>2015</v>
      </c>
    </row>
    <row r="2160" spans="1:21" ht="48" x14ac:dyDescent="0.2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8219</v>
      </c>
      <c r="G2160" t="s">
        <v>8222</v>
      </c>
      <c r="H2160" t="s">
        <v>8244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8302</v>
      </c>
      <c r="O2160">
        <f t="shared" si="165"/>
        <v>0</v>
      </c>
      <c r="P2160">
        <f t="shared" si="166"/>
        <v>0</v>
      </c>
      <c r="Q2160" s="10" t="s">
        <v>8310</v>
      </c>
      <c r="R2160" t="s">
        <v>8318</v>
      </c>
      <c r="S2160" s="13">
        <f t="shared" si="167"/>
        <v>42236.276053240741</v>
      </c>
      <c r="T2160" s="13">
        <f t="shared" si="168"/>
        <v>42266.276053240741</v>
      </c>
      <c r="U2160">
        <f t="shared" si="169"/>
        <v>2015</v>
      </c>
    </row>
    <row r="2161" spans="1:21" ht="48" x14ac:dyDescent="0.2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8217</v>
      </c>
      <c r="G2161" t="s">
        <v>8222</v>
      </c>
      <c r="H2161" t="s">
        <v>8244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8268</v>
      </c>
      <c r="O2161">
        <f t="shared" si="165"/>
        <v>104</v>
      </c>
      <c r="P2161">
        <f t="shared" si="166"/>
        <v>63.11</v>
      </c>
      <c r="Q2161" s="10" t="s">
        <v>8310</v>
      </c>
      <c r="R2161" t="s">
        <v>8334</v>
      </c>
      <c r="S2161" s="13">
        <f t="shared" si="167"/>
        <v>41827.605057870373</v>
      </c>
      <c r="T2161" s="13">
        <f t="shared" si="168"/>
        <v>41848.605057870373</v>
      </c>
      <c r="U2161">
        <f t="shared" si="169"/>
        <v>2014</v>
      </c>
    </row>
    <row r="2162" spans="1:21" ht="48" x14ac:dyDescent="0.2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8217</v>
      </c>
      <c r="G2162" t="s">
        <v>8222</v>
      </c>
      <c r="H2162" t="s">
        <v>8244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8268</v>
      </c>
      <c r="O2162">
        <f t="shared" si="165"/>
        <v>119</v>
      </c>
      <c r="P2162">
        <f t="shared" si="166"/>
        <v>97.38</v>
      </c>
      <c r="Q2162" s="10" t="s">
        <v>8310</v>
      </c>
      <c r="R2162" t="s">
        <v>8334</v>
      </c>
      <c r="S2162" s="13">
        <f t="shared" si="167"/>
        <v>42766.805034722223</v>
      </c>
      <c r="T2162" s="13">
        <f t="shared" si="168"/>
        <v>42796.805034722223</v>
      </c>
      <c r="U2162">
        <f t="shared" si="169"/>
        <v>2017</v>
      </c>
    </row>
    <row r="2163" spans="1:21" ht="48" x14ac:dyDescent="0.2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8217</v>
      </c>
      <c r="G2163" t="s">
        <v>8222</v>
      </c>
      <c r="H2163" t="s">
        <v>8244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8268</v>
      </c>
      <c r="O2163">
        <f t="shared" si="165"/>
        <v>109</v>
      </c>
      <c r="P2163">
        <f t="shared" si="166"/>
        <v>74.819999999999993</v>
      </c>
      <c r="Q2163" s="10" t="s">
        <v>8310</v>
      </c>
      <c r="R2163" t="s">
        <v>8334</v>
      </c>
      <c r="S2163" s="13">
        <f t="shared" si="167"/>
        <v>42303.672662037032</v>
      </c>
      <c r="T2163" s="13">
        <f t="shared" si="168"/>
        <v>42338.714328703703</v>
      </c>
      <c r="U2163">
        <f t="shared" si="169"/>
        <v>2015</v>
      </c>
    </row>
    <row r="2164" spans="1:21" ht="48" x14ac:dyDescent="0.2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8217</v>
      </c>
      <c r="G2164" t="s">
        <v>8223</v>
      </c>
      <c r="H2164" t="s">
        <v>8245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8268</v>
      </c>
      <c r="O2164">
        <f t="shared" si="165"/>
        <v>109</v>
      </c>
      <c r="P2164">
        <f t="shared" si="166"/>
        <v>54.3</v>
      </c>
      <c r="Q2164" s="10" t="s">
        <v>8310</v>
      </c>
      <c r="R2164" t="s">
        <v>8334</v>
      </c>
      <c r="S2164" s="13">
        <f t="shared" si="167"/>
        <v>41931.682939814818</v>
      </c>
      <c r="T2164" s="13">
        <f t="shared" si="168"/>
        <v>41961.724606481483</v>
      </c>
      <c r="U2164">
        <f t="shared" si="169"/>
        <v>2014</v>
      </c>
    </row>
    <row r="2165" spans="1:21" ht="32" x14ac:dyDescent="0.2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8217</v>
      </c>
      <c r="G2165" t="s">
        <v>8222</v>
      </c>
      <c r="H2165" t="s">
        <v>8244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8268</v>
      </c>
      <c r="O2165">
        <f t="shared" si="165"/>
        <v>122</v>
      </c>
      <c r="P2165">
        <f t="shared" si="166"/>
        <v>129.36000000000001</v>
      </c>
      <c r="Q2165" s="10" t="s">
        <v>8310</v>
      </c>
      <c r="R2165" t="s">
        <v>8334</v>
      </c>
      <c r="S2165" s="13">
        <f t="shared" si="167"/>
        <v>42219.019733796296</v>
      </c>
      <c r="T2165" s="13">
        <f t="shared" si="168"/>
        <v>42249.019733796296</v>
      </c>
      <c r="U2165">
        <f t="shared" si="169"/>
        <v>2015</v>
      </c>
    </row>
    <row r="2166" spans="1:21" ht="48" x14ac:dyDescent="0.2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8217</v>
      </c>
      <c r="G2166" t="s">
        <v>8222</v>
      </c>
      <c r="H2166" t="s">
        <v>8244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8268</v>
      </c>
      <c r="O2166">
        <f t="shared" si="165"/>
        <v>105</v>
      </c>
      <c r="P2166">
        <f t="shared" si="166"/>
        <v>80.400000000000006</v>
      </c>
      <c r="Q2166" s="10" t="s">
        <v>8310</v>
      </c>
      <c r="R2166" t="s">
        <v>8334</v>
      </c>
      <c r="S2166" s="13">
        <f t="shared" si="167"/>
        <v>42248.697754629626</v>
      </c>
      <c r="T2166" s="13">
        <f t="shared" si="168"/>
        <v>42283.697754629626</v>
      </c>
      <c r="U2166">
        <f t="shared" si="169"/>
        <v>2015</v>
      </c>
    </row>
    <row r="2167" spans="1:21" ht="48" x14ac:dyDescent="0.2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8217</v>
      </c>
      <c r="G2167" t="s">
        <v>8223</v>
      </c>
      <c r="H2167" t="s">
        <v>8245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8268</v>
      </c>
      <c r="O2167">
        <f t="shared" si="165"/>
        <v>100</v>
      </c>
      <c r="P2167">
        <f t="shared" si="166"/>
        <v>79.62</v>
      </c>
      <c r="Q2167" s="10" t="s">
        <v>8310</v>
      </c>
      <c r="R2167" t="s">
        <v>8334</v>
      </c>
      <c r="S2167" s="13">
        <f t="shared" si="167"/>
        <v>41827.674143518518</v>
      </c>
      <c r="T2167" s="13">
        <f t="shared" si="168"/>
        <v>41854.958333333336</v>
      </c>
      <c r="U2167">
        <f t="shared" si="169"/>
        <v>2014</v>
      </c>
    </row>
    <row r="2168" spans="1:21" ht="48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8217</v>
      </c>
      <c r="G2168" t="s">
        <v>8223</v>
      </c>
      <c r="H2168" t="s">
        <v>8245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8268</v>
      </c>
      <c r="O2168">
        <f t="shared" si="165"/>
        <v>101</v>
      </c>
      <c r="P2168">
        <f t="shared" si="166"/>
        <v>93.61</v>
      </c>
      <c r="Q2168" s="10" t="s">
        <v>8310</v>
      </c>
      <c r="R2168" t="s">
        <v>8334</v>
      </c>
      <c r="S2168" s="13">
        <f t="shared" si="167"/>
        <v>41806.395428240743</v>
      </c>
      <c r="T2168" s="13">
        <f t="shared" si="168"/>
        <v>41843.458333333336</v>
      </c>
      <c r="U2168">
        <f t="shared" si="169"/>
        <v>2014</v>
      </c>
    </row>
    <row r="2169" spans="1:21" ht="48" x14ac:dyDescent="0.2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8217</v>
      </c>
      <c r="G2169" t="s">
        <v>8223</v>
      </c>
      <c r="H2169" t="s">
        <v>8245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8268</v>
      </c>
      <c r="O2169">
        <f t="shared" si="165"/>
        <v>108</v>
      </c>
      <c r="P2169">
        <f t="shared" si="166"/>
        <v>76.8</v>
      </c>
      <c r="Q2169" s="10" t="s">
        <v>8310</v>
      </c>
      <c r="R2169" t="s">
        <v>8334</v>
      </c>
      <c r="S2169" s="13">
        <f t="shared" si="167"/>
        <v>42495.992800925931</v>
      </c>
      <c r="T2169" s="13">
        <f t="shared" si="168"/>
        <v>42552.958333333328</v>
      </c>
      <c r="U2169">
        <f t="shared" si="169"/>
        <v>2016</v>
      </c>
    </row>
    <row r="2170" spans="1:21" ht="48" x14ac:dyDescent="0.2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8217</v>
      </c>
      <c r="G2170" t="s">
        <v>8222</v>
      </c>
      <c r="H2170" t="s">
        <v>8244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8268</v>
      </c>
      <c r="O2170">
        <f t="shared" si="165"/>
        <v>113</v>
      </c>
      <c r="P2170">
        <f t="shared" si="166"/>
        <v>83.43</v>
      </c>
      <c r="Q2170" s="10" t="s">
        <v>8310</v>
      </c>
      <c r="R2170" t="s">
        <v>8334</v>
      </c>
      <c r="S2170" s="13">
        <f t="shared" si="167"/>
        <v>41866.025347222225</v>
      </c>
      <c r="T2170" s="13">
        <f t="shared" si="168"/>
        <v>41883.665972222225</v>
      </c>
      <c r="U2170">
        <f t="shared" si="169"/>
        <v>2014</v>
      </c>
    </row>
    <row r="2171" spans="1:21" ht="48" x14ac:dyDescent="0.2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8217</v>
      </c>
      <c r="G2171" t="s">
        <v>8239</v>
      </c>
      <c r="H2171" t="s">
        <v>8247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8268</v>
      </c>
      <c r="O2171">
        <f t="shared" si="165"/>
        <v>104</v>
      </c>
      <c r="P2171">
        <f t="shared" si="166"/>
        <v>96.2</v>
      </c>
      <c r="Q2171" s="10" t="s">
        <v>8310</v>
      </c>
      <c r="R2171" t="s">
        <v>8334</v>
      </c>
      <c r="S2171" s="13">
        <f t="shared" si="167"/>
        <v>42690.041435185187</v>
      </c>
      <c r="T2171" s="13">
        <f t="shared" si="168"/>
        <v>42750.041435185187</v>
      </c>
      <c r="U2171">
        <f t="shared" si="169"/>
        <v>2017</v>
      </c>
    </row>
    <row r="2172" spans="1:21" ht="48" x14ac:dyDescent="0.2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8217</v>
      </c>
      <c r="G2172" t="s">
        <v>8222</v>
      </c>
      <c r="H2172" t="s">
        <v>8244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8268</v>
      </c>
      <c r="O2172">
        <f t="shared" si="165"/>
        <v>106</v>
      </c>
      <c r="P2172">
        <f t="shared" si="166"/>
        <v>143.11000000000001</v>
      </c>
      <c r="Q2172" s="10" t="s">
        <v>8310</v>
      </c>
      <c r="R2172" t="s">
        <v>8334</v>
      </c>
      <c r="S2172" s="13">
        <f t="shared" si="167"/>
        <v>41851.541585648149</v>
      </c>
      <c r="T2172" s="13">
        <f t="shared" si="168"/>
        <v>41872.686111111114</v>
      </c>
      <c r="U2172">
        <f t="shared" si="169"/>
        <v>2014</v>
      </c>
    </row>
    <row r="2173" spans="1:21" ht="48" x14ac:dyDescent="0.2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8217</v>
      </c>
      <c r="G2173" t="s">
        <v>8222</v>
      </c>
      <c r="H2173" t="s">
        <v>8244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8268</v>
      </c>
      <c r="O2173">
        <f t="shared" si="165"/>
        <v>105</v>
      </c>
      <c r="P2173">
        <f t="shared" si="166"/>
        <v>64.16</v>
      </c>
      <c r="Q2173" s="10" t="s">
        <v>8310</v>
      </c>
      <c r="R2173" t="s">
        <v>8334</v>
      </c>
      <c r="S2173" s="13">
        <f t="shared" si="167"/>
        <v>41809.12300925926</v>
      </c>
      <c r="T2173" s="13">
        <f t="shared" si="168"/>
        <v>41831.677083333336</v>
      </c>
      <c r="U2173">
        <f t="shared" si="169"/>
        <v>2014</v>
      </c>
    </row>
    <row r="2174" spans="1:21" ht="48" x14ac:dyDescent="0.2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8217</v>
      </c>
      <c r="G2174" t="s">
        <v>8222</v>
      </c>
      <c r="H2174" t="s">
        <v>8244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8268</v>
      </c>
      <c r="O2174">
        <f t="shared" si="165"/>
        <v>102</v>
      </c>
      <c r="P2174">
        <f t="shared" si="166"/>
        <v>55.01</v>
      </c>
      <c r="Q2174" s="10" t="s">
        <v>8310</v>
      </c>
      <c r="R2174" t="s">
        <v>8334</v>
      </c>
      <c r="S2174" s="13">
        <f t="shared" si="167"/>
        <v>42575.130057870367</v>
      </c>
      <c r="T2174" s="13">
        <f t="shared" si="168"/>
        <v>42605.130057870367</v>
      </c>
      <c r="U2174">
        <f t="shared" si="169"/>
        <v>2016</v>
      </c>
    </row>
    <row r="2175" spans="1:21" ht="48" x14ac:dyDescent="0.2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8217</v>
      </c>
      <c r="G2175" t="s">
        <v>8223</v>
      </c>
      <c r="H2175" t="s">
        <v>8245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8268</v>
      </c>
      <c r="O2175">
        <f t="shared" si="165"/>
        <v>113</v>
      </c>
      <c r="P2175">
        <f t="shared" si="166"/>
        <v>78.260000000000005</v>
      </c>
      <c r="Q2175" s="10" t="s">
        <v>8310</v>
      </c>
      <c r="R2175" t="s">
        <v>8334</v>
      </c>
      <c r="S2175" s="13">
        <f t="shared" si="167"/>
        <v>41753.635775462964</v>
      </c>
      <c r="T2175" s="13">
        <f t="shared" si="168"/>
        <v>41783.875</v>
      </c>
      <c r="U2175">
        <f t="shared" si="169"/>
        <v>2014</v>
      </c>
    </row>
    <row r="2176" spans="1:21" ht="48" x14ac:dyDescent="0.2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8217</v>
      </c>
      <c r="G2176" t="s">
        <v>8227</v>
      </c>
      <c r="H2176" t="s">
        <v>8249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8268</v>
      </c>
      <c r="O2176">
        <f t="shared" si="165"/>
        <v>107</v>
      </c>
      <c r="P2176">
        <f t="shared" si="166"/>
        <v>74.209999999999994</v>
      </c>
      <c r="Q2176" s="10" t="s">
        <v>8310</v>
      </c>
      <c r="R2176" t="s">
        <v>8334</v>
      </c>
      <c r="S2176" s="13">
        <f t="shared" si="167"/>
        <v>41915.762835648151</v>
      </c>
      <c r="T2176" s="13">
        <f t="shared" si="168"/>
        <v>41944.720833333333</v>
      </c>
      <c r="U2176">
        <f t="shared" si="169"/>
        <v>2014</v>
      </c>
    </row>
    <row r="2177" spans="1:21" ht="32" x14ac:dyDescent="0.2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8217</v>
      </c>
      <c r="G2177" t="s">
        <v>8222</v>
      </c>
      <c r="H2177" t="s">
        <v>8244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8268</v>
      </c>
      <c r="O2177">
        <f t="shared" si="165"/>
        <v>156</v>
      </c>
      <c r="P2177">
        <f t="shared" si="166"/>
        <v>38.28</v>
      </c>
      <c r="Q2177" s="10" t="s">
        <v>8310</v>
      </c>
      <c r="R2177" t="s">
        <v>8334</v>
      </c>
      <c r="S2177" s="13">
        <f t="shared" si="167"/>
        <v>42243.6252662037</v>
      </c>
      <c r="T2177" s="13">
        <f t="shared" si="168"/>
        <v>42278.6252662037</v>
      </c>
      <c r="U2177">
        <f t="shared" si="169"/>
        <v>2015</v>
      </c>
    </row>
    <row r="2178" spans="1:21" ht="48" x14ac:dyDescent="0.2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8217</v>
      </c>
      <c r="G2178" t="s">
        <v>8222</v>
      </c>
      <c r="H2178" t="s">
        <v>8244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8268</v>
      </c>
      <c r="O2178">
        <f t="shared" si="165"/>
        <v>113</v>
      </c>
      <c r="P2178">
        <f t="shared" si="166"/>
        <v>107</v>
      </c>
      <c r="Q2178" s="10" t="s">
        <v>8310</v>
      </c>
      <c r="R2178" t="s">
        <v>8334</v>
      </c>
      <c r="S2178" s="13">
        <f t="shared" si="167"/>
        <v>42016.050451388888</v>
      </c>
      <c r="T2178" s="13">
        <f t="shared" si="168"/>
        <v>42046.708333333328</v>
      </c>
      <c r="U2178">
        <f t="shared" si="169"/>
        <v>2015</v>
      </c>
    </row>
    <row r="2179" spans="1:21" ht="48" x14ac:dyDescent="0.2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8217</v>
      </c>
      <c r="G2179" t="s">
        <v>8222</v>
      </c>
      <c r="H2179" t="s">
        <v>8244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8268</v>
      </c>
      <c r="O2179">
        <f t="shared" ref="O2179:O2242" si="170">ROUND(E2179/D2179*100,0)</f>
        <v>100</v>
      </c>
      <c r="P2179">
        <f t="shared" ref="P2179:P2242" si="171">IFERROR(ROUND(E2179/L2179,2),0)</f>
        <v>122.54</v>
      </c>
      <c r="Q2179" s="10" t="s">
        <v>8310</v>
      </c>
      <c r="R2179" t="s">
        <v>8334</v>
      </c>
      <c r="S2179" s="13">
        <f t="shared" ref="S2179:S2242" si="172">(((J2179/60)/60)/24)+DATE(1970,1,1)</f>
        <v>41982.688611111109</v>
      </c>
      <c r="T2179" s="13">
        <f t="shared" ref="T2179:T2242" si="173">(((I2179/60)/60)/24)+DATE(1970,1,1)</f>
        <v>42012.688611111109</v>
      </c>
      <c r="U2179">
        <f t="shared" ref="U2179:U2242" si="174">YEAR(T2179)</f>
        <v>2015</v>
      </c>
    </row>
    <row r="2180" spans="1:21" ht="48" x14ac:dyDescent="0.2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8217</v>
      </c>
      <c r="G2180" t="s">
        <v>8223</v>
      </c>
      <c r="H2180" t="s">
        <v>8245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8268</v>
      </c>
      <c r="O2180">
        <f t="shared" si="170"/>
        <v>100</v>
      </c>
      <c r="P2180">
        <f t="shared" si="171"/>
        <v>68.53</v>
      </c>
      <c r="Q2180" s="10" t="s">
        <v>8310</v>
      </c>
      <c r="R2180" t="s">
        <v>8334</v>
      </c>
      <c r="S2180" s="13">
        <f t="shared" si="172"/>
        <v>41902.333726851852</v>
      </c>
      <c r="T2180" s="13">
        <f t="shared" si="173"/>
        <v>41932.333726851852</v>
      </c>
      <c r="U2180">
        <f t="shared" si="174"/>
        <v>2014</v>
      </c>
    </row>
    <row r="2181" spans="1:21" ht="48" x14ac:dyDescent="0.2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8217</v>
      </c>
      <c r="G2181" t="s">
        <v>8227</v>
      </c>
      <c r="H2181" t="s">
        <v>8249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8268</v>
      </c>
      <c r="O2181">
        <f t="shared" si="170"/>
        <v>144</v>
      </c>
      <c r="P2181">
        <f t="shared" si="171"/>
        <v>126.67</v>
      </c>
      <c r="Q2181" s="10" t="s">
        <v>8310</v>
      </c>
      <c r="R2181" t="s">
        <v>8334</v>
      </c>
      <c r="S2181" s="13">
        <f t="shared" si="172"/>
        <v>41789.726979166669</v>
      </c>
      <c r="T2181" s="13">
        <f t="shared" si="173"/>
        <v>41799.726979166669</v>
      </c>
      <c r="U2181">
        <f t="shared" si="174"/>
        <v>2014</v>
      </c>
    </row>
    <row r="2182" spans="1:21" ht="48" x14ac:dyDescent="0.2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8219</v>
      </c>
      <c r="G2182" t="s">
        <v>8222</v>
      </c>
      <c r="H2182" t="s">
        <v>8244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8302</v>
      </c>
      <c r="O2182">
        <f t="shared" si="170"/>
        <v>35</v>
      </c>
      <c r="P2182">
        <f t="shared" si="171"/>
        <v>56.84</v>
      </c>
      <c r="Q2182" s="10" t="s">
        <v>8310</v>
      </c>
      <c r="R2182" t="s">
        <v>8318</v>
      </c>
      <c r="S2182" s="13">
        <f t="shared" si="172"/>
        <v>42649.623460648145</v>
      </c>
      <c r="T2182" s="13">
        <f t="shared" si="173"/>
        <v>42693.041666666672</v>
      </c>
      <c r="U2182">
        <f t="shared" si="174"/>
        <v>2016</v>
      </c>
    </row>
    <row r="2183" spans="1:21" ht="48" x14ac:dyDescent="0.2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8219</v>
      </c>
      <c r="G2183" t="s">
        <v>8222</v>
      </c>
      <c r="H2183" t="s">
        <v>8244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8302</v>
      </c>
      <c r="O2183">
        <f t="shared" si="170"/>
        <v>16</v>
      </c>
      <c r="P2183">
        <f t="shared" si="171"/>
        <v>68.42</v>
      </c>
      <c r="Q2183" s="10" t="s">
        <v>8310</v>
      </c>
      <c r="R2183" t="s">
        <v>8318</v>
      </c>
      <c r="S2183" s="13">
        <f t="shared" si="172"/>
        <v>42409.241747685184</v>
      </c>
      <c r="T2183" s="13">
        <f t="shared" si="173"/>
        <v>42437.207638888889</v>
      </c>
      <c r="U2183">
        <f t="shared" si="174"/>
        <v>2016</v>
      </c>
    </row>
    <row r="2184" spans="1:21" ht="48" x14ac:dyDescent="0.2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8217</v>
      </c>
      <c r="G2184" t="s">
        <v>8222</v>
      </c>
      <c r="H2184" t="s">
        <v>8244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8268</v>
      </c>
      <c r="O2184">
        <f t="shared" si="170"/>
        <v>116</v>
      </c>
      <c r="P2184">
        <f t="shared" si="171"/>
        <v>73.58</v>
      </c>
      <c r="Q2184" s="10" t="s">
        <v>8310</v>
      </c>
      <c r="R2184" t="s">
        <v>8334</v>
      </c>
      <c r="S2184" s="13">
        <f t="shared" si="172"/>
        <v>42173.803217592591</v>
      </c>
      <c r="T2184" s="13">
        <f t="shared" si="173"/>
        <v>42203.290972222225</v>
      </c>
      <c r="U2184">
        <f t="shared" si="174"/>
        <v>2015</v>
      </c>
    </row>
    <row r="2185" spans="1:21" ht="48" x14ac:dyDescent="0.2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8217</v>
      </c>
      <c r="G2185" t="s">
        <v>8238</v>
      </c>
      <c r="H2185" t="s">
        <v>8255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8268</v>
      </c>
      <c r="O2185">
        <f t="shared" si="170"/>
        <v>106</v>
      </c>
      <c r="P2185">
        <f t="shared" si="171"/>
        <v>115.02</v>
      </c>
      <c r="Q2185" s="10" t="s">
        <v>8310</v>
      </c>
      <c r="R2185" t="s">
        <v>8334</v>
      </c>
      <c r="S2185" s="13">
        <f t="shared" si="172"/>
        <v>42737.910138888896</v>
      </c>
      <c r="T2185" s="13">
        <f t="shared" si="173"/>
        <v>42767.957638888889</v>
      </c>
      <c r="U2185">
        <f t="shared" si="174"/>
        <v>2017</v>
      </c>
    </row>
    <row r="2186" spans="1:21" ht="48" x14ac:dyDescent="0.2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8217</v>
      </c>
      <c r="G2186" t="s">
        <v>8222</v>
      </c>
      <c r="H2186" t="s">
        <v>8244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8268</v>
      </c>
      <c r="O2186">
        <f t="shared" si="170"/>
        <v>106</v>
      </c>
      <c r="P2186">
        <f t="shared" si="171"/>
        <v>41.94</v>
      </c>
      <c r="Q2186" s="10" t="s">
        <v>8310</v>
      </c>
      <c r="R2186" t="s">
        <v>8334</v>
      </c>
      <c r="S2186" s="13">
        <f t="shared" si="172"/>
        <v>41753.593275462961</v>
      </c>
      <c r="T2186" s="13">
        <f t="shared" si="173"/>
        <v>41778.875</v>
      </c>
      <c r="U2186">
        <f t="shared" si="174"/>
        <v>2014</v>
      </c>
    </row>
    <row r="2187" spans="1:21" ht="48" x14ac:dyDescent="0.2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8217</v>
      </c>
      <c r="G2187" t="s">
        <v>8222</v>
      </c>
      <c r="H2187" t="s">
        <v>8244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8268</v>
      </c>
      <c r="O2187">
        <f t="shared" si="170"/>
        <v>100</v>
      </c>
      <c r="P2187">
        <f t="shared" si="171"/>
        <v>200.49</v>
      </c>
      <c r="Q2187" s="10" t="s">
        <v>8310</v>
      </c>
      <c r="R2187" t="s">
        <v>8334</v>
      </c>
      <c r="S2187" s="13">
        <f t="shared" si="172"/>
        <v>41787.218229166669</v>
      </c>
      <c r="T2187" s="13">
        <f t="shared" si="173"/>
        <v>41817.218229166669</v>
      </c>
      <c r="U2187">
        <f t="shared" si="174"/>
        <v>2014</v>
      </c>
    </row>
    <row r="2188" spans="1:21" ht="32" x14ac:dyDescent="0.2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8217</v>
      </c>
      <c r="G2188" t="s">
        <v>8222</v>
      </c>
      <c r="H2188" t="s">
        <v>8244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8268</v>
      </c>
      <c r="O2188">
        <f t="shared" si="170"/>
        <v>111</v>
      </c>
      <c r="P2188">
        <f t="shared" si="171"/>
        <v>40.630000000000003</v>
      </c>
      <c r="Q2188" s="10" t="s">
        <v>8310</v>
      </c>
      <c r="R2188" t="s">
        <v>8334</v>
      </c>
      <c r="S2188" s="13">
        <f t="shared" si="172"/>
        <v>42401.806562500002</v>
      </c>
      <c r="T2188" s="13">
        <f t="shared" si="173"/>
        <v>42431.806562500002</v>
      </c>
      <c r="U2188">
        <f t="shared" si="174"/>
        <v>2016</v>
      </c>
    </row>
    <row r="2189" spans="1:21" ht="48" x14ac:dyDescent="0.2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8217</v>
      </c>
      <c r="G2189" t="s">
        <v>8222</v>
      </c>
      <c r="H2189" t="s">
        <v>8244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8268</v>
      </c>
      <c r="O2189">
        <f t="shared" si="170"/>
        <v>101</v>
      </c>
      <c r="P2189">
        <f t="shared" si="171"/>
        <v>114.55</v>
      </c>
      <c r="Q2189" s="10" t="s">
        <v>8310</v>
      </c>
      <c r="R2189" t="s">
        <v>8334</v>
      </c>
      <c r="S2189" s="13">
        <f t="shared" si="172"/>
        <v>41927.936157407406</v>
      </c>
      <c r="T2189" s="13">
        <f t="shared" si="173"/>
        <v>41948.977824074071</v>
      </c>
      <c r="U2189">
        <f t="shared" si="174"/>
        <v>2014</v>
      </c>
    </row>
    <row r="2190" spans="1:21" ht="48" x14ac:dyDescent="0.2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8219</v>
      </c>
      <c r="G2190" t="s">
        <v>8222</v>
      </c>
      <c r="H2190" t="s">
        <v>8244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8268</v>
      </c>
      <c r="O2190">
        <f t="shared" si="170"/>
        <v>7</v>
      </c>
      <c r="P2190">
        <f t="shared" si="171"/>
        <v>72.400000000000006</v>
      </c>
      <c r="Q2190" s="10" t="s">
        <v>8310</v>
      </c>
      <c r="R2190" t="s">
        <v>8334</v>
      </c>
      <c r="S2190" s="13">
        <f t="shared" si="172"/>
        <v>42041.205000000002</v>
      </c>
      <c r="T2190" s="13">
        <f t="shared" si="173"/>
        <v>42086.16333333333</v>
      </c>
      <c r="U2190">
        <f t="shared" si="174"/>
        <v>2015</v>
      </c>
    </row>
    <row r="2191" spans="1:21" ht="48" x14ac:dyDescent="0.2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8219</v>
      </c>
      <c r="G2191" t="s">
        <v>8222</v>
      </c>
      <c r="H2191" t="s">
        <v>8244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8268</v>
      </c>
      <c r="O2191">
        <f t="shared" si="170"/>
        <v>2</v>
      </c>
      <c r="P2191">
        <f t="shared" si="171"/>
        <v>25</v>
      </c>
      <c r="Q2191" s="10" t="s">
        <v>8310</v>
      </c>
      <c r="R2191" t="s">
        <v>8334</v>
      </c>
      <c r="S2191" s="13">
        <f t="shared" si="172"/>
        <v>41858.214629629627</v>
      </c>
      <c r="T2191" s="13">
        <f t="shared" si="173"/>
        <v>41888.214629629627</v>
      </c>
      <c r="U2191">
        <f t="shared" si="174"/>
        <v>2014</v>
      </c>
    </row>
    <row r="2192" spans="1:21" ht="48" x14ac:dyDescent="0.2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8217</v>
      </c>
      <c r="G2192" t="s">
        <v>8222</v>
      </c>
      <c r="H2192" t="s">
        <v>8244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8302</v>
      </c>
      <c r="O2192">
        <f t="shared" si="170"/>
        <v>104</v>
      </c>
      <c r="P2192">
        <f t="shared" si="171"/>
        <v>99.54</v>
      </c>
      <c r="Q2192" s="10" t="s">
        <v>8310</v>
      </c>
      <c r="R2192" t="s">
        <v>8318</v>
      </c>
      <c r="S2192" s="13">
        <f t="shared" si="172"/>
        <v>42395.706435185188</v>
      </c>
      <c r="T2192" s="13">
        <f t="shared" si="173"/>
        <v>42416.249305555553</v>
      </c>
      <c r="U2192">
        <f t="shared" si="174"/>
        <v>2016</v>
      </c>
    </row>
    <row r="2193" spans="1:21" ht="48" x14ac:dyDescent="0.2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8217</v>
      </c>
      <c r="G2193" t="s">
        <v>8222</v>
      </c>
      <c r="H2193" t="s">
        <v>8244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8302</v>
      </c>
      <c r="O2193">
        <f t="shared" si="170"/>
        <v>103</v>
      </c>
      <c r="P2193">
        <f t="shared" si="171"/>
        <v>172.23</v>
      </c>
      <c r="Q2193" s="10" t="s">
        <v>8310</v>
      </c>
      <c r="R2193" t="s">
        <v>8318</v>
      </c>
      <c r="S2193" s="13">
        <f t="shared" si="172"/>
        <v>42128.824074074073</v>
      </c>
      <c r="T2193" s="13">
        <f t="shared" si="173"/>
        <v>42158</v>
      </c>
      <c r="U2193">
        <f t="shared" si="174"/>
        <v>2015</v>
      </c>
    </row>
    <row r="2194" spans="1:21" ht="48" x14ac:dyDescent="0.2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8217</v>
      </c>
      <c r="G2194" t="s">
        <v>8222</v>
      </c>
      <c r="H2194" t="s">
        <v>8244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8302</v>
      </c>
      <c r="O2194">
        <f t="shared" si="170"/>
        <v>101</v>
      </c>
      <c r="P2194">
        <f t="shared" si="171"/>
        <v>55.5</v>
      </c>
      <c r="Q2194" s="10" t="s">
        <v>8310</v>
      </c>
      <c r="R2194" t="s">
        <v>8318</v>
      </c>
      <c r="S2194" s="13">
        <f t="shared" si="172"/>
        <v>41739.525300925925</v>
      </c>
      <c r="T2194" s="13">
        <f t="shared" si="173"/>
        <v>41764.525300925925</v>
      </c>
      <c r="U2194">
        <f t="shared" si="174"/>
        <v>2014</v>
      </c>
    </row>
    <row r="2195" spans="1:21" ht="32" x14ac:dyDescent="0.2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8217</v>
      </c>
      <c r="G2195" t="s">
        <v>8222</v>
      </c>
      <c r="H2195" t="s">
        <v>8244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8302</v>
      </c>
      <c r="O2195">
        <f t="shared" si="170"/>
        <v>100</v>
      </c>
      <c r="P2195">
        <f t="shared" si="171"/>
        <v>64.94</v>
      </c>
      <c r="Q2195" s="10" t="s">
        <v>8310</v>
      </c>
      <c r="R2195" t="s">
        <v>8318</v>
      </c>
      <c r="S2195" s="13">
        <f t="shared" si="172"/>
        <v>42065.750300925924</v>
      </c>
      <c r="T2195" s="13">
        <f t="shared" si="173"/>
        <v>42095.708634259259</v>
      </c>
      <c r="U2195">
        <f t="shared" si="174"/>
        <v>2015</v>
      </c>
    </row>
    <row r="2196" spans="1:21" ht="48" x14ac:dyDescent="0.2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8217</v>
      </c>
      <c r="G2196" t="s">
        <v>8222</v>
      </c>
      <c r="H2196" t="s">
        <v>8244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8302</v>
      </c>
      <c r="O2196">
        <f t="shared" si="170"/>
        <v>110</v>
      </c>
      <c r="P2196">
        <f t="shared" si="171"/>
        <v>166.97</v>
      </c>
      <c r="Q2196" s="10" t="s">
        <v>8310</v>
      </c>
      <c r="R2196" t="s">
        <v>8318</v>
      </c>
      <c r="S2196" s="13">
        <f t="shared" si="172"/>
        <v>42682.616967592592</v>
      </c>
      <c r="T2196" s="13">
        <f t="shared" si="173"/>
        <v>42703.25</v>
      </c>
      <c r="U2196">
        <f t="shared" si="174"/>
        <v>2016</v>
      </c>
    </row>
    <row r="2197" spans="1:21" ht="32" x14ac:dyDescent="0.2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8217</v>
      </c>
      <c r="G2197" t="s">
        <v>8222</v>
      </c>
      <c r="H2197" t="s">
        <v>8244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8302</v>
      </c>
      <c r="O2197">
        <f t="shared" si="170"/>
        <v>108</v>
      </c>
      <c r="P2197">
        <f t="shared" si="171"/>
        <v>94.91</v>
      </c>
      <c r="Q2197" s="10" t="s">
        <v>8310</v>
      </c>
      <c r="R2197" t="s">
        <v>8318</v>
      </c>
      <c r="S2197" s="13">
        <f t="shared" si="172"/>
        <v>42656.005173611105</v>
      </c>
      <c r="T2197" s="13">
        <f t="shared" si="173"/>
        <v>42689.088888888888</v>
      </c>
      <c r="U2197">
        <f t="shared" si="174"/>
        <v>2016</v>
      </c>
    </row>
    <row r="2198" spans="1:21" ht="48" x14ac:dyDescent="0.2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8219</v>
      </c>
      <c r="G2198" t="s">
        <v>8223</v>
      </c>
      <c r="H2198" t="s">
        <v>8245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8302</v>
      </c>
      <c r="O2198">
        <f t="shared" si="170"/>
        <v>1</v>
      </c>
      <c r="P2198">
        <f t="shared" si="171"/>
        <v>50</v>
      </c>
      <c r="Q2198" s="10" t="s">
        <v>8310</v>
      </c>
      <c r="R2198" t="s">
        <v>8318</v>
      </c>
      <c r="S2198" s="13">
        <f t="shared" si="172"/>
        <v>42132.58048611111</v>
      </c>
      <c r="T2198" s="13">
        <f t="shared" si="173"/>
        <v>42162.58048611111</v>
      </c>
      <c r="U2198">
        <f t="shared" si="174"/>
        <v>2015</v>
      </c>
    </row>
    <row r="2199" spans="1:21" ht="48" x14ac:dyDescent="0.2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8219</v>
      </c>
      <c r="G2199" t="s">
        <v>8222</v>
      </c>
      <c r="H2199" t="s">
        <v>8244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8302</v>
      </c>
      <c r="O2199">
        <f t="shared" si="170"/>
        <v>9</v>
      </c>
      <c r="P2199">
        <f t="shared" si="171"/>
        <v>47.33</v>
      </c>
      <c r="Q2199" s="10" t="s">
        <v>8310</v>
      </c>
      <c r="R2199" t="s">
        <v>8318</v>
      </c>
      <c r="S2199" s="13">
        <f t="shared" si="172"/>
        <v>41975.676111111112</v>
      </c>
      <c r="T2199" s="13">
        <f t="shared" si="173"/>
        <v>42006.676111111112</v>
      </c>
      <c r="U2199">
        <f t="shared" si="174"/>
        <v>2015</v>
      </c>
    </row>
    <row r="2200" spans="1:21" ht="48" x14ac:dyDescent="0.2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8217</v>
      </c>
      <c r="G2200" t="s">
        <v>8234</v>
      </c>
      <c r="H2200" t="s">
        <v>8247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8268</v>
      </c>
      <c r="O2200">
        <f t="shared" si="170"/>
        <v>110</v>
      </c>
      <c r="P2200">
        <f t="shared" si="171"/>
        <v>72.38</v>
      </c>
      <c r="Q2200" s="10" t="s">
        <v>8310</v>
      </c>
      <c r="R2200" t="s">
        <v>8334</v>
      </c>
      <c r="S2200" s="13">
        <f t="shared" si="172"/>
        <v>42329.838159722218</v>
      </c>
      <c r="T2200" s="13">
        <f t="shared" si="173"/>
        <v>42388.957638888889</v>
      </c>
      <c r="U2200">
        <f t="shared" si="174"/>
        <v>2016</v>
      </c>
    </row>
    <row r="2201" spans="1:21" ht="48" x14ac:dyDescent="0.2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8217</v>
      </c>
      <c r="G2201" t="s">
        <v>8222</v>
      </c>
      <c r="H2201" t="s">
        <v>8244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8268</v>
      </c>
      <c r="O2201">
        <f t="shared" si="170"/>
        <v>105</v>
      </c>
      <c r="P2201">
        <f t="shared" si="171"/>
        <v>107.57</v>
      </c>
      <c r="Q2201" s="10" t="s">
        <v>8310</v>
      </c>
      <c r="R2201" t="s">
        <v>8334</v>
      </c>
      <c r="S2201" s="13">
        <f t="shared" si="172"/>
        <v>42151.069606481484</v>
      </c>
      <c r="T2201" s="13">
        <f t="shared" si="173"/>
        <v>42172.069606481484</v>
      </c>
      <c r="U2201">
        <f t="shared" si="174"/>
        <v>2015</v>
      </c>
    </row>
    <row r="2202" spans="1:21" ht="48" x14ac:dyDescent="0.2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8217</v>
      </c>
      <c r="G2202" t="s">
        <v>8222</v>
      </c>
      <c r="H2202" t="s">
        <v>8244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8268</v>
      </c>
      <c r="O2202">
        <f t="shared" si="170"/>
        <v>100</v>
      </c>
      <c r="P2202">
        <f t="shared" si="171"/>
        <v>178.57</v>
      </c>
      <c r="Q2202" s="10" t="s">
        <v>8310</v>
      </c>
      <c r="R2202" t="s">
        <v>8334</v>
      </c>
      <c r="S2202" s="13">
        <f t="shared" si="172"/>
        <v>41944.527627314819</v>
      </c>
      <c r="T2202" s="13">
        <f t="shared" si="173"/>
        <v>42004.569293981483</v>
      </c>
      <c r="U2202">
        <f t="shared" si="174"/>
        <v>2014</v>
      </c>
    </row>
    <row r="2203" spans="1:21" ht="48" x14ac:dyDescent="0.2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8219</v>
      </c>
      <c r="G2203" t="s">
        <v>8223</v>
      </c>
      <c r="H2203" t="s">
        <v>8245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8268</v>
      </c>
      <c r="O2203">
        <f t="shared" si="170"/>
        <v>22</v>
      </c>
      <c r="P2203">
        <f t="shared" si="171"/>
        <v>47.7</v>
      </c>
      <c r="Q2203" s="10" t="s">
        <v>8310</v>
      </c>
      <c r="R2203" t="s">
        <v>8334</v>
      </c>
      <c r="S2203" s="13">
        <f t="shared" si="172"/>
        <v>41740.493657407409</v>
      </c>
      <c r="T2203" s="13">
        <f t="shared" si="173"/>
        <v>41770.493657407409</v>
      </c>
      <c r="U2203">
        <f t="shared" si="174"/>
        <v>2014</v>
      </c>
    </row>
    <row r="2204" spans="1:21" ht="48" x14ac:dyDescent="0.2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8219</v>
      </c>
      <c r="G2204" t="s">
        <v>8222</v>
      </c>
      <c r="H2204" t="s">
        <v>8244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8268</v>
      </c>
      <c r="O2204">
        <f t="shared" si="170"/>
        <v>21</v>
      </c>
      <c r="P2204">
        <f t="shared" si="171"/>
        <v>56.05</v>
      </c>
      <c r="Q2204" s="10" t="s">
        <v>8310</v>
      </c>
      <c r="R2204" t="s">
        <v>8334</v>
      </c>
      <c r="S2204" s="13">
        <f t="shared" si="172"/>
        <v>41766.072500000002</v>
      </c>
      <c r="T2204" s="13">
        <f t="shared" si="173"/>
        <v>41791.072500000002</v>
      </c>
      <c r="U2204">
        <f t="shared" si="174"/>
        <v>2014</v>
      </c>
    </row>
    <row r="2205" spans="1:21" ht="48" x14ac:dyDescent="0.2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8219</v>
      </c>
      <c r="G2205" t="s">
        <v>8222</v>
      </c>
      <c r="H2205" t="s">
        <v>8244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8268</v>
      </c>
      <c r="O2205">
        <f t="shared" si="170"/>
        <v>0</v>
      </c>
      <c r="P2205">
        <f t="shared" si="171"/>
        <v>1</v>
      </c>
      <c r="Q2205" s="10" t="s">
        <v>8310</v>
      </c>
      <c r="R2205" t="s">
        <v>8334</v>
      </c>
      <c r="S2205" s="13">
        <f t="shared" si="172"/>
        <v>42041.743090277778</v>
      </c>
      <c r="T2205" s="13">
        <f t="shared" si="173"/>
        <v>42071.701423611114</v>
      </c>
      <c r="U2205">
        <f t="shared" si="174"/>
        <v>2015</v>
      </c>
    </row>
    <row r="2206" spans="1:21" ht="48" x14ac:dyDescent="0.2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8219</v>
      </c>
      <c r="G2206" t="s">
        <v>8222</v>
      </c>
      <c r="H2206" t="s">
        <v>8244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8268</v>
      </c>
      <c r="O2206">
        <f t="shared" si="170"/>
        <v>5</v>
      </c>
      <c r="P2206">
        <f t="shared" si="171"/>
        <v>65</v>
      </c>
      <c r="Q2206" s="10" t="s">
        <v>8310</v>
      </c>
      <c r="R2206" t="s">
        <v>8334</v>
      </c>
      <c r="S2206" s="13">
        <f t="shared" si="172"/>
        <v>41829.73715277778</v>
      </c>
      <c r="T2206" s="13">
        <f t="shared" si="173"/>
        <v>41852.716666666667</v>
      </c>
      <c r="U2206">
        <f t="shared" si="174"/>
        <v>2014</v>
      </c>
    </row>
    <row r="2207" spans="1:21" ht="48" x14ac:dyDescent="0.2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8219</v>
      </c>
      <c r="G2207" t="s">
        <v>8222</v>
      </c>
      <c r="H2207" t="s">
        <v>8244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8268</v>
      </c>
      <c r="O2207">
        <f t="shared" si="170"/>
        <v>1</v>
      </c>
      <c r="P2207">
        <f t="shared" si="171"/>
        <v>20</v>
      </c>
      <c r="Q2207" s="10" t="s">
        <v>8310</v>
      </c>
      <c r="R2207" t="s">
        <v>8334</v>
      </c>
      <c r="S2207" s="13">
        <f t="shared" si="172"/>
        <v>42295.891828703709</v>
      </c>
      <c r="T2207" s="13">
        <f t="shared" si="173"/>
        <v>42325.933495370366</v>
      </c>
      <c r="U2207">
        <f t="shared" si="174"/>
        <v>2015</v>
      </c>
    </row>
    <row r="2208" spans="1:21" ht="16" x14ac:dyDescent="0.2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8218</v>
      </c>
      <c r="G2208" t="s">
        <v>8223</v>
      </c>
      <c r="H2208" t="s">
        <v>8245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8302</v>
      </c>
      <c r="O2208">
        <f t="shared" si="170"/>
        <v>0</v>
      </c>
      <c r="P2208">
        <f t="shared" si="171"/>
        <v>10</v>
      </c>
      <c r="Q2208" s="10" t="s">
        <v>8310</v>
      </c>
      <c r="R2208" t="s">
        <v>8318</v>
      </c>
      <c r="S2208" s="13">
        <f t="shared" si="172"/>
        <v>41865.659780092588</v>
      </c>
      <c r="T2208" s="13">
        <f t="shared" si="173"/>
        <v>41890.659780092588</v>
      </c>
      <c r="U2208">
        <f t="shared" si="174"/>
        <v>2014</v>
      </c>
    </row>
    <row r="2209" spans="1:21" ht="48" x14ac:dyDescent="0.2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8219</v>
      </c>
      <c r="G2209" t="s">
        <v>8223</v>
      </c>
      <c r="H2209" t="s">
        <v>8245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8268</v>
      </c>
      <c r="O2209">
        <f t="shared" si="170"/>
        <v>2</v>
      </c>
      <c r="P2209">
        <f t="shared" si="171"/>
        <v>30</v>
      </c>
      <c r="Q2209" s="10" t="s">
        <v>8310</v>
      </c>
      <c r="R2209" t="s">
        <v>8334</v>
      </c>
      <c r="S2209" s="13">
        <f t="shared" si="172"/>
        <v>42358.684872685189</v>
      </c>
      <c r="T2209" s="13">
        <f t="shared" si="173"/>
        <v>42387</v>
      </c>
      <c r="U2209">
        <f t="shared" si="174"/>
        <v>2016</v>
      </c>
    </row>
    <row r="2210" spans="1:21" ht="32" x14ac:dyDescent="0.2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8219</v>
      </c>
      <c r="G2210" t="s">
        <v>8224</v>
      </c>
      <c r="H2210" t="s">
        <v>8246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8268</v>
      </c>
      <c r="O2210">
        <f t="shared" si="170"/>
        <v>0</v>
      </c>
      <c r="P2210">
        <f t="shared" si="171"/>
        <v>15</v>
      </c>
      <c r="Q2210" s="10" t="s">
        <v>8310</v>
      </c>
      <c r="R2210" t="s">
        <v>8334</v>
      </c>
      <c r="S2210" s="13">
        <f t="shared" si="172"/>
        <v>41970.085046296299</v>
      </c>
      <c r="T2210" s="13">
        <f t="shared" si="173"/>
        <v>42000.085046296299</v>
      </c>
      <c r="U2210">
        <f t="shared" si="174"/>
        <v>2014</v>
      </c>
    </row>
    <row r="2211" spans="1:21" ht="48" x14ac:dyDescent="0.2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8219</v>
      </c>
      <c r="G2211" t="s">
        <v>8222</v>
      </c>
      <c r="H2211" t="s">
        <v>8244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8268</v>
      </c>
      <c r="O2211">
        <f t="shared" si="170"/>
        <v>13</v>
      </c>
      <c r="P2211">
        <f t="shared" si="171"/>
        <v>93</v>
      </c>
      <c r="Q2211" s="10" t="s">
        <v>8310</v>
      </c>
      <c r="R2211" t="s">
        <v>8334</v>
      </c>
      <c r="S2211" s="13">
        <f t="shared" si="172"/>
        <v>42265.683182870373</v>
      </c>
      <c r="T2211" s="13">
        <f t="shared" si="173"/>
        <v>42293.207638888889</v>
      </c>
      <c r="U2211">
        <f t="shared" si="174"/>
        <v>2015</v>
      </c>
    </row>
    <row r="2212" spans="1:21" ht="48" x14ac:dyDescent="0.2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8219</v>
      </c>
      <c r="G2212" t="s">
        <v>8222</v>
      </c>
      <c r="H2212" t="s">
        <v>8244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8268</v>
      </c>
      <c r="O2212">
        <f t="shared" si="170"/>
        <v>11</v>
      </c>
      <c r="P2212">
        <f t="shared" si="171"/>
        <v>45.83</v>
      </c>
      <c r="Q2212" s="10" t="s">
        <v>8310</v>
      </c>
      <c r="R2212" t="s">
        <v>8334</v>
      </c>
      <c r="S2212" s="13">
        <f t="shared" si="172"/>
        <v>42233.671747685185</v>
      </c>
      <c r="T2212" s="13">
        <f t="shared" si="173"/>
        <v>42278.541666666672</v>
      </c>
      <c r="U2212">
        <f t="shared" si="174"/>
        <v>2015</v>
      </c>
    </row>
    <row r="2213" spans="1:21" ht="48" x14ac:dyDescent="0.2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8219</v>
      </c>
      <c r="G2213" t="s">
        <v>8224</v>
      </c>
      <c r="H2213" t="s">
        <v>8246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8268</v>
      </c>
      <c r="O2213">
        <f t="shared" si="170"/>
        <v>0</v>
      </c>
      <c r="P2213">
        <f t="shared" si="171"/>
        <v>5</v>
      </c>
      <c r="Q2213" s="10" t="s">
        <v>8310</v>
      </c>
      <c r="R2213" t="s">
        <v>8334</v>
      </c>
      <c r="S2213" s="13">
        <f t="shared" si="172"/>
        <v>41915.400219907409</v>
      </c>
      <c r="T2213" s="13">
        <f t="shared" si="173"/>
        <v>41919.1875</v>
      </c>
      <c r="U2213">
        <f t="shared" si="174"/>
        <v>2014</v>
      </c>
    </row>
    <row r="2214" spans="1:21" ht="48" x14ac:dyDescent="0.2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8219</v>
      </c>
      <c r="G2214" t="s">
        <v>8222</v>
      </c>
      <c r="H2214" t="s">
        <v>8244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8268</v>
      </c>
      <c r="O2214">
        <f t="shared" si="170"/>
        <v>0</v>
      </c>
      <c r="P2214">
        <f t="shared" si="171"/>
        <v>5.5</v>
      </c>
      <c r="Q2214" s="10" t="s">
        <v>8310</v>
      </c>
      <c r="R2214" t="s">
        <v>8334</v>
      </c>
      <c r="S2214" s="13">
        <f t="shared" si="172"/>
        <v>41961.492488425924</v>
      </c>
      <c r="T2214" s="13">
        <f t="shared" si="173"/>
        <v>42006.492488425924</v>
      </c>
      <c r="U2214">
        <f t="shared" si="174"/>
        <v>2015</v>
      </c>
    </row>
    <row r="2215" spans="1:21" ht="48" x14ac:dyDescent="0.2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8219</v>
      </c>
      <c r="G2215" t="s">
        <v>8222</v>
      </c>
      <c r="H2215" t="s">
        <v>8244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8268</v>
      </c>
      <c r="O2215">
        <f t="shared" si="170"/>
        <v>36</v>
      </c>
      <c r="P2215">
        <f t="shared" si="171"/>
        <v>137.08000000000001</v>
      </c>
      <c r="Q2215" s="10" t="s">
        <v>8310</v>
      </c>
      <c r="R2215" t="s">
        <v>8334</v>
      </c>
      <c r="S2215" s="13">
        <f t="shared" si="172"/>
        <v>42279.778564814813</v>
      </c>
      <c r="T2215" s="13">
        <f t="shared" si="173"/>
        <v>42310.701388888891</v>
      </c>
      <c r="U2215">
        <f t="shared" si="174"/>
        <v>2015</v>
      </c>
    </row>
    <row r="2216" spans="1:21" ht="48" x14ac:dyDescent="0.2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8219</v>
      </c>
      <c r="G2216" t="s">
        <v>8222</v>
      </c>
      <c r="H2216" t="s">
        <v>8244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8268</v>
      </c>
      <c r="O2216">
        <f t="shared" si="170"/>
        <v>0</v>
      </c>
      <c r="P2216">
        <f t="shared" si="171"/>
        <v>0</v>
      </c>
      <c r="Q2216" s="10" t="s">
        <v>8310</v>
      </c>
      <c r="R2216" t="s">
        <v>8334</v>
      </c>
      <c r="S2216" s="13">
        <f t="shared" si="172"/>
        <v>42213.662905092591</v>
      </c>
      <c r="T2216" s="13">
        <f t="shared" si="173"/>
        <v>42243.662905092591</v>
      </c>
      <c r="U2216">
        <f t="shared" si="174"/>
        <v>2015</v>
      </c>
    </row>
    <row r="2217" spans="1:21" ht="48" x14ac:dyDescent="0.2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8219</v>
      </c>
      <c r="G2217" t="s">
        <v>8223</v>
      </c>
      <c r="H2217" t="s">
        <v>8245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8268</v>
      </c>
      <c r="O2217">
        <f t="shared" si="170"/>
        <v>0</v>
      </c>
      <c r="P2217">
        <f t="shared" si="171"/>
        <v>10.5</v>
      </c>
      <c r="Q2217" s="10" t="s">
        <v>8310</v>
      </c>
      <c r="R2217" t="s">
        <v>8334</v>
      </c>
      <c r="S2217" s="13">
        <f t="shared" si="172"/>
        <v>41745.891319444447</v>
      </c>
      <c r="T2217" s="13">
        <f t="shared" si="173"/>
        <v>41767.891319444447</v>
      </c>
      <c r="U2217">
        <f t="shared" si="174"/>
        <v>2014</v>
      </c>
    </row>
    <row r="2218" spans="1:21" ht="48" x14ac:dyDescent="0.2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8219</v>
      </c>
      <c r="G2218" t="s">
        <v>8222</v>
      </c>
      <c r="H2218" t="s">
        <v>8244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8268</v>
      </c>
      <c r="O2218">
        <f t="shared" si="170"/>
        <v>11</v>
      </c>
      <c r="P2218">
        <f t="shared" si="171"/>
        <v>47.91</v>
      </c>
      <c r="Q2218" s="10" t="s">
        <v>8310</v>
      </c>
      <c r="R2218" t="s">
        <v>8334</v>
      </c>
      <c r="S2218" s="13">
        <f t="shared" si="172"/>
        <v>42452.815659722226</v>
      </c>
      <c r="T2218" s="13">
        <f t="shared" si="173"/>
        <v>42512.815659722226</v>
      </c>
      <c r="U2218">
        <f t="shared" si="174"/>
        <v>2016</v>
      </c>
    </row>
    <row r="2219" spans="1:21" ht="48" x14ac:dyDescent="0.2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8219</v>
      </c>
      <c r="G2219" t="s">
        <v>8222</v>
      </c>
      <c r="H2219" t="s">
        <v>8244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8268</v>
      </c>
      <c r="O2219">
        <f t="shared" si="170"/>
        <v>78</v>
      </c>
      <c r="P2219">
        <f t="shared" si="171"/>
        <v>105.54</v>
      </c>
      <c r="Q2219" s="10" t="s">
        <v>8310</v>
      </c>
      <c r="R2219" t="s">
        <v>8334</v>
      </c>
      <c r="S2219" s="13">
        <f t="shared" si="172"/>
        <v>42469.68414351852</v>
      </c>
      <c r="T2219" s="13">
        <f t="shared" si="173"/>
        <v>42499.166666666672</v>
      </c>
      <c r="U2219">
        <f t="shared" si="174"/>
        <v>2016</v>
      </c>
    </row>
    <row r="2220" spans="1:21" ht="48" x14ac:dyDescent="0.2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8219</v>
      </c>
      <c r="G2220" t="s">
        <v>8223</v>
      </c>
      <c r="H2220" t="s">
        <v>8245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8268</v>
      </c>
      <c r="O2220">
        <f t="shared" si="170"/>
        <v>10</v>
      </c>
      <c r="P2220">
        <f t="shared" si="171"/>
        <v>37.54</v>
      </c>
      <c r="Q2220" s="10" t="s">
        <v>8310</v>
      </c>
      <c r="R2220" t="s">
        <v>8334</v>
      </c>
      <c r="S2220" s="13">
        <f t="shared" si="172"/>
        <v>42467.548541666663</v>
      </c>
      <c r="T2220" s="13">
        <f t="shared" si="173"/>
        <v>42496.544444444444</v>
      </c>
      <c r="U2220">
        <f t="shared" si="174"/>
        <v>2016</v>
      </c>
    </row>
    <row r="2221" spans="1:21" ht="48" x14ac:dyDescent="0.2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8219</v>
      </c>
      <c r="G2221" t="s">
        <v>8228</v>
      </c>
      <c r="H2221" t="s">
        <v>8247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8268</v>
      </c>
      <c r="O2221">
        <f t="shared" si="170"/>
        <v>5</v>
      </c>
      <c r="P2221">
        <f t="shared" si="171"/>
        <v>62.5</v>
      </c>
      <c r="Q2221" s="10" t="s">
        <v>8310</v>
      </c>
      <c r="R2221" t="s">
        <v>8334</v>
      </c>
      <c r="S2221" s="13">
        <f t="shared" si="172"/>
        <v>42151.237685185188</v>
      </c>
      <c r="T2221" s="13">
        <f t="shared" si="173"/>
        <v>42211.237685185188</v>
      </c>
      <c r="U2221">
        <f t="shared" si="174"/>
        <v>2015</v>
      </c>
    </row>
    <row r="2222" spans="1:21" ht="48" x14ac:dyDescent="0.2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8219</v>
      </c>
      <c r="G2222" t="s">
        <v>8222</v>
      </c>
      <c r="H2222" t="s">
        <v>8244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8268</v>
      </c>
      <c r="O2222">
        <f t="shared" si="170"/>
        <v>0</v>
      </c>
      <c r="P2222">
        <f t="shared" si="171"/>
        <v>0</v>
      </c>
      <c r="Q2222" s="10" t="s">
        <v>8310</v>
      </c>
      <c r="R2222" t="s">
        <v>8334</v>
      </c>
      <c r="S2222" s="13">
        <f t="shared" si="172"/>
        <v>41941.585231481484</v>
      </c>
      <c r="T2222" s="13">
        <f t="shared" si="173"/>
        <v>41991.626898148148</v>
      </c>
      <c r="U2222">
        <f t="shared" si="174"/>
        <v>2014</v>
      </c>
    </row>
    <row r="2223" spans="1:21" ht="32" x14ac:dyDescent="0.2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8219</v>
      </c>
      <c r="G2223" t="s">
        <v>8223</v>
      </c>
      <c r="H2223" t="s">
        <v>8245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8268</v>
      </c>
      <c r="O2223">
        <f t="shared" si="170"/>
        <v>0</v>
      </c>
      <c r="P2223">
        <f t="shared" si="171"/>
        <v>10.5</v>
      </c>
      <c r="Q2223" s="10" t="s">
        <v>8310</v>
      </c>
      <c r="R2223" t="s">
        <v>8334</v>
      </c>
      <c r="S2223" s="13">
        <f t="shared" si="172"/>
        <v>42559.474004629628</v>
      </c>
      <c r="T2223" s="13">
        <f t="shared" si="173"/>
        <v>42619.474004629628</v>
      </c>
      <c r="U2223">
        <f t="shared" si="174"/>
        <v>2016</v>
      </c>
    </row>
    <row r="2224" spans="1:21" ht="48" x14ac:dyDescent="0.2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8219</v>
      </c>
      <c r="G2224" t="s">
        <v>8224</v>
      </c>
      <c r="H2224" t="s">
        <v>8246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8268</v>
      </c>
      <c r="O2224">
        <f t="shared" si="170"/>
        <v>0</v>
      </c>
      <c r="P2224">
        <f t="shared" si="171"/>
        <v>1</v>
      </c>
      <c r="Q2224" s="10" t="s">
        <v>8310</v>
      </c>
      <c r="R2224" t="s">
        <v>8334</v>
      </c>
      <c r="S2224" s="13">
        <f t="shared" si="172"/>
        <v>41842.201261574075</v>
      </c>
      <c r="T2224" s="13">
        <f t="shared" si="173"/>
        <v>41872.201261574075</v>
      </c>
      <c r="U2224">
        <f t="shared" si="174"/>
        <v>2014</v>
      </c>
    </row>
    <row r="2225" spans="1:21" ht="48" x14ac:dyDescent="0.2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8219</v>
      </c>
      <c r="G2225" t="s">
        <v>8222</v>
      </c>
      <c r="H2225" t="s">
        <v>8244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8268</v>
      </c>
      <c r="O2225">
        <f t="shared" si="170"/>
        <v>2</v>
      </c>
      <c r="P2225">
        <f t="shared" si="171"/>
        <v>27.5</v>
      </c>
      <c r="Q2225" s="10" t="s">
        <v>8310</v>
      </c>
      <c r="R2225" t="s">
        <v>8334</v>
      </c>
      <c r="S2225" s="13">
        <f t="shared" si="172"/>
        <v>41991.022488425922</v>
      </c>
      <c r="T2225" s="13">
        <f t="shared" si="173"/>
        <v>42015.041666666672</v>
      </c>
      <c r="U2225">
        <f t="shared" si="174"/>
        <v>2015</v>
      </c>
    </row>
    <row r="2226" spans="1:21" ht="48" x14ac:dyDescent="0.2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8219</v>
      </c>
      <c r="G2226" t="s">
        <v>8223</v>
      </c>
      <c r="H2226" t="s">
        <v>8245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8268</v>
      </c>
      <c r="O2226">
        <f t="shared" si="170"/>
        <v>18</v>
      </c>
      <c r="P2226">
        <f t="shared" si="171"/>
        <v>41.95</v>
      </c>
      <c r="Q2226" s="10" t="s">
        <v>8310</v>
      </c>
      <c r="R2226" t="s">
        <v>8334</v>
      </c>
      <c r="S2226" s="13">
        <f t="shared" si="172"/>
        <v>41779.648506944446</v>
      </c>
      <c r="T2226" s="13">
        <f t="shared" si="173"/>
        <v>41809.648506944446</v>
      </c>
      <c r="U2226">
        <f t="shared" si="174"/>
        <v>2014</v>
      </c>
    </row>
    <row r="2227" spans="1:21" ht="48" x14ac:dyDescent="0.2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8219</v>
      </c>
      <c r="G2227" t="s">
        <v>8222</v>
      </c>
      <c r="H2227" t="s">
        <v>8244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8268</v>
      </c>
      <c r="O2227">
        <f t="shared" si="170"/>
        <v>61</v>
      </c>
      <c r="P2227">
        <f t="shared" si="171"/>
        <v>179.12</v>
      </c>
      <c r="Q2227" s="10" t="s">
        <v>8310</v>
      </c>
      <c r="R2227" t="s">
        <v>8334</v>
      </c>
      <c r="S2227" s="13">
        <f t="shared" si="172"/>
        <v>42235.117476851854</v>
      </c>
      <c r="T2227" s="13">
        <f t="shared" si="173"/>
        <v>42275.117476851854</v>
      </c>
      <c r="U2227">
        <f t="shared" si="174"/>
        <v>2015</v>
      </c>
    </row>
    <row r="2228" spans="1:21" ht="48" x14ac:dyDescent="0.2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8219</v>
      </c>
      <c r="G2228" t="s">
        <v>8222</v>
      </c>
      <c r="H2228" t="s">
        <v>8244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8268</v>
      </c>
      <c r="O2228">
        <f t="shared" si="170"/>
        <v>5</v>
      </c>
      <c r="P2228">
        <f t="shared" si="171"/>
        <v>30</v>
      </c>
      <c r="Q2228" s="10" t="s">
        <v>8310</v>
      </c>
      <c r="R2228" t="s">
        <v>8334</v>
      </c>
      <c r="S2228" s="13">
        <f t="shared" si="172"/>
        <v>42122.732499999998</v>
      </c>
      <c r="T2228" s="13">
        <f t="shared" si="173"/>
        <v>42155.732638888891</v>
      </c>
      <c r="U2228">
        <f t="shared" si="174"/>
        <v>2015</v>
      </c>
    </row>
    <row r="2229" spans="1:21" ht="48" x14ac:dyDescent="0.2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8219</v>
      </c>
      <c r="G2229" t="s">
        <v>8222</v>
      </c>
      <c r="H2229" t="s">
        <v>8244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8268</v>
      </c>
      <c r="O2229">
        <f t="shared" si="170"/>
        <v>71</v>
      </c>
      <c r="P2229">
        <f t="shared" si="171"/>
        <v>106.97</v>
      </c>
      <c r="Q2229" s="10" t="s">
        <v>8310</v>
      </c>
      <c r="R2229" t="s">
        <v>8334</v>
      </c>
      <c r="S2229" s="13">
        <f t="shared" si="172"/>
        <v>42053.049375000002</v>
      </c>
      <c r="T2229" s="13">
        <f t="shared" si="173"/>
        <v>42096.041666666672</v>
      </c>
      <c r="U2229">
        <f t="shared" si="174"/>
        <v>2015</v>
      </c>
    </row>
    <row r="2230" spans="1:21" ht="16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8217</v>
      </c>
      <c r="G2230" t="s">
        <v>8222</v>
      </c>
      <c r="H2230" t="s">
        <v>8244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8268</v>
      </c>
      <c r="O2230">
        <f t="shared" si="170"/>
        <v>112</v>
      </c>
      <c r="P2230">
        <f t="shared" si="171"/>
        <v>69.19</v>
      </c>
      <c r="Q2230" s="10" t="s">
        <v>8310</v>
      </c>
      <c r="R2230" t="s">
        <v>8334</v>
      </c>
      <c r="S2230" s="13">
        <f t="shared" si="172"/>
        <v>42762.942430555559</v>
      </c>
      <c r="T2230" s="13">
        <f t="shared" si="173"/>
        <v>42794.208333333328</v>
      </c>
      <c r="U2230">
        <f t="shared" si="174"/>
        <v>2017</v>
      </c>
    </row>
    <row r="2231" spans="1:21" ht="32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8219</v>
      </c>
      <c r="G2231" t="s">
        <v>8234</v>
      </c>
      <c r="H2231" t="s">
        <v>8247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8284</v>
      </c>
      <c r="O2231">
        <f t="shared" si="170"/>
        <v>0</v>
      </c>
      <c r="P2231">
        <f t="shared" si="171"/>
        <v>0</v>
      </c>
      <c r="Q2231" s="10" t="s">
        <v>8312</v>
      </c>
      <c r="R2231" t="s">
        <v>8313</v>
      </c>
      <c r="S2231" s="13">
        <f t="shared" si="172"/>
        <v>42199.873402777783</v>
      </c>
      <c r="T2231" s="13">
        <f t="shared" si="173"/>
        <v>42259.873402777783</v>
      </c>
      <c r="U2231">
        <f t="shared" si="174"/>
        <v>2015</v>
      </c>
    </row>
    <row r="2232" spans="1:21" ht="48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8217</v>
      </c>
      <c r="G2232" t="s">
        <v>8222</v>
      </c>
      <c r="H2232" t="s">
        <v>8244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8271</v>
      </c>
      <c r="O2232">
        <f t="shared" si="170"/>
        <v>147</v>
      </c>
      <c r="P2232">
        <f t="shared" si="171"/>
        <v>48.45</v>
      </c>
      <c r="Q2232" s="10" t="s">
        <v>8312</v>
      </c>
      <c r="R2232" t="s">
        <v>8346</v>
      </c>
      <c r="S2232" s="13">
        <f t="shared" si="172"/>
        <v>41422.075821759259</v>
      </c>
      <c r="T2232" s="13">
        <f t="shared" si="173"/>
        <v>41452.075821759259</v>
      </c>
      <c r="U2232">
        <f t="shared" si="174"/>
        <v>2013</v>
      </c>
    </row>
    <row r="2233" spans="1:21" ht="48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8217</v>
      </c>
      <c r="G2233" t="s">
        <v>8222</v>
      </c>
      <c r="H2233" t="s">
        <v>8244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8292</v>
      </c>
      <c r="O2233">
        <f t="shared" si="170"/>
        <v>819</v>
      </c>
      <c r="P2233">
        <f t="shared" si="171"/>
        <v>152.62</v>
      </c>
      <c r="Q2233" s="10" t="s">
        <v>8315</v>
      </c>
      <c r="R2233" t="s">
        <v>8326</v>
      </c>
      <c r="S2233" s="13">
        <f t="shared" si="172"/>
        <v>41069.088506944441</v>
      </c>
      <c r="T2233" s="13">
        <f t="shared" si="173"/>
        <v>41099.088506944441</v>
      </c>
      <c r="U2233">
        <f t="shared" si="174"/>
        <v>2012</v>
      </c>
    </row>
    <row r="2234" spans="1:21" ht="48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8217</v>
      </c>
      <c r="G2234" t="s">
        <v>8222</v>
      </c>
      <c r="H2234" t="s">
        <v>8244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8268</v>
      </c>
      <c r="O2234">
        <f t="shared" si="170"/>
        <v>100</v>
      </c>
      <c r="P2234">
        <f t="shared" si="171"/>
        <v>148.47999999999999</v>
      </c>
      <c r="Q2234" s="10" t="s">
        <v>8310</v>
      </c>
      <c r="R2234" t="s">
        <v>8334</v>
      </c>
      <c r="S2234" s="13">
        <f t="shared" si="172"/>
        <v>42062.834444444445</v>
      </c>
      <c r="T2234" s="13">
        <f t="shared" si="173"/>
        <v>42083.852083333331</v>
      </c>
      <c r="U2234">
        <f t="shared" si="174"/>
        <v>2015</v>
      </c>
    </row>
    <row r="2235" spans="1:21" ht="48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8217</v>
      </c>
      <c r="G2235" t="s">
        <v>8222</v>
      </c>
      <c r="H2235" t="s">
        <v>8244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8282</v>
      </c>
      <c r="O2235">
        <f t="shared" si="170"/>
        <v>126</v>
      </c>
      <c r="P2235">
        <f t="shared" si="171"/>
        <v>58.53</v>
      </c>
      <c r="Q2235" s="10" t="s">
        <v>8328</v>
      </c>
      <c r="R2235" t="s">
        <v>8329</v>
      </c>
      <c r="S2235" s="13">
        <f t="shared" si="172"/>
        <v>42089.477500000001</v>
      </c>
      <c r="T2235" s="13">
        <f t="shared" si="173"/>
        <v>42110.477500000001</v>
      </c>
      <c r="U2235">
        <f t="shared" si="174"/>
        <v>2015</v>
      </c>
    </row>
    <row r="2236" spans="1:21" ht="48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8219</v>
      </c>
      <c r="G2236" t="s">
        <v>8231</v>
      </c>
      <c r="H2236" t="s">
        <v>8247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8282</v>
      </c>
      <c r="O2236">
        <f t="shared" si="170"/>
        <v>14</v>
      </c>
      <c r="P2236">
        <f t="shared" si="171"/>
        <v>65.099999999999994</v>
      </c>
      <c r="Q2236" s="10" t="s">
        <v>8328</v>
      </c>
      <c r="R2236" t="s">
        <v>8329</v>
      </c>
      <c r="S2236" s="13">
        <f t="shared" si="172"/>
        <v>42025.357094907406</v>
      </c>
      <c r="T2236" s="13">
        <f t="shared" si="173"/>
        <v>42055.357094907406</v>
      </c>
      <c r="U2236">
        <f t="shared" si="174"/>
        <v>2015</v>
      </c>
    </row>
    <row r="2237" spans="1:21" ht="48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8219</v>
      </c>
      <c r="G2237" t="s">
        <v>8222</v>
      </c>
      <c r="H2237" t="s">
        <v>8244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8301</v>
      </c>
      <c r="O2237">
        <f t="shared" si="170"/>
        <v>11</v>
      </c>
      <c r="P2237">
        <f t="shared" si="171"/>
        <v>39.29</v>
      </c>
      <c r="Q2237" s="10" t="s">
        <v>8312</v>
      </c>
      <c r="R2237" t="s">
        <v>8342</v>
      </c>
      <c r="S2237" s="13">
        <f t="shared" si="172"/>
        <v>40855.765092592592</v>
      </c>
      <c r="T2237" s="13">
        <f t="shared" si="173"/>
        <v>40895.765092592592</v>
      </c>
      <c r="U2237">
        <f t="shared" si="174"/>
        <v>2011</v>
      </c>
    </row>
    <row r="2238" spans="1:21" ht="48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8217</v>
      </c>
      <c r="G2238" t="s">
        <v>8225</v>
      </c>
      <c r="H2238" t="s">
        <v>8247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8266</v>
      </c>
      <c r="O2238">
        <f t="shared" si="170"/>
        <v>112</v>
      </c>
      <c r="P2238">
        <f t="shared" si="171"/>
        <v>105.18</v>
      </c>
      <c r="Q2238" s="10" t="s">
        <v>8308</v>
      </c>
      <c r="R2238" t="s">
        <v>8337</v>
      </c>
      <c r="S2238" s="13">
        <f t="shared" si="172"/>
        <v>42417.818078703705</v>
      </c>
      <c r="T2238" s="13">
        <f t="shared" si="173"/>
        <v>42477.776412037041</v>
      </c>
      <c r="U2238">
        <f t="shared" si="174"/>
        <v>2016</v>
      </c>
    </row>
    <row r="2239" spans="1:21" ht="48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8217</v>
      </c>
      <c r="G2239" t="s">
        <v>8222</v>
      </c>
      <c r="H2239" t="s">
        <v>8244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8277</v>
      </c>
      <c r="O2239">
        <f t="shared" si="170"/>
        <v>108</v>
      </c>
      <c r="P2239">
        <f t="shared" si="171"/>
        <v>65.16</v>
      </c>
      <c r="Q2239" s="10" t="s">
        <v>8324</v>
      </c>
      <c r="R2239" t="s">
        <v>8343</v>
      </c>
      <c r="S2239" s="13">
        <f t="shared" si="172"/>
        <v>42016.641435185185</v>
      </c>
      <c r="T2239" s="13">
        <f t="shared" si="173"/>
        <v>42046.641435185185</v>
      </c>
      <c r="U2239">
        <f t="shared" si="174"/>
        <v>2015</v>
      </c>
    </row>
    <row r="2240" spans="1:21" ht="48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8218</v>
      </c>
      <c r="G2240" t="s">
        <v>8222</v>
      </c>
      <c r="H2240" t="s">
        <v>8244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8270</v>
      </c>
      <c r="O2240">
        <f t="shared" si="170"/>
        <v>1</v>
      </c>
      <c r="P2240">
        <f t="shared" si="171"/>
        <v>28</v>
      </c>
      <c r="Q2240" s="10" t="s">
        <v>8315</v>
      </c>
      <c r="R2240" t="s">
        <v>8323</v>
      </c>
      <c r="S2240" s="13">
        <f t="shared" si="172"/>
        <v>42082.702800925923</v>
      </c>
      <c r="T2240" s="13">
        <f t="shared" si="173"/>
        <v>42112.702800925923</v>
      </c>
      <c r="U2240">
        <f t="shared" si="174"/>
        <v>2015</v>
      </c>
    </row>
    <row r="2241" spans="1:21" ht="32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8217</v>
      </c>
      <c r="G2241" t="s">
        <v>8222</v>
      </c>
      <c r="H2241" t="s">
        <v>8244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8294</v>
      </c>
      <c r="O2241">
        <f t="shared" si="170"/>
        <v>120</v>
      </c>
      <c r="P2241">
        <f t="shared" si="171"/>
        <v>48.13</v>
      </c>
      <c r="Q2241" s="10" t="s">
        <v>8321</v>
      </c>
      <c r="R2241" t="s">
        <v>8349</v>
      </c>
      <c r="S2241" s="13">
        <f t="shared" si="172"/>
        <v>42197.771990740745</v>
      </c>
      <c r="T2241" s="13">
        <f t="shared" si="173"/>
        <v>42227.771990740745</v>
      </c>
      <c r="U2241">
        <f t="shared" si="174"/>
        <v>2015</v>
      </c>
    </row>
    <row r="2242" spans="1:21" ht="48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8217</v>
      </c>
      <c r="G2242" t="s">
        <v>8222</v>
      </c>
      <c r="H2242" t="s">
        <v>8244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8294</v>
      </c>
      <c r="O2242">
        <f t="shared" si="170"/>
        <v>106</v>
      </c>
      <c r="P2242">
        <f t="shared" si="171"/>
        <v>64.75</v>
      </c>
      <c r="Q2242" s="10" t="s">
        <v>8321</v>
      </c>
      <c r="R2242" t="s">
        <v>8349</v>
      </c>
      <c r="S2242" s="13">
        <f t="shared" si="172"/>
        <v>41614.651493055557</v>
      </c>
      <c r="T2242" s="13">
        <f t="shared" si="173"/>
        <v>41644.651493055557</v>
      </c>
      <c r="U2242">
        <f t="shared" si="174"/>
        <v>2014</v>
      </c>
    </row>
    <row r="2243" spans="1:21" ht="48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8217</v>
      </c>
      <c r="G2243" t="s">
        <v>8222</v>
      </c>
      <c r="H2243" t="s">
        <v>8244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8276</v>
      </c>
      <c r="O2243">
        <f t="shared" ref="O2243:O2306" si="175">ROUND(E2243/D2243*100,0)</f>
        <v>116</v>
      </c>
      <c r="P2243">
        <f t="shared" ref="P2243:P2306" si="176">IFERROR(ROUND(E2243/L2243,2),0)</f>
        <v>50.69</v>
      </c>
      <c r="Q2243" s="10" t="s">
        <v>8324</v>
      </c>
      <c r="R2243" t="s">
        <v>8345</v>
      </c>
      <c r="S2243" s="13">
        <f t="shared" ref="S2243:S2306" si="177">(((J2243/60)/60)/24)+DATE(1970,1,1)</f>
        <v>41099.093865740739</v>
      </c>
      <c r="T2243" s="13">
        <f t="shared" ref="T2243:T2306" si="178">(((I2243/60)/60)/24)+DATE(1970,1,1)</f>
        <v>41131.916666666664</v>
      </c>
      <c r="U2243">
        <f t="shared" ref="U2243:U2306" si="179">YEAR(T2243)</f>
        <v>2012</v>
      </c>
    </row>
    <row r="2244" spans="1:21" ht="48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8217</v>
      </c>
      <c r="G2244" t="s">
        <v>8223</v>
      </c>
      <c r="H2244" t="s">
        <v>8245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8263</v>
      </c>
      <c r="O2244">
        <f t="shared" si="175"/>
        <v>103</v>
      </c>
      <c r="P2244">
        <f t="shared" si="176"/>
        <v>43.04</v>
      </c>
      <c r="Q2244" s="10" t="s">
        <v>8308</v>
      </c>
      <c r="R2244" t="s">
        <v>8357</v>
      </c>
      <c r="S2244" s="13">
        <f t="shared" si="177"/>
        <v>41701.901817129627</v>
      </c>
      <c r="T2244" s="13">
        <f t="shared" si="178"/>
        <v>41721</v>
      </c>
      <c r="U2244">
        <f t="shared" si="179"/>
        <v>2014</v>
      </c>
    </row>
    <row r="2245" spans="1:21" ht="48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8217</v>
      </c>
      <c r="G2245" t="s">
        <v>8222</v>
      </c>
      <c r="H2245" t="s">
        <v>8244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8263</v>
      </c>
      <c r="O2245">
        <f t="shared" si="175"/>
        <v>100</v>
      </c>
      <c r="P2245">
        <f t="shared" si="176"/>
        <v>167.49</v>
      </c>
      <c r="Q2245" s="10" t="s">
        <v>8308</v>
      </c>
      <c r="R2245" t="s">
        <v>8357</v>
      </c>
      <c r="S2245" s="13">
        <f t="shared" si="177"/>
        <v>40248.834999999999</v>
      </c>
      <c r="T2245" s="13">
        <f t="shared" si="178"/>
        <v>40338.791666666664</v>
      </c>
      <c r="U2245">
        <f t="shared" si="179"/>
        <v>2010</v>
      </c>
    </row>
    <row r="2246" spans="1:21" ht="48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8218</v>
      </c>
      <c r="G2246" t="s">
        <v>8222</v>
      </c>
      <c r="H2246" t="s">
        <v>8244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8264</v>
      </c>
      <c r="O2246">
        <f t="shared" si="175"/>
        <v>8</v>
      </c>
      <c r="P2246">
        <f t="shared" si="176"/>
        <v>37.56</v>
      </c>
      <c r="Q2246" s="10" t="s">
        <v>8308</v>
      </c>
      <c r="R2246" t="s">
        <v>8309</v>
      </c>
      <c r="S2246" s="13">
        <f t="shared" si="177"/>
        <v>42200.542268518519</v>
      </c>
      <c r="T2246" s="13">
        <f t="shared" si="178"/>
        <v>42227.542268518519</v>
      </c>
      <c r="U2246">
        <f t="shared" si="179"/>
        <v>2015</v>
      </c>
    </row>
    <row r="2247" spans="1:21" ht="32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8217</v>
      </c>
      <c r="G2247" t="s">
        <v>8222</v>
      </c>
      <c r="H2247" t="s">
        <v>8244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8266</v>
      </c>
      <c r="O2247">
        <f t="shared" si="175"/>
        <v>107</v>
      </c>
      <c r="P2247">
        <f t="shared" si="176"/>
        <v>28.58</v>
      </c>
      <c r="Q2247" s="10" t="s">
        <v>8308</v>
      </c>
      <c r="R2247" t="s">
        <v>8337</v>
      </c>
      <c r="S2247" s="13">
        <f t="shared" si="177"/>
        <v>40526.36917824074</v>
      </c>
      <c r="T2247" s="13">
        <f t="shared" si="178"/>
        <v>40576.332638888889</v>
      </c>
      <c r="U2247">
        <f t="shared" si="179"/>
        <v>2011</v>
      </c>
    </row>
    <row r="2248" spans="1:21" ht="48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8219</v>
      </c>
      <c r="G2248" t="s">
        <v>8222</v>
      </c>
      <c r="H2248" t="s">
        <v>8244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8269</v>
      </c>
      <c r="O2248">
        <f t="shared" si="175"/>
        <v>1</v>
      </c>
      <c r="P2248">
        <f t="shared" si="176"/>
        <v>25</v>
      </c>
      <c r="Q2248" s="10" t="s">
        <v>8315</v>
      </c>
      <c r="R2248" t="s">
        <v>8319</v>
      </c>
      <c r="S2248" s="13">
        <f t="shared" si="177"/>
        <v>42276.046689814815</v>
      </c>
      <c r="T2248" s="13">
        <f t="shared" si="178"/>
        <v>42306.046689814815</v>
      </c>
      <c r="U2248">
        <f t="shared" si="179"/>
        <v>2015</v>
      </c>
    </row>
    <row r="2249" spans="1:21" ht="48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8217</v>
      </c>
      <c r="G2249" t="s">
        <v>8227</v>
      </c>
      <c r="H2249" t="s">
        <v>8249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8273</v>
      </c>
      <c r="O2249">
        <f t="shared" si="175"/>
        <v>100</v>
      </c>
      <c r="P2249">
        <f t="shared" si="176"/>
        <v>104.65</v>
      </c>
      <c r="Q2249" s="10" t="s">
        <v>8324</v>
      </c>
      <c r="R2249" t="s">
        <v>8348</v>
      </c>
      <c r="S2249" s="13">
        <f t="shared" si="177"/>
        <v>41962.100532407407</v>
      </c>
      <c r="T2249" s="13">
        <f t="shared" si="178"/>
        <v>41995.207638888889</v>
      </c>
      <c r="U2249">
        <f t="shared" si="179"/>
        <v>2014</v>
      </c>
    </row>
    <row r="2250" spans="1:21" ht="48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8219</v>
      </c>
      <c r="G2250" t="s">
        <v>8222</v>
      </c>
      <c r="H2250" t="s">
        <v>8244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8275</v>
      </c>
      <c r="O2250">
        <f t="shared" si="175"/>
        <v>2</v>
      </c>
      <c r="P2250">
        <f t="shared" si="176"/>
        <v>50.5</v>
      </c>
      <c r="Q2250" s="10" t="s">
        <v>8324</v>
      </c>
      <c r="R2250" t="s">
        <v>8338</v>
      </c>
      <c r="S2250" s="13">
        <f t="shared" si="177"/>
        <v>42599.965324074074</v>
      </c>
      <c r="T2250" s="13">
        <f t="shared" si="178"/>
        <v>42629.965324074074</v>
      </c>
      <c r="U2250">
        <f t="shared" si="179"/>
        <v>2016</v>
      </c>
    </row>
    <row r="2251" spans="1:21" ht="48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8217</v>
      </c>
      <c r="G2251" t="s">
        <v>8222</v>
      </c>
      <c r="H2251" t="s">
        <v>8244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8277</v>
      </c>
      <c r="O2251">
        <f t="shared" si="175"/>
        <v>112</v>
      </c>
      <c r="P2251">
        <f t="shared" si="176"/>
        <v>23.96</v>
      </c>
      <c r="Q2251" s="10" t="s">
        <v>8324</v>
      </c>
      <c r="R2251" t="s">
        <v>8343</v>
      </c>
      <c r="S2251" s="13">
        <f t="shared" si="177"/>
        <v>41249.448958333334</v>
      </c>
      <c r="T2251" s="13">
        <f t="shared" si="178"/>
        <v>41281.333333333336</v>
      </c>
      <c r="U2251">
        <f t="shared" si="179"/>
        <v>2013</v>
      </c>
    </row>
    <row r="2252" spans="1:21" ht="48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8219</v>
      </c>
      <c r="G2252" t="s">
        <v>8224</v>
      </c>
      <c r="H2252" t="s">
        <v>8246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8279</v>
      </c>
      <c r="O2252">
        <f t="shared" si="175"/>
        <v>2</v>
      </c>
      <c r="P2252">
        <f t="shared" si="176"/>
        <v>36.33</v>
      </c>
      <c r="Q2252" s="10" t="s">
        <v>8321</v>
      </c>
      <c r="R2252" t="s">
        <v>8322</v>
      </c>
      <c r="S2252" s="13">
        <f t="shared" si="177"/>
        <v>41704.16642361111</v>
      </c>
      <c r="T2252" s="13">
        <f t="shared" si="178"/>
        <v>41734.124756944446</v>
      </c>
      <c r="U2252">
        <f t="shared" si="179"/>
        <v>2014</v>
      </c>
    </row>
    <row r="2253" spans="1:21" ht="48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8219</v>
      </c>
      <c r="G2253" t="s">
        <v>8222</v>
      </c>
      <c r="H2253" t="s">
        <v>8244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8284</v>
      </c>
      <c r="O2253">
        <f t="shared" si="175"/>
        <v>1</v>
      </c>
      <c r="P2253">
        <f t="shared" si="176"/>
        <v>27.5</v>
      </c>
      <c r="Q2253" s="10" t="s">
        <v>8312</v>
      </c>
      <c r="R2253" t="s">
        <v>8313</v>
      </c>
      <c r="S2253" s="13">
        <f t="shared" si="177"/>
        <v>42232.15016203704</v>
      </c>
      <c r="T2253" s="13">
        <f t="shared" si="178"/>
        <v>42262.465972222228</v>
      </c>
      <c r="U2253">
        <f t="shared" si="179"/>
        <v>2015</v>
      </c>
    </row>
    <row r="2254" spans="1:21" ht="48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8217</v>
      </c>
      <c r="G2254" t="s">
        <v>8222</v>
      </c>
      <c r="H2254" t="s">
        <v>8244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8273</v>
      </c>
      <c r="O2254">
        <f t="shared" si="175"/>
        <v>104</v>
      </c>
      <c r="P2254">
        <f t="shared" si="176"/>
        <v>53.56</v>
      </c>
      <c r="Q2254" s="10" t="s">
        <v>8324</v>
      </c>
      <c r="R2254" t="s">
        <v>8348</v>
      </c>
      <c r="S2254" s="13">
        <f t="shared" si="177"/>
        <v>40663.08666666667</v>
      </c>
      <c r="T2254" s="13">
        <f t="shared" si="178"/>
        <v>40706.166666666664</v>
      </c>
      <c r="U2254">
        <f t="shared" si="179"/>
        <v>2011</v>
      </c>
    </row>
    <row r="2255" spans="1:21" ht="48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8217</v>
      </c>
      <c r="G2255" t="s">
        <v>8222</v>
      </c>
      <c r="H2255" t="s">
        <v>8244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8289</v>
      </c>
      <c r="O2255">
        <f t="shared" si="175"/>
        <v>101</v>
      </c>
      <c r="P2255">
        <f t="shared" si="176"/>
        <v>64.709999999999994</v>
      </c>
      <c r="Q2255" s="10" t="s">
        <v>8324</v>
      </c>
      <c r="R2255" t="s">
        <v>8354</v>
      </c>
      <c r="S2255" s="13">
        <f t="shared" si="177"/>
        <v>41572.492974537039</v>
      </c>
      <c r="T2255" s="13">
        <f t="shared" si="178"/>
        <v>41602.534641203703</v>
      </c>
      <c r="U2255">
        <f t="shared" si="179"/>
        <v>2013</v>
      </c>
    </row>
    <row r="2256" spans="1:21" ht="48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8219</v>
      </c>
      <c r="G2256" t="s">
        <v>8222</v>
      </c>
      <c r="H2256" t="s">
        <v>8244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8290</v>
      </c>
      <c r="O2256">
        <f t="shared" si="175"/>
        <v>0</v>
      </c>
      <c r="P2256">
        <f t="shared" si="176"/>
        <v>1</v>
      </c>
      <c r="Q2256" s="10" t="s">
        <v>8324</v>
      </c>
      <c r="R2256" t="s">
        <v>8330</v>
      </c>
      <c r="S2256" s="13">
        <f t="shared" si="177"/>
        <v>42102.036527777775</v>
      </c>
      <c r="T2256" s="13">
        <f t="shared" si="178"/>
        <v>42132.036527777775</v>
      </c>
      <c r="U2256">
        <f t="shared" si="179"/>
        <v>2015</v>
      </c>
    </row>
    <row r="2257" spans="1:21" ht="48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8217</v>
      </c>
      <c r="G2257" t="s">
        <v>8222</v>
      </c>
      <c r="H2257" t="s">
        <v>8244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8273</v>
      </c>
      <c r="O2257">
        <f t="shared" si="175"/>
        <v>112</v>
      </c>
      <c r="P2257">
        <f t="shared" si="176"/>
        <v>87.1</v>
      </c>
      <c r="Q2257" s="10" t="s">
        <v>8324</v>
      </c>
      <c r="R2257" t="s">
        <v>8348</v>
      </c>
      <c r="S2257" s="13">
        <f t="shared" si="177"/>
        <v>41813.766099537039</v>
      </c>
      <c r="T2257" s="13">
        <f t="shared" si="178"/>
        <v>41844.766099537039</v>
      </c>
      <c r="U2257">
        <f t="shared" si="179"/>
        <v>2014</v>
      </c>
    </row>
    <row r="2258" spans="1:21" ht="48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8217</v>
      </c>
      <c r="G2258" t="s">
        <v>8222</v>
      </c>
      <c r="H2258" t="s">
        <v>8244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8273</v>
      </c>
      <c r="O2258">
        <f t="shared" si="175"/>
        <v>120</v>
      </c>
      <c r="P2258">
        <f t="shared" si="176"/>
        <v>50.93</v>
      </c>
      <c r="Q2258" s="10" t="s">
        <v>8324</v>
      </c>
      <c r="R2258" t="s">
        <v>8348</v>
      </c>
      <c r="S2258" s="13">
        <f t="shared" si="177"/>
        <v>41792.667361111111</v>
      </c>
      <c r="T2258" s="13">
        <f t="shared" si="178"/>
        <v>41813.667361111111</v>
      </c>
      <c r="U2258">
        <f t="shared" si="179"/>
        <v>2014</v>
      </c>
    </row>
    <row r="2259" spans="1:21" ht="48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8217</v>
      </c>
      <c r="G2259" t="s">
        <v>8222</v>
      </c>
      <c r="H2259" t="s">
        <v>8244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8297</v>
      </c>
      <c r="O2259">
        <f t="shared" si="175"/>
        <v>100</v>
      </c>
      <c r="P2259">
        <f t="shared" si="176"/>
        <v>74.069999999999993</v>
      </c>
      <c r="Q2259" s="10" t="s">
        <v>8324</v>
      </c>
      <c r="R2259" t="s">
        <v>8356</v>
      </c>
      <c r="S2259" s="13">
        <f t="shared" si="177"/>
        <v>42208.680023148147</v>
      </c>
      <c r="T2259" s="13">
        <f t="shared" si="178"/>
        <v>42231.165972222225</v>
      </c>
      <c r="U2259">
        <f t="shared" si="179"/>
        <v>2015</v>
      </c>
    </row>
    <row r="2260" spans="1:21" ht="48" x14ac:dyDescent="0.2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8217</v>
      </c>
      <c r="G2260" t="s">
        <v>8222</v>
      </c>
      <c r="H2260" t="s">
        <v>8244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8268</v>
      </c>
      <c r="O2260">
        <f t="shared" si="175"/>
        <v>100</v>
      </c>
      <c r="P2260">
        <f t="shared" si="176"/>
        <v>65.38</v>
      </c>
      <c r="Q2260" s="10" t="s">
        <v>8310</v>
      </c>
      <c r="R2260" t="s">
        <v>8334</v>
      </c>
      <c r="S2260" s="13">
        <f t="shared" si="177"/>
        <v>42208.84646990741</v>
      </c>
      <c r="T2260" s="13">
        <f t="shared" si="178"/>
        <v>42238.84646990741</v>
      </c>
      <c r="U2260">
        <f t="shared" si="179"/>
        <v>2015</v>
      </c>
    </row>
    <row r="2261" spans="1:21" ht="48" x14ac:dyDescent="0.2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8219</v>
      </c>
      <c r="G2261" t="s">
        <v>8239</v>
      </c>
      <c r="H2261" t="s">
        <v>8247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8268</v>
      </c>
      <c r="O2261">
        <f t="shared" si="175"/>
        <v>0</v>
      </c>
      <c r="P2261">
        <f t="shared" si="176"/>
        <v>0</v>
      </c>
      <c r="Q2261" s="10" t="s">
        <v>8310</v>
      </c>
      <c r="R2261" t="s">
        <v>8334</v>
      </c>
      <c r="S2261" s="13">
        <f t="shared" si="177"/>
        <v>42390.002650462964</v>
      </c>
      <c r="T2261" s="13">
        <f t="shared" si="178"/>
        <v>42398.970138888893</v>
      </c>
      <c r="U2261">
        <f t="shared" si="179"/>
        <v>2016</v>
      </c>
    </row>
    <row r="2262" spans="1:21" ht="48" x14ac:dyDescent="0.2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8217</v>
      </c>
      <c r="G2262" t="s">
        <v>8222</v>
      </c>
      <c r="H2262" t="s">
        <v>8244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8300</v>
      </c>
      <c r="O2262">
        <f t="shared" si="175"/>
        <v>116</v>
      </c>
      <c r="P2262">
        <f t="shared" si="176"/>
        <v>50.69</v>
      </c>
      <c r="Q2262" s="10" t="s">
        <v>8310</v>
      </c>
      <c r="R2262" t="s">
        <v>8311</v>
      </c>
      <c r="S2262" s="13">
        <f t="shared" si="177"/>
        <v>42660.618854166663</v>
      </c>
      <c r="T2262" s="13">
        <f t="shared" si="178"/>
        <v>42696.249305555553</v>
      </c>
      <c r="U2262">
        <f t="shared" si="179"/>
        <v>2016</v>
      </c>
    </row>
    <row r="2263" spans="1:21" ht="48" x14ac:dyDescent="0.2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8217</v>
      </c>
      <c r="G2263" t="s">
        <v>8222</v>
      </c>
      <c r="H2263" t="s">
        <v>8244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8268</v>
      </c>
      <c r="O2263">
        <f t="shared" si="175"/>
        <v>102</v>
      </c>
      <c r="P2263">
        <f t="shared" si="176"/>
        <v>80.16</v>
      </c>
      <c r="Q2263" s="10" t="s">
        <v>8310</v>
      </c>
      <c r="R2263" t="s">
        <v>8334</v>
      </c>
      <c r="S2263" s="13">
        <f t="shared" si="177"/>
        <v>41841.26489583333</v>
      </c>
      <c r="T2263" s="13">
        <f t="shared" si="178"/>
        <v>41864.207638888889</v>
      </c>
      <c r="U2263">
        <f t="shared" si="179"/>
        <v>2014</v>
      </c>
    </row>
    <row r="2264" spans="1:21" ht="32" x14ac:dyDescent="0.2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8217</v>
      </c>
      <c r="G2264" t="s">
        <v>8222</v>
      </c>
      <c r="H2264" t="s">
        <v>8244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8268</v>
      </c>
      <c r="O2264">
        <f t="shared" si="175"/>
        <v>116</v>
      </c>
      <c r="P2264">
        <f t="shared" si="176"/>
        <v>50.2</v>
      </c>
      <c r="Q2264" s="10" t="s">
        <v>8310</v>
      </c>
      <c r="R2264" t="s">
        <v>8334</v>
      </c>
      <c r="S2264" s="13">
        <f t="shared" si="177"/>
        <v>42648.546111111107</v>
      </c>
      <c r="T2264" s="13">
        <f t="shared" si="178"/>
        <v>42678.546111111107</v>
      </c>
      <c r="U2264">
        <f t="shared" si="179"/>
        <v>2016</v>
      </c>
    </row>
    <row r="2265" spans="1:21" ht="48" x14ac:dyDescent="0.2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8217</v>
      </c>
      <c r="G2265" t="s">
        <v>8227</v>
      </c>
      <c r="H2265" t="s">
        <v>8249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8268</v>
      </c>
      <c r="O2265">
        <f t="shared" si="175"/>
        <v>117</v>
      </c>
      <c r="P2265">
        <f t="shared" si="176"/>
        <v>52.58</v>
      </c>
      <c r="Q2265" s="10" t="s">
        <v>8310</v>
      </c>
      <c r="R2265" t="s">
        <v>8334</v>
      </c>
      <c r="S2265" s="13">
        <f t="shared" si="177"/>
        <v>42426.949988425928</v>
      </c>
      <c r="T2265" s="13">
        <f t="shared" si="178"/>
        <v>42461.165972222225</v>
      </c>
      <c r="U2265">
        <f t="shared" si="179"/>
        <v>2016</v>
      </c>
    </row>
    <row r="2266" spans="1:21" ht="48" x14ac:dyDescent="0.2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8217</v>
      </c>
      <c r="G2266" t="s">
        <v>8226</v>
      </c>
      <c r="H2266" t="s">
        <v>8248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8268</v>
      </c>
      <c r="O2266">
        <f t="shared" si="175"/>
        <v>170</v>
      </c>
      <c r="P2266">
        <f t="shared" si="176"/>
        <v>84.29</v>
      </c>
      <c r="Q2266" s="10" t="s">
        <v>8310</v>
      </c>
      <c r="R2266" t="s">
        <v>8334</v>
      </c>
      <c r="S2266" s="13">
        <f t="shared" si="177"/>
        <v>42768.425370370373</v>
      </c>
      <c r="T2266" s="13">
        <f t="shared" si="178"/>
        <v>42798.425370370373</v>
      </c>
      <c r="U2266">
        <f t="shared" si="179"/>
        <v>2017</v>
      </c>
    </row>
    <row r="2267" spans="1:21" ht="48" x14ac:dyDescent="0.2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8217</v>
      </c>
      <c r="G2267" t="s">
        <v>8222</v>
      </c>
      <c r="H2267" t="s">
        <v>8244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8268</v>
      </c>
      <c r="O2267">
        <f t="shared" si="175"/>
        <v>101</v>
      </c>
      <c r="P2267">
        <f t="shared" si="176"/>
        <v>114.13</v>
      </c>
      <c r="Q2267" s="10" t="s">
        <v>8310</v>
      </c>
      <c r="R2267" t="s">
        <v>8334</v>
      </c>
      <c r="S2267" s="13">
        <f t="shared" si="177"/>
        <v>41851.200150462959</v>
      </c>
      <c r="T2267" s="13">
        <f t="shared" si="178"/>
        <v>41881.200150462959</v>
      </c>
      <c r="U2267">
        <f t="shared" si="179"/>
        <v>2014</v>
      </c>
    </row>
    <row r="2268" spans="1:21" ht="48" x14ac:dyDescent="0.2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8217</v>
      </c>
      <c r="G2268" t="s">
        <v>8234</v>
      </c>
      <c r="H2268" t="s">
        <v>8247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8268</v>
      </c>
      <c r="O2268">
        <f t="shared" si="175"/>
        <v>100</v>
      </c>
      <c r="P2268">
        <f t="shared" si="176"/>
        <v>145.16</v>
      </c>
      <c r="Q2268" s="10" t="s">
        <v>8310</v>
      </c>
      <c r="R2268" t="s">
        <v>8334</v>
      </c>
      <c r="S2268" s="13">
        <f t="shared" si="177"/>
        <v>42556.873020833329</v>
      </c>
      <c r="T2268" s="13">
        <f t="shared" si="178"/>
        <v>42616.873020833329</v>
      </c>
      <c r="U2268">
        <f t="shared" si="179"/>
        <v>2016</v>
      </c>
    </row>
    <row r="2269" spans="1:21" ht="32" x14ac:dyDescent="0.2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8217</v>
      </c>
      <c r="G2269" t="s">
        <v>8223</v>
      </c>
      <c r="H2269" t="s">
        <v>8245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8268</v>
      </c>
      <c r="O2269">
        <f t="shared" si="175"/>
        <v>102</v>
      </c>
      <c r="P2269">
        <f t="shared" si="176"/>
        <v>72.89</v>
      </c>
      <c r="Q2269" s="10" t="s">
        <v>8310</v>
      </c>
      <c r="R2269" t="s">
        <v>8334</v>
      </c>
      <c r="S2269" s="13">
        <f t="shared" si="177"/>
        <v>41943.753032407411</v>
      </c>
      <c r="T2269" s="13">
        <f t="shared" si="178"/>
        <v>41973.794699074075</v>
      </c>
      <c r="U2269">
        <f t="shared" si="179"/>
        <v>2014</v>
      </c>
    </row>
    <row r="2270" spans="1:21" ht="48" x14ac:dyDescent="0.2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8217</v>
      </c>
      <c r="G2270" t="s">
        <v>8222</v>
      </c>
      <c r="H2270" t="s">
        <v>8244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8302</v>
      </c>
      <c r="O2270">
        <f t="shared" si="175"/>
        <v>101</v>
      </c>
      <c r="P2270">
        <f t="shared" si="176"/>
        <v>267.64999999999998</v>
      </c>
      <c r="Q2270" s="10" t="s">
        <v>8310</v>
      </c>
      <c r="R2270" t="s">
        <v>8318</v>
      </c>
      <c r="S2270" s="13">
        <f t="shared" si="177"/>
        <v>41771.814791666664</v>
      </c>
      <c r="T2270" s="13">
        <f t="shared" si="178"/>
        <v>41801.814791666664</v>
      </c>
      <c r="U2270">
        <f t="shared" si="179"/>
        <v>2014</v>
      </c>
    </row>
    <row r="2271" spans="1:21" ht="48" x14ac:dyDescent="0.2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8217</v>
      </c>
      <c r="G2271" t="s">
        <v>8222</v>
      </c>
      <c r="H2271" t="s">
        <v>8244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8302</v>
      </c>
      <c r="O2271">
        <f t="shared" si="175"/>
        <v>110</v>
      </c>
      <c r="P2271">
        <f t="shared" si="176"/>
        <v>94.9</v>
      </c>
      <c r="Q2271" s="10" t="s">
        <v>8310</v>
      </c>
      <c r="R2271" t="s">
        <v>8318</v>
      </c>
      <c r="S2271" s="13">
        <f t="shared" si="177"/>
        <v>41865.882928240739</v>
      </c>
      <c r="T2271" s="13">
        <f t="shared" si="178"/>
        <v>41890.882928240739</v>
      </c>
      <c r="U2271">
        <f t="shared" si="179"/>
        <v>2014</v>
      </c>
    </row>
    <row r="2272" spans="1:21" ht="48" x14ac:dyDescent="0.2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8219</v>
      </c>
      <c r="G2272" t="s">
        <v>8222</v>
      </c>
      <c r="H2272" t="s">
        <v>8244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8268</v>
      </c>
      <c r="O2272">
        <f t="shared" si="175"/>
        <v>1</v>
      </c>
      <c r="P2272">
        <f t="shared" si="176"/>
        <v>50</v>
      </c>
      <c r="Q2272" s="10" t="s">
        <v>8310</v>
      </c>
      <c r="R2272" t="s">
        <v>8334</v>
      </c>
      <c r="S2272" s="13">
        <f t="shared" si="177"/>
        <v>42570.850381944445</v>
      </c>
      <c r="T2272" s="13">
        <f t="shared" si="178"/>
        <v>42615.850381944445</v>
      </c>
      <c r="U2272">
        <f t="shared" si="179"/>
        <v>2016</v>
      </c>
    </row>
    <row r="2273" spans="1:21" ht="16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8219</v>
      </c>
      <c r="G2273" t="s">
        <v>8222</v>
      </c>
      <c r="H2273" t="s">
        <v>8244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8267</v>
      </c>
      <c r="O2273">
        <f t="shared" si="175"/>
        <v>1</v>
      </c>
      <c r="P2273">
        <f t="shared" si="176"/>
        <v>10</v>
      </c>
      <c r="Q2273" s="10" t="s">
        <v>8308</v>
      </c>
      <c r="R2273" t="s">
        <v>8314</v>
      </c>
      <c r="S2273" s="13">
        <f t="shared" si="177"/>
        <v>41945.037789351853</v>
      </c>
      <c r="T2273" s="13">
        <f t="shared" si="178"/>
        <v>41998.208333333328</v>
      </c>
      <c r="U2273">
        <f t="shared" si="179"/>
        <v>2014</v>
      </c>
    </row>
    <row r="2274" spans="1:21" ht="48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8217</v>
      </c>
      <c r="G2274" t="s">
        <v>8222</v>
      </c>
      <c r="H2274" t="s">
        <v>8244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8271</v>
      </c>
      <c r="O2274">
        <f t="shared" si="175"/>
        <v>103</v>
      </c>
      <c r="P2274">
        <f t="shared" si="176"/>
        <v>77.27</v>
      </c>
      <c r="Q2274" s="10" t="s">
        <v>8312</v>
      </c>
      <c r="R2274" t="s">
        <v>8346</v>
      </c>
      <c r="S2274" s="13">
        <f t="shared" si="177"/>
        <v>41299.878148148149</v>
      </c>
      <c r="T2274" s="13">
        <f t="shared" si="178"/>
        <v>41329.878148148149</v>
      </c>
      <c r="U2274">
        <f t="shared" si="179"/>
        <v>2013</v>
      </c>
    </row>
    <row r="2275" spans="1:21" ht="48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8219</v>
      </c>
      <c r="G2275" t="s">
        <v>8223</v>
      </c>
      <c r="H2275" t="s">
        <v>8245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8265</v>
      </c>
      <c r="O2275">
        <f t="shared" si="175"/>
        <v>0</v>
      </c>
      <c r="P2275">
        <f t="shared" si="176"/>
        <v>10</v>
      </c>
      <c r="Q2275" s="10" t="s">
        <v>8308</v>
      </c>
      <c r="R2275" t="s">
        <v>8317</v>
      </c>
      <c r="S2275" s="13">
        <f t="shared" si="177"/>
        <v>42375.230115740742</v>
      </c>
      <c r="T2275" s="13">
        <f t="shared" si="178"/>
        <v>42417.999305555553</v>
      </c>
      <c r="U2275">
        <f t="shared" si="179"/>
        <v>2016</v>
      </c>
    </row>
    <row r="2276" spans="1:21" ht="48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8217</v>
      </c>
      <c r="G2276" t="s">
        <v>8222</v>
      </c>
      <c r="H2276" t="s">
        <v>8244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8273</v>
      </c>
      <c r="O2276">
        <f t="shared" si="175"/>
        <v>110</v>
      </c>
      <c r="P2276">
        <f t="shared" si="176"/>
        <v>74.25</v>
      </c>
      <c r="Q2276" s="10" t="s">
        <v>8324</v>
      </c>
      <c r="R2276" t="s">
        <v>8348</v>
      </c>
      <c r="S2276" s="13">
        <f t="shared" si="177"/>
        <v>42526.874236111107</v>
      </c>
      <c r="T2276" s="13">
        <f t="shared" si="178"/>
        <v>42556.874236111107</v>
      </c>
      <c r="U2276">
        <f t="shared" si="179"/>
        <v>2016</v>
      </c>
    </row>
    <row r="2277" spans="1:21" ht="48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8219</v>
      </c>
      <c r="G2277" t="s">
        <v>8222</v>
      </c>
      <c r="H2277" t="s">
        <v>8244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8284</v>
      </c>
      <c r="O2277">
        <f t="shared" si="175"/>
        <v>18</v>
      </c>
      <c r="P2277">
        <f t="shared" si="176"/>
        <v>88.89</v>
      </c>
      <c r="Q2277" s="10" t="s">
        <v>8312</v>
      </c>
      <c r="R2277" t="s">
        <v>8313</v>
      </c>
      <c r="S2277" s="13">
        <f t="shared" si="177"/>
        <v>42192.675821759258</v>
      </c>
      <c r="T2277" s="13">
        <f t="shared" si="178"/>
        <v>42232.675821759258</v>
      </c>
      <c r="U2277">
        <f t="shared" si="179"/>
        <v>2015</v>
      </c>
    </row>
    <row r="2278" spans="1:21" ht="64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8218</v>
      </c>
      <c r="G2278" t="s">
        <v>8222</v>
      </c>
      <c r="H2278" t="s">
        <v>8244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8278</v>
      </c>
      <c r="O2278">
        <f t="shared" si="175"/>
        <v>0</v>
      </c>
      <c r="P2278">
        <f t="shared" si="176"/>
        <v>0</v>
      </c>
      <c r="Q2278" s="10" t="s">
        <v>8339</v>
      </c>
      <c r="R2278" t="s">
        <v>8340</v>
      </c>
      <c r="S2278" s="13">
        <f t="shared" si="177"/>
        <v>42483.797395833331</v>
      </c>
      <c r="T2278" s="13">
        <f t="shared" si="178"/>
        <v>42527.839583333334</v>
      </c>
      <c r="U2278">
        <f t="shared" si="179"/>
        <v>2016</v>
      </c>
    </row>
    <row r="2279" spans="1:21" ht="48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8219</v>
      </c>
      <c r="G2279" t="s">
        <v>8222</v>
      </c>
      <c r="H2279" t="s">
        <v>8244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8286</v>
      </c>
      <c r="O2279">
        <f t="shared" si="175"/>
        <v>49</v>
      </c>
      <c r="P2279">
        <f t="shared" si="176"/>
        <v>132.19</v>
      </c>
      <c r="Q2279" s="10" t="s">
        <v>8328</v>
      </c>
      <c r="R2279" t="s">
        <v>8355</v>
      </c>
      <c r="S2279" s="13">
        <f t="shared" si="177"/>
        <v>41892.688750000001</v>
      </c>
      <c r="T2279" s="13">
        <f t="shared" si="178"/>
        <v>41913.165972222225</v>
      </c>
      <c r="U2279">
        <f t="shared" si="179"/>
        <v>2014</v>
      </c>
    </row>
    <row r="2280" spans="1:21" ht="48" x14ac:dyDescent="0.2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8217</v>
      </c>
      <c r="G2280" t="s">
        <v>8222</v>
      </c>
      <c r="H2280" t="s">
        <v>8244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8268</v>
      </c>
      <c r="O2280">
        <f t="shared" si="175"/>
        <v>107</v>
      </c>
      <c r="P2280">
        <f t="shared" si="176"/>
        <v>100.22</v>
      </c>
      <c r="Q2280" s="10" t="s">
        <v>8310</v>
      </c>
      <c r="R2280" t="s">
        <v>8334</v>
      </c>
      <c r="S2280" s="13">
        <f t="shared" si="177"/>
        <v>41791.993414351848</v>
      </c>
      <c r="T2280" s="13">
        <f t="shared" si="178"/>
        <v>41821.993414351848</v>
      </c>
      <c r="U2280">
        <f t="shared" si="179"/>
        <v>2014</v>
      </c>
    </row>
    <row r="2281" spans="1:21" ht="48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8217</v>
      </c>
      <c r="G2281" t="s">
        <v>8223</v>
      </c>
      <c r="H2281" t="s">
        <v>8245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8268</v>
      </c>
      <c r="O2281">
        <f t="shared" si="175"/>
        <v>103</v>
      </c>
      <c r="P2281">
        <f t="shared" si="176"/>
        <v>49.55</v>
      </c>
      <c r="Q2281" s="10" t="s">
        <v>8310</v>
      </c>
      <c r="R2281" t="s">
        <v>8334</v>
      </c>
      <c r="S2281" s="13">
        <f t="shared" si="177"/>
        <v>42465.491435185191</v>
      </c>
      <c r="T2281" s="13">
        <f t="shared" si="178"/>
        <v>42494.958333333328</v>
      </c>
      <c r="U2281">
        <f t="shared" si="179"/>
        <v>2016</v>
      </c>
    </row>
    <row r="2282" spans="1:21" ht="48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8219</v>
      </c>
      <c r="G2282" t="s">
        <v>8223</v>
      </c>
      <c r="H2282" t="s">
        <v>8245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8272</v>
      </c>
      <c r="O2282">
        <f t="shared" si="175"/>
        <v>0</v>
      </c>
      <c r="P2282">
        <f t="shared" si="176"/>
        <v>5</v>
      </c>
      <c r="Q2282" s="10" t="s">
        <v>8312</v>
      </c>
      <c r="R2282" t="s">
        <v>8351</v>
      </c>
      <c r="S2282" s="13">
        <f t="shared" si="177"/>
        <v>41471.446851851848</v>
      </c>
      <c r="T2282" s="13">
        <f t="shared" si="178"/>
        <v>41501.446851851848</v>
      </c>
      <c r="U2282">
        <f t="shared" si="179"/>
        <v>2013</v>
      </c>
    </row>
    <row r="2283" spans="1:21" ht="48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8219</v>
      </c>
      <c r="G2283" t="s">
        <v>8223</v>
      </c>
      <c r="H2283" t="s">
        <v>8245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8282</v>
      </c>
      <c r="O2283">
        <f t="shared" si="175"/>
        <v>21</v>
      </c>
      <c r="P2283">
        <f t="shared" si="176"/>
        <v>35.799999999999997</v>
      </c>
      <c r="Q2283" s="10" t="s">
        <v>8328</v>
      </c>
      <c r="R2283" t="s">
        <v>8329</v>
      </c>
      <c r="S2283" s="13">
        <f t="shared" si="177"/>
        <v>41905.979629629634</v>
      </c>
      <c r="T2283" s="13">
        <f t="shared" si="178"/>
        <v>41935.979629629634</v>
      </c>
      <c r="U2283">
        <f t="shared" si="179"/>
        <v>2014</v>
      </c>
    </row>
    <row r="2284" spans="1:21" ht="48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8217</v>
      </c>
      <c r="G2284" t="s">
        <v>8222</v>
      </c>
      <c r="H2284" t="s">
        <v>8244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8273</v>
      </c>
      <c r="O2284">
        <f t="shared" si="175"/>
        <v>127</v>
      </c>
      <c r="P2284">
        <f t="shared" si="176"/>
        <v>59.23</v>
      </c>
      <c r="Q2284" s="10" t="s">
        <v>8324</v>
      </c>
      <c r="R2284" t="s">
        <v>8348</v>
      </c>
      <c r="S2284" s="13">
        <f t="shared" si="177"/>
        <v>41495.692627314813</v>
      </c>
      <c r="T2284" s="13">
        <f t="shared" si="178"/>
        <v>41527.165972222225</v>
      </c>
      <c r="U2284">
        <f t="shared" si="179"/>
        <v>2013</v>
      </c>
    </row>
    <row r="2285" spans="1:21" ht="48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8218</v>
      </c>
      <c r="G2285" t="s">
        <v>8222</v>
      </c>
      <c r="H2285" t="s">
        <v>8244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8269</v>
      </c>
      <c r="O2285">
        <f t="shared" si="175"/>
        <v>0</v>
      </c>
      <c r="P2285">
        <f t="shared" si="176"/>
        <v>0</v>
      </c>
      <c r="Q2285" s="10" t="s">
        <v>8315</v>
      </c>
      <c r="R2285" t="s">
        <v>8319</v>
      </c>
      <c r="S2285" s="13">
        <f t="shared" si="177"/>
        <v>42276.120636574073</v>
      </c>
      <c r="T2285" s="13">
        <f t="shared" si="178"/>
        <v>42306.120636574073</v>
      </c>
      <c r="U2285">
        <f t="shared" si="179"/>
        <v>2015</v>
      </c>
    </row>
    <row r="2286" spans="1:21" ht="48" x14ac:dyDescent="0.2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8217</v>
      </c>
      <c r="G2286" t="s">
        <v>8228</v>
      </c>
      <c r="H2286" t="s">
        <v>8247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8300</v>
      </c>
      <c r="O2286">
        <f t="shared" si="175"/>
        <v>101</v>
      </c>
      <c r="P2286">
        <f t="shared" si="176"/>
        <v>103.17</v>
      </c>
      <c r="Q2286" s="10" t="s">
        <v>8310</v>
      </c>
      <c r="R2286" t="s">
        <v>8311</v>
      </c>
      <c r="S2286" s="13">
        <f t="shared" si="177"/>
        <v>42163.29833333334</v>
      </c>
      <c r="T2286" s="13">
        <f t="shared" si="178"/>
        <v>42205.916666666672</v>
      </c>
      <c r="U2286">
        <f t="shared" si="179"/>
        <v>2015</v>
      </c>
    </row>
    <row r="2287" spans="1:21" ht="32" x14ac:dyDescent="0.2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8217</v>
      </c>
      <c r="G2287" t="s">
        <v>8222</v>
      </c>
      <c r="H2287" t="s">
        <v>8244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8268</v>
      </c>
      <c r="O2287">
        <f t="shared" si="175"/>
        <v>114</v>
      </c>
      <c r="P2287">
        <f t="shared" si="176"/>
        <v>77.34</v>
      </c>
      <c r="Q2287" s="10" t="s">
        <v>8310</v>
      </c>
      <c r="R2287" t="s">
        <v>8334</v>
      </c>
      <c r="S2287" s="13">
        <f t="shared" si="177"/>
        <v>41375.702210648145</v>
      </c>
      <c r="T2287" s="13">
        <f t="shared" si="178"/>
        <v>41400.702210648145</v>
      </c>
      <c r="U2287">
        <f t="shared" si="179"/>
        <v>2013</v>
      </c>
    </row>
    <row r="2288" spans="1:21" ht="48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8219</v>
      </c>
      <c r="G2288" t="s">
        <v>8228</v>
      </c>
      <c r="H2288" t="s">
        <v>8247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8280</v>
      </c>
      <c r="O2288">
        <f t="shared" si="175"/>
        <v>6</v>
      </c>
      <c r="P2288">
        <f t="shared" si="176"/>
        <v>45</v>
      </c>
      <c r="Q2288" s="10" t="s">
        <v>8321</v>
      </c>
      <c r="R2288" t="s">
        <v>8331</v>
      </c>
      <c r="S2288" s="13">
        <f t="shared" si="177"/>
        <v>42327.671631944439</v>
      </c>
      <c r="T2288" s="13">
        <f t="shared" si="178"/>
        <v>42357.671631944439</v>
      </c>
      <c r="U2288">
        <f t="shared" si="179"/>
        <v>2015</v>
      </c>
    </row>
    <row r="2289" spans="1:21" ht="32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8219</v>
      </c>
      <c r="G2289" t="s">
        <v>8222</v>
      </c>
      <c r="H2289" t="s">
        <v>8244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8300</v>
      </c>
      <c r="O2289">
        <f t="shared" si="175"/>
        <v>0</v>
      </c>
      <c r="P2289">
        <f t="shared" si="176"/>
        <v>5.5</v>
      </c>
      <c r="Q2289" s="10" t="s">
        <v>8310</v>
      </c>
      <c r="R2289" t="s">
        <v>8311</v>
      </c>
      <c r="S2289" s="13">
        <f t="shared" si="177"/>
        <v>42107.156319444446</v>
      </c>
      <c r="T2289" s="13">
        <f t="shared" si="178"/>
        <v>42167.156319444446</v>
      </c>
      <c r="U2289">
        <f t="shared" si="179"/>
        <v>2015</v>
      </c>
    </row>
    <row r="2290" spans="1:21" ht="32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8220</v>
      </c>
      <c r="G2290" t="s">
        <v>8222</v>
      </c>
      <c r="H2290" t="s">
        <v>8244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8268</v>
      </c>
      <c r="O2290">
        <f t="shared" si="175"/>
        <v>16</v>
      </c>
      <c r="P2290">
        <f t="shared" si="176"/>
        <v>53.75</v>
      </c>
      <c r="Q2290" s="10" t="s">
        <v>8310</v>
      </c>
      <c r="R2290" t="s">
        <v>8334</v>
      </c>
      <c r="S2290" s="13">
        <f t="shared" si="177"/>
        <v>42803.579224537039</v>
      </c>
      <c r="T2290" s="13">
        <f t="shared" si="178"/>
        <v>42833.537557870368</v>
      </c>
      <c r="U2290">
        <f t="shared" si="179"/>
        <v>2017</v>
      </c>
    </row>
    <row r="2291" spans="1:21" ht="48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8219</v>
      </c>
      <c r="G2291" t="s">
        <v>8222</v>
      </c>
      <c r="H2291" t="s">
        <v>8244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8300</v>
      </c>
      <c r="O2291">
        <f t="shared" si="175"/>
        <v>12</v>
      </c>
      <c r="P2291">
        <f t="shared" si="176"/>
        <v>78.33</v>
      </c>
      <c r="Q2291" s="10" t="s">
        <v>8310</v>
      </c>
      <c r="R2291" t="s">
        <v>8311</v>
      </c>
      <c r="S2291" s="13">
        <f t="shared" si="177"/>
        <v>42100.723738425921</v>
      </c>
      <c r="T2291" s="13">
        <f t="shared" si="178"/>
        <v>42129.783333333333</v>
      </c>
      <c r="U2291">
        <f t="shared" si="179"/>
        <v>2015</v>
      </c>
    </row>
    <row r="2292" spans="1:21" ht="48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8217</v>
      </c>
      <c r="G2292" t="s">
        <v>8222</v>
      </c>
      <c r="H2292" t="s">
        <v>8244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8262</v>
      </c>
      <c r="O2292">
        <f t="shared" si="175"/>
        <v>101</v>
      </c>
      <c r="P2292">
        <f t="shared" si="176"/>
        <v>76.45</v>
      </c>
      <c r="Q2292" s="10" t="s">
        <v>8308</v>
      </c>
      <c r="R2292" t="s">
        <v>8347</v>
      </c>
      <c r="S2292" s="13">
        <f t="shared" si="177"/>
        <v>41842.292997685188</v>
      </c>
      <c r="T2292" s="13">
        <f t="shared" si="178"/>
        <v>41872.292997685188</v>
      </c>
      <c r="U2292">
        <f t="shared" si="179"/>
        <v>2014</v>
      </c>
    </row>
    <row r="2293" spans="1:21" ht="48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8217</v>
      </c>
      <c r="G2293" t="s">
        <v>8222</v>
      </c>
      <c r="H2293" t="s">
        <v>8244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8263</v>
      </c>
      <c r="O2293">
        <f t="shared" si="175"/>
        <v>100</v>
      </c>
      <c r="P2293">
        <f t="shared" si="176"/>
        <v>40.01</v>
      </c>
      <c r="Q2293" s="10" t="s">
        <v>8308</v>
      </c>
      <c r="R2293" t="s">
        <v>8357</v>
      </c>
      <c r="S2293" s="13">
        <f t="shared" si="177"/>
        <v>40795.820150462961</v>
      </c>
      <c r="T2293" s="13">
        <f t="shared" si="178"/>
        <v>40825.820150462961</v>
      </c>
      <c r="U2293">
        <f t="shared" si="179"/>
        <v>2011</v>
      </c>
    </row>
    <row r="2294" spans="1:21" ht="48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8218</v>
      </c>
      <c r="G2294" t="s">
        <v>8222</v>
      </c>
      <c r="H2294" t="s">
        <v>8244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8264</v>
      </c>
      <c r="O2294">
        <f t="shared" si="175"/>
        <v>0</v>
      </c>
      <c r="P2294">
        <f t="shared" si="176"/>
        <v>0</v>
      </c>
      <c r="Q2294" s="10" t="s">
        <v>8308</v>
      </c>
      <c r="R2294" t="s">
        <v>8309</v>
      </c>
      <c r="S2294" s="13">
        <f t="shared" si="177"/>
        <v>42114.928726851853</v>
      </c>
      <c r="T2294" s="13">
        <f t="shared" si="178"/>
        <v>42139.928726851853</v>
      </c>
      <c r="U2294">
        <f t="shared" si="179"/>
        <v>2015</v>
      </c>
    </row>
    <row r="2295" spans="1:21" ht="48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8219</v>
      </c>
      <c r="G2295" t="s">
        <v>8223</v>
      </c>
      <c r="H2295" t="s">
        <v>8245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8265</v>
      </c>
      <c r="O2295">
        <f t="shared" si="175"/>
        <v>3</v>
      </c>
      <c r="P2295">
        <f t="shared" si="176"/>
        <v>15.71</v>
      </c>
      <c r="Q2295" s="10" t="s">
        <v>8308</v>
      </c>
      <c r="R2295" t="s">
        <v>8317</v>
      </c>
      <c r="S2295" s="13">
        <f t="shared" si="177"/>
        <v>42032.82576388889</v>
      </c>
      <c r="T2295" s="13">
        <f t="shared" si="178"/>
        <v>42062.82576388889</v>
      </c>
      <c r="U2295">
        <f t="shared" si="179"/>
        <v>2015</v>
      </c>
    </row>
    <row r="2296" spans="1:21" ht="48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8217</v>
      </c>
      <c r="G2296" t="s">
        <v>8222</v>
      </c>
      <c r="H2296" t="s">
        <v>8244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8266</v>
      </c>
      <c r="O2296">
        <f t="shared" si="175"/>
        <v>156</v>
      </c>
      <c r="P2296">
        <f t="shared" si="176"/>
        <v>55.22</v>
      </c>
      <c r="Q2296" s="10" t="s">
        <v>8308</v>
      </c>
      <c r="R2296" t="s">
        <v>8337</v>
      </c>
      <c r="S2296" s="13">
        <f t="shared" si="177"/>
        <v>40969.912372685183</v>
      </c>
      <c r="T2296" s="13">
        <f t="shared" si="178"/>
        <v>41004.290972222225</v>
      </c>
      <c r="U2296">
        <f t="shared" si="179"/>
        <v>2012</v>
      </c>
    </row>
    <row r="2297" spans="1:21" ht="48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8217</v>
      </c>
      <c r="G2297" t="s">
        <v>8222</v>
      </c>
      <c r="H2297" t="s">
        <v>8244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8266</v>
      </c>
      <c r="O2297">
        <f t="shared" si="175"/>
        <v>148</v>
      </c>
      <c r="P2297">
        <f t="shared" si="176"/>
        <v>95.23</v>
      </c>
      <c r="Q2297" s="10" t="s">
        <v>8308</v>
      </c>
      <c r="R2297" t="s">
        <v>8337</v>
      </c>
      <c r="S2297" s="13">
        <f t="shared" si="177"/>
        <v>40967.081874999996</v>
      </c>
      <c r="T2297" s="13">
        <f t="shared" si="178"/>
        <v>41027.040208333332</v>
      </c>
      <c r="U2297">
        <f t="shared" si="179"/>
        <v>2012</v>
      </c>
    </row>
    <row r="2298" spans="1:21" ht="48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8217</v>
      </c>
      <c r="G2298" t="s">
        <v>8222</v>
      </c>
      <c r="H2298" t="s">
        <v>8244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8266</v>
      </c>
      <c r="O2298">
        <f t="shared" si="175"/>
        <v>136</v>
      </c>
      <c r="P2298">
        <f t="shared" si="176"/>
        <v>160.47</v>
      </c>
      <c r="Q2298" s="10" t="s">
        <v>8308</v>
      </c>
      <c r="R2298" t="s">
        <v>8337</v>
      </c>
      <c r="S2298" s="13">
        <f t="shared" si="177"/>
        <v>42058.235289351855</v>
      </c>
      <c r="T2298" s="13">
        <f t="shared" si="178"/>
        <v>42085.333333333328</v>
      </c>
      <c r="U2298">
        <f t="shared" si="179"/>
        <v>2015</v>
      </c>
    </row>
    <row r="2299" spans="1:21" ht="48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8217</v>
      </c>
      <c r="G2299" t="s">
        <v>8222</v>
      </c>
      <c r="H2299" t="s">
        <v>8244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8266</v>
      </c>
      <c r="O2299">
        <f t="shared" si="175"/>
        <v>142</v>
      </c>
      <c r="P2299">
        <f t="shared" si="176"/>
        <v>115.51</v>
      </c>
      <c r="Q2299" s="10" t="s">
        <v>8308</v>
      </c>
      <c r="R2299" t="s">
        <v>8337</v>
      </c>
      <c r="S2299" s="13">
        <f t="shared" si="177"/>
        <v>42367.719814814816</v>
      </c>
      <c r="T2299" s="13">
        <f t="shared" si="178"/>
        <v>42392.719814814816</v>
      </c>
      <c r="U2299">
        <f t="shared" si="179"/>
        <v>2016</v>
      </c>
    </row>
    <row r="2300" spans="1:21" ht="48" x14ac:dyDescent="0.2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8217</v>
      </c>
      <c r="G2300" t="s">
        <v>8222</v>
      </c>
      <c r="H2300" t="s">
        <v>8244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8268</v>
      </c>
      <c r="O2300">
        <f t="shared" si="175"/>
        <v>100</v>
      </c>
      <c r="P2300">
        <f t="shared" si="176"/>
        <v>129.03</v>
      </c>
      <c r="Q2300" s="10" t="s">
        <v>8310</v>
      </c>
      <c r="R2300" t="s">
        <v>8334</v>
      </c>
      <c r="S2300" s="13">
        <f t="shared" si="177"/>
        <v>42676.065150462964</v>
      </c>
      <c r="T2300" s="13">
        <f t="shared" si="178"/>
        <v>42721.290972222225</v>
      </c>
      <c r="U2300">
        <f t="shared" si="179"/>
        <v>2016</v>
      </c>
    </row>
    <row r="2301" spans="1:21" ht="48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8217</v>
      </c>
      <c r="G2301" t="s">
        <v>8222</v>
      </c>
      <c r="H2301" t="s">
        <v>8244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8271</v>
      </c>
      <c r="O2301">
        <f t="shared" si="175"/>
        <v>131</v>
      </c>
      <c r="P2301">
        <f t="shared" si="176"/>
        <v>43.55</v>
      </c>
      <c r="Q2301" s="10" t="s">
        <v>8312</v>
      </c>
      <c r="R2301" t="s">
        <v>8346</v>
      </c>
      <c r="S2301" s="13">
        <f t="shared" si="177"/>
        <v>41111.185891203706</v>
      </c>
      <c r="T2301" s="13">
        <f t="shared" si="178"/>
        <v>41171.185891203706</v>
      </c>
      <c r="U2301">
        <f t="shared" si="179"/>
        <v>2012</v>
      </c>
    </row>
    <row r="2302" spans="1:21" ht="48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8219</v>
      </c>
      <c r="G2302" t="s">
        <v>8227</v>
      </c>
      <c r="H2302" t="s">
        <v>8249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8272</v>
      </c>
      <c r="O2302">
        <f t="shared" si="175"/>
        <v>0</v>
      </c>
      <c r="P2302">
        <f t="shared" si="176"/>
        <v>0</v>
      </c>
      <c r="Q2302" s="10" t="s">
        <v>8312</v>
      </c>
      <c r="R2302" t="s">
        <v>8351</v>
      </c>
      <c r="S2302" s="13">
        <f t="shared" si="177"/>
        <v>42021.783368055556</v>
      </c>
      <c r="T2302" s="13">
        <f t="shared" si="178"/>
        <v>42051.783368055556</v>
      </c>
      <c r="U2302">
        <f t="shared" si="179"/>
        <v>2015</v>
      </c>
    </row>
    <row r="2303" spans="1:21" ht="48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8219</v>
      </c>
      <c r="G2303" t="s">
        <v>8222</v>
      </c>
      <c r="H2303" t="s">
        <v>8244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8272</v>
      </c>
      <c r="O2303">
        <f t="shared" si="175"/>
        <v>41</v>
      </c>
      <c r="P2303">
        <f t="shared" si="176"/>
        <v>31.85</v>
      </c>
      <c r="Q2303" s="10" t="s">
        <v>8312</v>
      </c>
      <c r="R2303" t="s">
        <v>8351</v>
      </c>
      <c r="S2303" s="13">
        <f t="shared" si="177"/>
        <v>41604.996458333335</v>
      </c>
      <c r="T2303" s="13">
        <f t="shared" si="178"/>
        <v>41634.996458333335</v>
      </c>
      <c r="U2303">
        <f t="shared" si="179"/>
        <v>2013</v>
      </c>
    </row>
    <row r="2304" spans="1:21" ht="32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8217</v>
      </c>
      <c r="G2304" t="s">
        <v>8222</v>
      </c>
      <c r="H2304" t="s">
        <v>8244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8273</v>
      </c>
      <c r="O2304">
        <f t="shared" si="175"/>
        <v>105</v>
      </c>
      <c r="P2304">
        <f t="shared" si="176"/>
        <v>73.77</v>
      </c>
      <c r="Q2304" s="10" t="s">
        <v>8324</v>
      </c>
      <c r="R2304" t="s">
        <v>8348</v>
      </c>
      <c r="S2304" s="13">
        <f t="shared" si="177"/>
        <v>42759.628599537042</v>
      </c>
      <c r="T2304" s="13">
        <f t="shared" si="178"/>
        <v>42795.083333333328</v>
      </c>
      <c r="U2304">
        <f t="shared" si="179"/>
        <v>2017</v>
      </c>
    </row>
    <row r="2305" spans="1:21" ht="32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8217</v>
      </c>
      <c r="G2305" t="s">
        <v>8222</v>
      </c>
      <c r="H2305" t="s">
        <v>8244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8273</v>
      </c>
      <c r="O2305">
        <f t="shared" si="175"/>
        <v>104</v>
      </c>
      <c r="P2305">
        <f t="shared" si="176"/>
        <v>79.83</v>
      </c>
      <c r="Q2305" s="10" t="s">
        <v>8324</v>
      </c>
      <c r="R2305" t="s">
        <v>8348</v>
      </c>
      <c r="S2305" s="13">
        <f t="shared" si="177"/>
        <v>41628.833680555559</v>
      </c>
      <c r="T2305" s="13">
        <f t="shared" si="178"/>
        <v>41658.833680555559</v>
      </c>
      <c r="U2305">
        <f t="shared" si="179"/>
        <v>2014</v>
      </c>
    </row>
    <row r="2306" spans="1:21" ht="32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8217</v>
      </c>
      <c r="G2306" t="s">
        <v>8222</v>
      </c>
      <c r="H2306" t="s">
        <v>8244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8273</v>
      </c>
      <c r="O2306">
        <f t="shared" si="175"/>
        <v>107</v>
      </c>
      <c r="P2306">
        <f t="shared" si="176"/>
        <v>99.53</v>
      </c>
      <c r="Q2306" s="10" t="s">
        <v>8324</v>
      </c>
      <c r="R2306" t="s">
        <v>8348</v>
      </c>
      <c r="S2306" s="13">
        <f t="shared" si="177"/>
        <v>41914.917858796296</v>
      </c>
      <c r="T2306" s="13">
        <f t="shared" si="178"/>
        <v>41944.917858796296</v>
      </c>
      <c r="U2306">
        <f t="shared" si="179"/>
        <v>2014</v>
      </c>
    </row>
    <row r="2307" spans="1:21" ht="64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8217</v>
      </c>
      <c r="G2307" t="s">
        <v>8222</v>
      </c>
      <c r="H2307" t="s">
        <v>8244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8274</v>
      </c>
      <c r="O2307">
        <f t="shared" ref="O2307:O2370" si="180">ROUND(E2307/D2307*100,0)</f>
        <v>120</v>
      </c>
      <c r="P2307">
        <f t="shared" ref="P2307:P2370" si="181">IFERROR(ROUND(E2307/L2307,2),0)</f>
        <v>41.7</v>
      </c>
      <c r="Q2307" s="10" t="s">
        <v>8324</v>
      </c>
      <c r="R2307" t="s">
        <v>8353</v>
      </c>
      <c r="S2307" s="13">
        <f t="shared" ref="S2307:S2370" si="182">(((J2307/60)/60)/24)+DATE(1970,1,1)</f>
        <v>42051.148888888885</v>
      </c>
      <c r="T2307" s="13">
        <f t="shared" ref="T2307:T2370" si="183">(((I2307/60)/60)/24)+DATE(1970,1,1)</f>
        <v>42079.107222222221</v>
      </c>
      <c r="U2307">
        <f t="shared" ref="U2307:U2370" si="184">YEAR(T2307)</f>
        <v>2015</v>
      </c>
    </row>
    <row r="2308" spans="1:21" ht="48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8217</v>
      </c>
      <c r="G2308" t="s">
        <v>8222</v>
      </c>
      <c r="H2308" t="s">
        <v>8244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8274</v>
      </c>
      <c r="O2308">
        <f t="shared" si="180"/>
        <v>155</v>
      </c>
      <c r="P2308">
        <f t="shared" si="181"/>
        <v>46.67</v>
      </c>
      <c r="Q2308" s="10" t="s">
        <v>8324</v>
      </c>
      <c r="R2308" t="s">
        <v>8353</v>
      </c>
      <c r="S2308" s="13">
        <f t="shared" si="182"/>
        <v>42452.827743055561</v>
      </c>
      <c r="T2308" s="13">
        <f t="shared" si="183"/>
        <v>42485.207638888889</v>
      </c>
      <c r="U2308">
        <f t="shared" si="184"/>
        <v>2016</v>
      </c>
    </row>
    <row r="2309" spans="1:21" ht="32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8217</v>
      </c>
      <c r="G2309" t="s">
        <v>8222</v>
      </c>
      <c r="H2309" t="s">
        <v>8244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8274</v>
      </c>
      <c r="O2309">
        <f t="shared" si="180"/>
        <v>105</v>
      </c>
      <c r="P2309">
        <f t="shared" si="181"/>
        <v>42.72</v>
      </c>
      <c r="Q2309" s="10" t="s">
        <v>8324</v>
      </c>
      <c r="R2309" t="s">
        <v>8353</v>
      </c>
      <c r="S2309" s="13">
        <f t="shared" si="182"/>
        <v>42128.820231481484</v>
      </c>
      <c r="T2309" s="13">
        <f t="shared" si="183"/>
        <v>42159</v>
      </c>
      <c r="U2309">
        <f t="shared" si="184"/>
        <v>2015</v>
      </c>
    </row>
    <row r="2310" spans="1:21" ht="48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8219</v>
      </c>
      <c r="G2310" t="s">
        <v>8231</v>
      </c>
      <c r="H2310" t="s">
        <v>8247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8270</v>
      </c>
      <c r="O2310">
        <f t="shared" si="180"/>
        <v>12</v>
      </c>
      <c r="P2310">
        <f t="shared" si="181"/>
        <v>60</v>
      </c>
      <c r="Q2310" s="10" t="s">
        <v>8315</v>
      </c>
      <c r="R2310" t="s">
        <v>8323</v>
      </c>
      <c r="S2310" s="13">
        <f t="shared" si="182"/>
        <v>42411.828287037039</v>
      </c>
      <c r="T2310" s="13">
        <f t="shared" si="183"/>
        <v>42441.828287037039</v>
      </c>
      <c r="U2310">
        <f t="shared" si="184"/>
        <v>2016</v>
      </c>
    </row>
    <row r="2311" spans="1:21" ht="32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8219</v>
      </c>
      <c r="G2311" t="s">
        <v>8222</v>
      </c>
      <c r="H2311" t="s">
        <v>8244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8270</v>
      </c>
      <c r="O2311">
        <f t="shared" si="180"/>
        <v>2</v>
      </c>
      <c r="P2311">
        <f t="shared" si="181"/>
        <v>13</v>
      </c>
      <c r="Q2311" s="10" t="s">
        <v>8315</v>
      </c>
      <c r="R2311" t="s">
        <v>8323</v>
      </c>
      <c r="S2311" s="13">
        <f t="shared" si="182"/>
        <v>41817.866435185184</v>
      </c>
      <c r="T2311" s="13">
        <f t="shared" si="183"/>
        <v>41847.643750000003</v>
      </c>
      <c r="U2311">
        <f t="shared" si="184"/>
        <v>2014</v>
      </c>
    </row>
    <row r="2312" spans="1:21" ht="48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8218</v>
      </c>
      <c r="G2312" t="s">
        <v>8222</v>
      </c>
      <c r="H2312" t="s">
        <v>8244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8270</v>
      </c>
      <c r="O2312">
        <f t="shared" si="180"/>
        <v>6</v>
      </c>
      <c r="P2312">
        <f t="shared" si="181"/>
        <v>29.25</v>
      </c>
      <c r="Q2312" s="10" t="s">
        <v>8315</v>
      </c>
      <c r="R2312" t="s">
        <v>8323</v>
      </c>
      <c r="S2312" s="13">
        <f t="shared" si="182"/>
        <v>41977.040185185186</v>
      </c>
      <c r="T2312" s="13">
        <f t="shared" si="183"/>
        <v>41985.299305555556</v>
      </c>
      <c r="U2312">
        <f t="shared" si="184"/>
        <v>2014</v>
      </c>
    </row>
    <row r="2313" spans="1:21" ht="32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8218</v>
      </c>
      <c r="G2313" t="s">
        <v>8222</v>
      </c>
      <c r="H2313" t="s">
        <v>8244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8278</v>
      </c>
      <c r="O2313">
        <f t="shared" si="180"/>
        <v>0</v>
      </c>
      <c r="P2313">
        <f t="shared" si="181"/>
        <v>0</v>
      </c>
      <c r="Q2313" s="10" t="s">
        <v>8339</v>
      </c>
      <c r="R2313" t="s">
        <v>8340</v>
      </c>
      <c r="S2313" s="13">
        <f t="shared" si="182"/>
        <v>42432.276712962965</v>
      </c>
      <c r="T2313" s="13">
        <f t="shared" si="183"/>
        <v>42492.041666666672</v>
      </c>
      <c r="U2313">
        <f t="shared" si="184"/>
        <v>2016</v>
      </c>
    </row>
    <row r="2314" spans="1:21" ht="48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8219</v>
      </c>
      <c r="G2314" t="s">
        <v>8234</v>
      </c>
      <c r="H2314" t="s">
        <v>8247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8279</v>
      </c>
      <c r="O2314">
        <f t="shared" si="180"/>
        <v>3</v>
      </c>
      <c r="P2314">
        <f t="shared" si="181"/>
        <v>10</v>
      </c>
      <c r="Q2314" s="10" t="s">
        <v>8321</v>
      </c>
      <c r="R2314" t="s">
        <v>8322</v>
      </c>
      <c r="S2314" s="13">
        <f t="shared" si="182"/>
        <v>42384.110775462963</v>
      </c>
      <c r="T2314" s="13">
        <f t="shared" si="183"/>
        <v>42414.110775462963</v>
      </c>
      <c r="U2314">
        <f t="shared" si="184"/>
        <v>2016</v>
      </c>
    </row>
    <row r="2315" spans="1:21" ht="48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8219</v>
      </c>
      <c r="G2315" t="s">
        <v>8222</v>
      </c>
      <c r="H2315" t="s">
        <v>8244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8280</v>
      </c>
      <c r="O2315">
        <f t="shared" si="180"/>
        <v>0</v>
      </c>
      <c r="P2315">
        <f t="shared" si="181"/>
        <v>0</v>
      </c>
      <c r="Q2315" s="10" t="s">
        <v>8321</v>
      </c>
      <c r="R2315" t="s">
        <v>8331</v>
      </c>
      <c r="S2315" s="13">
        <f t="shared" si="182"/>
        <v>42022.006099537044</v>
      </c>
      <c r="T2315" s="13">
        <f t="shared" si="183"/>
        <v>42052.006099537044</v>
      </c>
      <c r="U2315">
        <f t="shared" si="184"/>
        <v>2015</v>
      </c>
    </row>
    <row r="2316" spans="1:21" ht="32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8217</v>
      </c>
      <c r="G2316" t="s">
        <v>8227</v>
      </c>
      <c r="H2316" t="s">
        <v>8249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8282</v>
      </c>
      <c r="O2316">
        <f t="shared" si="180"/>
        <v>280</v>
      </c>
      <c r="P2316">
        <f t="shared" si="181"/>
        <v>81.27</v>
      </c>
      <c r="Q2316" s="10" t="s">
        <v>8328</v>
      </c>
      <c r="R2316" t="s">
        <v>8329</v>
      </c>
      <c r="S2316" s="13">
        <f t="shared" si="182"/>
        <v>42430.720451388886</v>
      </c>
      <c r="T2316" s="13">
        <f t="shared" si="183"/>
        <v>42461.166666666672</v>
      </c>
      <c r="U2316">
        <f t="shared" si="184"/>
        <v>2016</v>
      </c>
    </row>
    <row r="2317" spans="1:21" ht="32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8217</v>
      </c>
      <c r="G2317" t="s">
        <v>8227</v>
      </c>
      <c r="H2317" t="s">
        <v>8249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8273</v>
      </c>
      <c r="O2317">
        <f t="shared" si="180"/>
        <v>104</v>
      </c>
      <c r="P2317">
        <f t="shared" si="181"/>
        <v>76.67</v>
      </c>
      <c r="Q2317" s="10" t="s">
        <v>8324</v>
      </c>
      <c r="R2317" t="s">
        <v>8348</v>
      </c>
      <c r="S2317" s="13">
        <f t="shared" si="182"/>
        <v>41852.730219907404</v>
      </c>
      <c r="T2317" s="13">
        <f t="shared" si="183"/>
        <v>41882.730219907404</v>
      </c>
      <c r="U2317">
        <f t="shared" si="184"/>
        <v>2014</v>
      </c>
    </row>
    <row r="2318" spans="1:21" ht="48" x14ac:dyDescent="0.2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8217</v>
      </c>
      <c r="G2318" t="s">
        <v>8222</v>
      </c>
      <c r="H2318" t="s">
        <v>8244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8268</v>
      </c>
      <c r="O2318">
        <f t="shared" si="180"/>
        <v>100</v>
      </c>
      <c r="P2318">
        <f t="shared" si="181"/>
        <v>65.87</v>
      </c>
      <c r="Q2318" s="10" t="s">
        <v>8310</v>
      </c>
      <c r="R2318" t="s">
        <v>8334</v>
      </c>
      <c r="S2318" s="13">
        <f t="shared" si="182"/>
        <v>42561.154664351852</v>
      </c>
      <c r="T2318" s="13">
        <f t="shared" si="183"/>
        <v>42592.166666666672</v>
      </c>
      <c r="U2318">
        <f t="shared" si="184"/>
        <v>2016</v>
      </c>
    </row>
    <row r="2319" spans="1:21" ht="48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8217</v>
      </c>
      <c r="G2319" t="s">
        <v>8228</v>
      </c>
      <c r="H2319" t="s">
        <v>8247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8273</v>
      </c>
      <c r="O2319">
        <f t="shared" si="180"/>
        <v>171</v>
      </c>
      <c r="P2319">
        <f t="shared" si="181"/>
        <v>62.87</v>
      </c>
      <c r="Q2319" s="10" t="s">
        <v>8324</v>
      </c>
      <c r="R2319" t="s">
        <v>8348</v>
      </c>
      <c r="S2319" s="13">
        <f t="shared" si="182"/>
        <v>42720.066192129627</v>
      </c>
      <c r="T2319" s="13">
        <f t="shared" si="183"/>
        <v>42750.066192129627</v>
      </c>
      <c r="U2319">
        <f t="shared" si="184"/>
        <v>2017</v>
      </c>
    </row>
    <row r="2320" spans="1:21" ht="48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8217</v>
      </c>
      <c r="G2320" t="s">
        <v>8222</v>
      </c>
      <c r="H2320" t="s">
        <v>8244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8273</v>
      </c>
      <c r="O2320">
        <f t="shared" si="180"/>
        <v>137</v>
      </c>
      <c r="P2320">
        <f t="shared" si="181"/>
        <v>70.06</v>
      </c>
      <c r="Q2320" s="10" t="s">
        <v>8324</v>
      </c>
      <c r="R2320" t="s">
        <v>8348</v>
      </c>
      <c r="S2320" s="13">
        <f t="shared" si="182"/>
        <v>42126.92123842593</v>
      </c>
      <c r="T2320" s="13">
        <f t="shared" si="183"/>
        <v>42158.1875</v>
      </c>
      <c r="U2320">
        <f t="shared" si="184"/>
        <v>2015</v>
      </c>
    </row>
    <row r="2321" spans="1:21" ht="48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8217</v>
      </c>
      <c r="G2321" t="s">
        <v>8222</v>
      </c>
      <c r="H2321" t="s">
        <v>8244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8273</v>
      </c>
      <c r="O2321">
        <f t="shared" si="180"/>
        <v>103</v>
      </c>
      <c r="P2321">
        <f t="shared" si="181"/>
        <v>62.17</v>
      </c>
      <c r="Q2321" s="10" t="s">
        <v>8324</v>
      </c>
      <c r="R2321" t="s">
        <v>8348</v>
      </c>
      <c r="S2321" s="13">
        <f t="shared" si="182"/>
        <v>41451.062905092593</v>
      </c>
      <c r="T2321" s="13">
        <f t="shared" si="183"/>
        <v>41481.062905092593</v>
      </c>
      <c r="U2321">
        <f t="shared" si="184"/>
        <v>2013</v>
      </c>
    </row>
    <row r="2322" spans="1:21" ht="48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8219</v>
      </c>
      <c r="G2322" t="s">
        <v>8222</v>
      </c>
      <c r="H2322" t="s">
        <v>8244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8284</v>
      </c>
      <c r="O2322">
        <f t="shared" si="180"/>
        <v>0</v>
      </c>
      <c r="P2322">
        <f t="shared" si="181"/>
        <v>0</v>
      </c>
      <c r="Q2322" s="10" t="s">
        <v>8312</v>
      </c>
      <c r="R2322" t="s">
        <v>8313</v>
      </c>
      <c r="S2322" s="13">
        <f t="shared" si="182"/>
        <v>41945.133506944447</v>
      </c>
      <c r="T2322" s="13">
        <f t="shared" si="183"/>
        <v>42005.175173611111</v>
      </c>
      <c r="U2322">
        <f t="shared" si="184"/>
        <v>2015</v>
      </c>
    </row>
    <row r="2323" spans="1:21" ht="32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8217</v>
      </c>
      <c r="G2323" t="s">
        <v>8222</v>
      </c>
      <c r="H2323" t="s">
        <v>8244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8285</v>
      </c>
      <c r="O2323">
        <f t="shared" si="180"/>
        <v>109</v>
      </c>
      <c r="P2323">
        <f t="shared" si="181"/>
        <v>28.94</v>
      </c>
      <c r="Q2323" s="10" t="s">
        <v>8312</v>
      </c>
      <c r="R2323" t="s">
        <v>8344</v>
      </c>
      <c r="S2323" s="13">
        <f t="shared" si="182"/>
        <v>41344.662858796299</v>
      </c>
      <c r="T2323" s="13">
        <f t="shared" si="183"/>
        <v>41374.662858796299</v>
      </c>
      <c r="U2323">
        <f t="shared" si="184"/>
        <v>2013</v>
      </c>
    </row>
    <row r="2324" spans="1:21" ht="48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8219</v>
      </c>
      <c r="G2324" t="s">
        <v>8222</v>
      </c>
      <c r="H2324" t="s">
        <v>8244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8272</v>
      </c>
      <c r="O2324">
        <f t="shared" si="180"/>
        <v>1</v>
      </c>
      <c r="P2324">
        <f t="shared" si="181"/>
        <v>15</v>
      </c>
      <c r="Q2324" s="10" t="s">
        <v>8312</v>
      </c>
      <c r="R2324" t="s">
        <v>8351</v>
      </c>
      <c r="S2324" s="13">
        <f t="shared" si="182"/>
        <v>40682.884791666671</v>
      </c>
      <c r="T2324" s="13">
        <f t="shared" si="183"/>
        <v>40712.884791666671</v>
      </c>
      <c r="U2324">
        <f t="shared" si="184"/>
        <v>2011</v>
      </c>
    </row>
    <row r="2325" spans="1:21" ht="48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8217</v>
      </c>
      <c r="G2325" t="s">
        <v>8222</v>
      </c>
      <c r="H2325" t="s">
        <v>8244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8282</v>
      </c>
      <c r="O2325">
        <f t="shared" si="180"/>
        <v>132</v>
      </c>
      <c r="P2325">
        <f t="shared" si="181"/>
        <v>48.15</v>
      </c>
      <c r="Q2325" s="10" t="s">
        <v>8328</v>
      </c>
      <c r="R2325" t="s">
        <v>8329</v>
      </c>
      <c r="S2325" s="13">
        <f t="shared" si="182"/>
        <v>42484.829062500001</v>
      </c>
      <c r="T2325" s="13">
        <f t="shared" si="183"/>
        <v>42513.916666666672</v>
      </c>
      <c r="U2325">
        <f t="shared" si="184"/>
        <v>2016</v>
      </c>
    </row>
    <row r="2326" spans="1:21" ht="48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8218</v>
      </c>
      <c r="G2326" t="s">
        <v>8222</v>
      </c>
      <c r="H2326" t="s">
        <v>8244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8287</v>
      </c>
      <c r="O2326">
        <f t="shared" si="180"/>
        <v>0</v>
      </c>
      <c r="P2326">
        <f t="shared" si="181"/>
        <v>0</v>
      </c>
      <c r="Q2326" s="10" t="s">
        <v>8312</v>
      </c>
      <c r="R2326" t="s">
        <v>8352</v>
      </c>
      <c r="S2326" s="13">
        <f t="shared" si="182"/>
        <v>40079.566157407404</v>
      </c>
      <c r="T2326" s="13">
        <f t="shared" si="183"/>
        <v>40149.034722222219</v>
      </c>
      <c r="U2326">
        <f t="shared" si="184"/>
        <v>2009</v>
      </c>
    </row>
    <row r="2327" spans="1:21" ht="48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8218</v>
      </c>
      <c r="G2327" t="s">
        <v>8222</v>
      </c>
      <c r="H2327" t="s">
        <v>8244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8287</v>
      </c>
      <c r="O2327">
        <f t="shared" si="180"/>
        <v>3</v>
      </c>
      <c r="P2327">
        <f t="shared" si="181"/>
        <v>100</v>
      </c>
      <c r="Q2327" s="10" t="s">
        <v>8312</v>
      </c>
      <c r="R2327" t="s">
        <v>8352</v>
      </c>
      <c r="S2327" s="13">
        <f t="shared" si="182"/>
        <v>40672.729872685188</v>
      </c>
      <c r="T2327" s="13">
        <f t="shared" si="183"/>
        <v>40702.729872685188</v>
      </c>
      <c r="U2327">
        <f t="shared" si="184"/>
        <v>2011</v>
      </c>
    </row>
    <row r="2328" spans="1:21" ht="32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8217</v>
      </c>
      <c r="G2328" t="s">
        <v>8222</v>
      </c>
      <c r="H2328" t="s">
        <v>8244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8273</v>
      </c>
      <c r="O2328">
        <f t="shared" si="180"/>
        <v>101</v>
      </c>
      <c r="P2328">
        <f t="shared" si="181"/>
        <v>45.88</v>
      </c>
      <c r="Q2328" s="10" t="s">
        <v>8324</v>
      </c>
      <c r="R2328" t="s">
        <v>8348</v>
      </c>
      <c r="S2328" s="13">
        <f t="shared" si="182"/>
        <v>41774.737060185187</v>
      </c>
      <c r="T2328" s="13">
        <f t="shared" si="183"/>
        <v>41807.737060185187</v>
      </c>
      <c r="U2328">
        <f t="shared" si="184"/>
        <v>2014</v>
      </c>
    </row>
    <row r="2329" spans="1:21" ht="48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8217</v>
      </c>
      <c r="G2329" t="s">
        <v>8222</v>
      </c>
      <c r="H2329" t="s">
        <v>8244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8273</v>
      </c>
      <c r="O2329">
        <f t="shared" si="180"/>
        <v>265</v>
      </c>
      <c r="P2329">
        <f t="shared" si="181"/>
        <v>84.21</v>
      </c>
      <c r="Q2329" s="10" t="s">
        <v>8324</v>
      </c>
      <c r="R2329" t="s">
        <v>8348</v>
      </c>
      <c r="S2329" s="13">
        <f t="shared" si="182"/>
        <v>40939.837673611109</v>
      </c>
      <c r="T2329" s="13">
        <f t="shared" si="183"/>
        <v>40970.290972222225</v>
      </c>
      <c r="U2329">
        <f t="shared" si="184"/>
        <v>2012</v>
      </c>
    </row>
    <row r="2330" spans="1:21" ht="48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8217</v>
      </c>
      <c r="G2330" t="s">
        <v>8222</v>
      </c>
      <c r="H2330" t="s">
        <v>8244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8273</v>
      </c>
      <c r="O2330">
        <f t="shared" si="180"/>
        <v>102</v>
      </c>
      <c r="P2330">
        <f t="shared" si="181"/>
        <v>86.49</v>
      </c>
      <c r="Q2330" s="10" t="s">
        <v>8324</v>
      </c>
      <c r="R2330" t="s">
        <v>8348</v>
      </c>
      <c r="S2330" s="13">
        <f t="shared" si="182"/>
        <v>40750.340902777774</v>
      </c>
      <c r="T2330" s="13">
        <f t="shared" si="183"/>
        <v>40810.340902777774</v>
      </c>
      <c r="U2330">
        <f t="shared" si="184"/>
        <v>2011</v>
      </c>
    </row>
    <row r="2331" spans="1:21" ht="64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8220</v>
      </c>
      <c r="G2331" t="s">
        <v>8222</v>
      </c>
      <c r="H2331" t="s">
        <v>8244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8290</v>
      </c>
      <c r="O2331">
        <f t="shared" si="180"/>
        <v>44</v>
      </c>
      <c r="P2331">
        <f t="shared" si="181"/>
        <v>253.14</v>
      </c>
      <c r="Q2331" s="10" t="s">
        <v>8324</v>
      </c>
      <c r="R2331" t="s">
        <v>8330</v>
      </c>
      <c r="S2331" s="13">
        <f t="shared" si="182"/>
        <v>42804.534652777773</v>
      </c>
      <c r="T2331" s="13">
        <f t="shared" si="183"/>
        <v>42834.492986111116</v>
      </c>
      <c r="U2331">
        <f t="shared" si="184"/>
        <v>2017</v>
      </c>
    </row>
    <row r="2332" spans="1:21" ht="48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8219</v>
      </c>
      <c r="G2332" t="s">
        <v>8222</v>
      </c>
      <c r="H2332" t="s">
        <v>8244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8290</v>
      </c>
      <c r="O2332">
        <f t="shared" si="180"/>
        <v>1</v>
      </c>
      <c r="P2332">
        <f t="shared" si="181"/>
        <v>11.67</v>
      </c>
      <c r="Q2332" s="10" t="s">
        <v>8324</v>
      </c>
      <c r="R2332" t="s">
        <v>8330</v>
      </c>
      <c r="S2332" s="13">
        <f t="shared" si="182"/>
        <v>41869.534618055557</v>
      </c>
      <c r="T2332" s="13">
        <f t="shared" si="183"/>
        <v>41899.534618055557</v>
      </c>
      <c r="U2332">
        <f t="shared" si="184"/>
        <v>2014</v>
      </c>
    </row>
    <row r="2333" spans="1:21" ht="48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8219</v>
      </c>
      <c r="G2333" t="s">
        <v>8222</v>
      </c>
      <c r="H2333" t="s">
        <v>8244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8290</v>
      </c>
      <c r="O2333">
        <f t="shared" si="180"/>
        <v>6</v>
      </c>
      <c r="P2333">
        <f t="shared" si="181"/>
        <v>28.13</v>
      </c>
      <c r="Q2333" s="10" t="s">
        <v>8324</v>
      </c>
      <c r="R2333" t="s">
        <v>8330</v>
      </c>
      <c r="S2333" s="13">
        <f t="shared" si="182"/>
        <v>41922.783229166671</v>
      </c>
      <c r="T2333" s="13">
        <f t="shared" si="183"/>
        <v>41952.824895833335</v>
      </c>
      <c r="U2333">
        <f t="shared" si="184"/>
        <v>2014</v>
      </c>
    </row>
    <row r="2334" spans="1:21" ht="48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8219</v>
      </c>
      <c r="G2334" t="s">
        <v>8222</v>
      </c>
      <c r="H2334" t="s">
        <v>8244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8290</v>
      </c>
      <c r="O2334">
        <f t="shared" si="180"/>
        <v>0</v>
      </c>
      <c r="P2334">
        <f t="shared" si="181"/>
        <v>0</v>
      </c>
      <c r="Q2334" s="10" t="s">
        <v>8324</v>
      </c>
      <c r="R2334" t="s">
        <v>8330</v>
      </c>
      <c r="S2334" s="13">
        <f t="shared" si="182"/>
        <v>42325.683807870373</v>
      </c>
      <c r="T2334" s="13">
        <f t="shared" si="183"/>
        <v>42385.208333333328</v>
      </c>
      <c r="U2334">
        <f t="shared" si="184"/>
        <v>2016</v>
      </c>
    </row>
    <row r="2335" spans="1:21" ht="48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8219</v>
      </c>
      <c r="G2335" t="s">
        <v>8222</v>
      </c>
      <c r="H2335" t="s">
        <v>8244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8290</v>
      </c>
      <c r="O2335">
        <f t="shared" si="180"/>
        <v>21</v>
      </c>
      <c r="P2335">
        <f t="shared" si="181"/>
        <v>56.67</v>
      </c>
      <c r="Q2335" s="10" t="s">
        <v>8324</v>
      </c>
      <c r="R2335" t="s">
        <v>8330</v>
      </c>
      <c r="S2335" s="13">
        <f t="shared" si="182"/>
        <v>42175.948981481488</v>
      </c>
      <c r="T2335" s="13">
        <f t="shared" si="183"/>
        <v>42205.948981481488</v>
      </c>
      <c r="U2335">
        <f t="shared" si="184"/>
        <v>2015</v>
      </c>
    </row>
    <row r="2336" spans="1:21" ht="32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8219</v>
      </c>
      <c r="G2336" t="s">
        <v>8223</v>
      </c>
      <c r="H2336" t="s">
        <v>8245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8282</v>
      </c>
      <c r="O2336">
        <f t="shared" si="180"/>
        <v>2</v>
      </c>
      <c r="P2336">
        <f t="shared" si="181"/>
        <v>11.64</v>
      </c>
      <c r="Q2336" s="10" t="s">
        <v>8328</v>
      </c>
      <c r="R2336" t="s">
        <v>8329</v>
      </c>
      <c r="S2336" s="13">
        <f t="shared" si="182"/>
        <v>41934.842685185184</v>
      </c>
      <c r="T2336" s="13">
        <f t="shared" si="183"/>
        <v>41954.884351851855</v>
      </c>
      <c r="U2336">
        <f t="shared" si="184"/>
        <v>2014</v>
      </c>
    </row>
    <row r="2337" spans="1:21" ht="32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8217</v>
      </c>
      <c r="G2337" t="s">
        <v>8223</v>
      </c>
      <c r="H2337" t="s">
        <v>8245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8292</v>
      </c>
      <c r="O2337">
        <f t="shared" si="180"/>
        <v>347</v>
      </c>
      <c r="P2337">
        <f t="shared" si="181"/>
        <v>29.31</v>
      </c>
      <c r="Q2337" s="10" t="s">
        <v>8315</v>
      </c>
      <c r="R2337" t="s">
        <v>8326</v>
      </c>
      <c r="S2337" s="13">
        <f t="shared" si="182"/>
        <v>41438.899594907409</v>
      </c>
      <c r="T2337" s="13">
        <f t="shared" si="183"/>
        <v>41468.899594907409</v>
      </c>
      <c r="U2337">
        <f t="shared" si="184"/>
        <v>2013</v>
      </c>
    </row>
    <row r="2338" spans="1:21" ht="48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8217</v>
      </c>
      <c r="G2338" t="s">
        <v>8222</v>
      </c>
      <c r="H2338" t="s">
        <v>8244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8292</v>
      </c>
      <c r="O2338">
        <f t="shared" si="180"/>
        <v>585</v>
      </c>
      <c r="P2338">
        <f t="shared" si="181"/>
        <v>222.99</v>
      </c>
      <c r="Q2338" s="10" t="s">
        <v>8315</v>
      </c>
      <c r="R2338" t="s">
        <v>8326</v>
      </c>
      <c r="S2338" s="13">
        <f t="shared" si="182"/>
        <v>41099.966944444444</v>
      </c>
      <c r="T2338" s="13">
        <f t="shared" si="183"/>
        <v>41134.125</v>
      </c>
      <c r="U2338">
        <f t="shared" si="184"/>
        <v>2012</v>
      </c>
    </row>
    <row r="2339" spans="1:21" ht="32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8217</v>
      </c>
      <c r="G2339" t="s">
        <v>8234</v>
      </c>
      <c r="H2339" t="s">
        <v>8247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8292</v>
      </c>
      <c r="O2339">
        <f t="shared" si="180"/>
        <v>148</v>
      </c>
      <c r="P2339">
        <f t="shared" si="181"/>
        <v>120.86</v>
      </c>
      <c r="Q2339" s="10" t="s">
        <v>8315</v>
      </c>
      <c r="R2339" t="s">
        <v>8326</v>
      </c>
      <c r="S2339" s="13">
        <f t="shared" si="182"/>
        <v>42472.73265046296</v>
      </c>
      <c r="T2339" s="13">
        <f t="shared" si="183"/>
        <v>42505.73265046296</v>
      </c>
      <c r="U2339">
        <f t="shared" si="184"/>
        <v>2016</v>
      </c>
    </row>
    <row r="2340" spans="1:21" ht="48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8217</v>
      </c>
      <c r="G2340" t="s">
        <v>8222</v>
      </c>
      <c r="H2340" t="s">
        <v>8244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8276</v>
      </c>
      <c r="O2340">
        <f t="shared" si="180"/>
        <v>101</v>
      </c>
      <c r="P2340">
        <f t="shared" si="181"/>
        <v>115.09</v>
      </c>
      <c r="Q2340" s="10" t="s">
        <v>8324</v>
      </c>
      <c r="R2340" t="s">
        <v>8345</v>
      </c>
      <c r="S2340" s="13">
        <f t="shared" si="182"/>
        <v>40860.67050925926</v>
      </c>
      <c r="T2340" s="13">
        <f t="shared" si="183"/>
        <v>40891.207638888889</v>
      </c>
      <c r="U2340">
        <f t="shared" si="184"/>
        <v>2011</v>
      </c>
    </row>
    <row r="2341" spans="1:21" ht="32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8217</v>
      </c>
      <c r="G2341" t="s">
        <v>8222</v>
      </c>
      <c r="H2341" t="s">
        <v>8244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8276</v>
      </c>
      <c r="O2341">
        <f t="shared" si="180"/>
        <v>107</v>
      </c>
      <c r="P2341">
        <f t="shared" si="181"/>
        <v>106.53</v>
      </c>
      <c r="Q2341" s="10" t="s">
        <v>8324</v>
      </c>
      <c r="R2341" t="s">
        <v>8345</v>
      </c>
      <c r="S2341" s="13">
        <f t="shared" si="182"/>
        <v>42160.708530092597</v>
      </c>
      <c r="T2341" s="13">
        <f t="shared" si="183"/>
        <v>42190.708530092597</v>
      </c>
      <c r="U2341">
        <f t="shared" si="184"/>
        <v>2015</v>
      </c>
    </row>
    <row r="2342" spans="1:21" ht="48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8217</v>
      </c>
      <c r="G2342" t="s">
        <v>8222</v>
      </c>
      <c r="H2342" t="s">
        <v>8244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8273</v>
      </c>
      <c r="O2342">
        <f t="shared" si="180"/>
        <v>106</v>
      </c>
      <c r="P2342">
        <f t="shared" si="181"/>
        <v>90.28</v>
      </c>
      <c r="Q2342" s="10" t="s">
        <v>8324</v>
      </c>
      <c r="R2342" t="s">
        <v>8348</v>
      </c>
      <c r="S2342" s="13">
        <f t="shared" si="182"/>
        <v>42141.95711805555</v>
      </c>
      <c r="T2342" s="13">
        <f t="shared" si="183"/>
        <v>42177.208333333328</v>
      </c>
      <c r="U2342">
        <f t="shared" si="184"/>
        <v>2015</v>
      </c>
    </row>
    <row r="2343" spans="1:21" ht="48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8217</v>
      </c>
      <c r="G2343" t="s">
        <v>8223</v>
      </c>
      <c r="H2343" t="s">
        <v>8245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8273</v>
      </c>
      <c r="O2343">
        <f t="shared" si="180"/>
        <v>103</v>
      </c>
      <c r="P2343">
        <f t="shared" si="181"/>
        <v>65.38</v>
      </c>
      <c r="Q2343" s="10" t="s">
        <v>8324</v>
      </c>
      <c r="R2343" t="s">
        <v>8348</v>
      </c>
      <c r="S2343" s="13">
        <f t="shared" si="182"/>
        <v>42465.542905092589</v>
      </c>
      <c r="T2343" s="13">
        <f t="shared" si="183"/>
        <v>42495.542905092589</v>
      </c>
      <c r="U2343">
        <f t="shared" si="184"/>
        <v>2016</v>
      </c>
    </row>
    <row r="2344" spans="1:21" ht="32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8217</v>
      </c>
      <c r="G2344" t="s">
        <v>8222</v>
      </c>
      <c r="H2344" t="s">
        <v>8244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8277</v>
      </c>
      <c r="O2344">
        <f t="shared" si="180"/>
        <v>704</v>
      </c>
      <c r="P2344">
        <f t="shared" si="181"/>
        <v>39.07</v>
      </c>
      <c r="Q2344" s="10" t="s">
        <v>8324</v>
      </c>
      <c r="R2344" t="s">
        <v>8343</v>
      </c>
      <c r="S2344" s="13">
        <f t="shared" si="182"/>
        <v>41184.849166666667</v>
      </c>
      <c r="T2344" s="13">
        <f t="shared" si="183"/>
        <v>41214.849166666667</v>
      </c>
      <c r="U2344">
        <f t="shared" si="184"/>
        <v>2012</v>
      </c>
    </row>
    <row r="2345" spans="1:21" ht="48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8217</v>
      </c>
      <c r="G2345" t="s">
        <v>8222</v>
      </c>
      <c r="H2345" t="s">
        <v>8244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8277</v>
      </c>
      <c r="O2345">
        <f t="shared" si="180"/>
        <v>111</v>
      </c>
      <c r="P2345">
        <f t="shared" si="181"/>
        <v>61.9</v>
      </c>
      <c r="Q2345" s="10" t="s">
        <v>8324</v>
      </c>
      <c r="R2345" t="s">
        <v>8343</v>
      </c>
      <c r="S2345" s="13">
        <f t="shared" si="182"/>
        <v>40956.066087962965</v>
      </c>
      <c r="T2345" s="13">
        <f t="shared" si="183"/>
        <v>41013.73333333333</v>
      </c>
      <c r="U2345">
        <f t="shared" si="184"/>
        <v>2012</v>
      </c>
    </row>
    <row r="2346" spans="1:21" ht="32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8217</v>
      </c>
      <c r="G2346" t="s">
        <v>8234</v>
      </c>
      <c r="H2346" t="s">
        <v>8247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8294</v>
      </c>
      <c r="O2346">
        <f t="shared" si="180"/>
        <v>137</v>
      </c>
      <c r="P2346">
        <f t="shared" si="181"/>
        <v>69.569999999999993</v>
      </c>
      <c r="Q2346" s="10" t="s">
        <v>8321</v>
      </c>
      <c r="R2346" t="s">
        <v>8349</v>
      </c>
      <c r="S2346" s="13">
        <f t="shared" si="182"/>
        <v>42774.621712962966</v>
      </c>
      <c r="T2346" s="13">
        <f t="shared" si="183"/>
        <v>42804.621712962966</v>
      </c>
      <c r="U2346">
        <f t="shared" si="184"/>
        <v>2017</v>
      </c>
    </row>
    <row r="2347" spans="1:21" ht="48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8217</v>
      </c>
      <c r="G2347" t="s">
        <v>8222</v>
      </c>
      <c r="H2347" t="s">
        <v>8244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8294</v>
      </c>
      <c r="O2347">
        <f t="shared" si="180"/>
        <v>2647</v>
      </c>
      <c r="P2347">
        <f t="shared" si="181"/>
        <v>53.48</v>
      </c>
      <c r="Q2347" s="10" t="s">
        <v>8321</v>
      </c>
      <c r="R2347" t="s">
        <v>8349</v>
      </c>
      <c r="S2347" s="13">
        <f t="shared" si="182"/>
        <v>41660.708530092597</v>
      </c>
      <c r="T2347" s="13">
        <f t="shared" si="183"/>
        <v>41691.75</v>
      </c>
      <c r="U2347">
        <f t="shared" si="184"/>
        <v>2014</v>
      </c>
    </row>
    <row r="2348" spans="1:21" ht="48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8217</v>
      </c>
      <c r="G2348" t="s">
        <v>8222</v>
      </c>
      <c r="H2348" t="s">
        <v>8244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8295</v>
      </c>
      <c r="O2348">
        <f t="shared" si="180"/>
        <v>102</v>
      </c>
      <c r="P2348">
        <f t="shared" si="181"/>
        <v>60.87</v>
      </c>
      <c r="Q2348" s="10" t="s">
        <v>8332</v>
      </c>
      <c r="R2348" t="s">
        <v>8350</v>
      </c>
      <c r="S2348" s="13">
        <f t="shared" si="182"/>
        <v>41918.670115740737</v>
      </c>
      <c r="T2348" s="13">
        <f t="shared" si="183"/>
        <v>41948.731944444444</v>
      </c>
      <c r="U2348">
        <f t="shared" si="184"/>
        <v>2014</v>
      </c>
    </row>
    <row r="2349" spans="1:21" ht="48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8218</v>
      </c>
      <c r="G2349" t="s">
        <v>8222</v>
      </c>
      <c r="H2349" t="s">
        <v>8244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8269</v>
      </c>
      <c r="O2349">
        <f t="shared" si="180"/>
        <v>0</v>
      </c>
      <c r="P2349">
        <f t="shared" si="181"/>
        <v>0</v>
      </c>
      <c r="Q2349" s="10" t="s">
        <v>8315</v>
      </c>
      <c r="R2349" t="s">
        <v>8319</v>
      </c>
      <c r="S2349" s="13">
        <f t="shared" si="182"/>
        <v>42157.916481481487</v>
      </c>
      <c r="T2349" s="13">
        <f t="shared" si="183"/>
        <v>42187.916481481487</v>
      </c>
      <c r="U2349">
        <f t="shared" si="184"/>
        <v>2015</v>
      </c>
    </row>
    <row r="2350" spans="1:21" ht="48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8217</v>
      </c>
      <c r="G2350" t="s">
        <v>8222</v>
      </c>
      <c r="H2350" t="s">
        <v>8244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8276</v>
      </c>
      <c r="O2350">
        <f t="shared" si="180"/>
        <v>113</v>
      </c>
      <c r="P2350">
        <f t="shared" si="181"/>
        <v>47.54</v>
      </c>
      <c r="Q2350" s="10" t="s">
        <v>8324</v>
      </c>
      <c r="R2350" t="s">
        <v>8345</v>
      </c>
      <c r="S2350" s="13">
        <f t="shared" si="182"/>
        <v>40999.645925925928</v>
      </c>
      <c r="T2350" s="13">
        <f t="shared" si="183"/>
        <v>41029.645925925928</v>
      </c>
      <c r="U2350">
        <f t="shared" si="184"/>
        <v>2012</v>
      </c>
    </row>
    <row r="2351" spans="1:21" ht="48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8217</v>
      </c>
      <c r="G2351" t="s">
        <v>8222</v>
      </c>
      <c r="H2351" t="s">
        <v>8244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8276</v>
      </c>
      <c r="O2351">
        <f t="shared" si="180"/>
        <v>113</v>
      </c>
      <c r="P2351">
        <f t="shared" si="181"/>
        <v>80.55</v>
      </c>
      <c r="Q2351" s="10" t="s">
        <v>8324</v>
      </c>
      <c r="R2351" t="s">
        <v>8345</v>
      </c>
      <c r="S2351" s="13">
        <f t="shared" si="182"/>
        <v>40730.878912037035</v>
      </c>
      <c r="T2351" s="13">
        <f t="shared" si="183"/>
        <v>40760.878912037035</v>
      </c>
      <c r="U2351">
        <f t="shared" si="184"/>
        <v>2011</v>
      </c>
    </row>
    <row r="2352" spans="1:21" ht="48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8217</v>
      </c>
      <c r="G2352" t="s">
        <v>8222</v>
      </c>
      <c r="H2352" t="s">
        <v>8244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8276</v>
      </c>
      <c r="O2352">
        <f t="shared" si="180"/>
        <v>203</v>
      </c>
      <c r="P2352">
        <f t="shared" si="181"/>
        <v>47.68</v>
      </c>
      <c r="Q2352" s="10" t="s">
        <v>8324</v>
      </c>
      <c r="R2352" t="s">
        <v>8345</v>
      </c>
      <c r="S2352" s="13">
        <f t="shared" si="182"/>
        <v>41226.648576388885</v>
      </c>
      <c r="T2352" s="13">
        <f t="shared" si="183"/>
        <v>41274.75</v>
      </c>
      <c r="U2352">
        <f t="shared" si="184"/>
        <v>2012</v>
      </c>
    </row>
    <row r="2353" spans="1:21" ht="48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8217</v>
      </c>
      <c r="G2353" t="s">
        <v>8222</v>
      </c>
      <c r="H2353" t="s">
        <v>8244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8297</v>
      </c>
      <c r="O2353">
        <f t="shared" si="180"/>
        <v>113</v>
      </c>
      <c r="P2353">
        <f t="shared" si="181"/>
        <v>136.91</v>
      </c>
      <c r="Q2353" s="10" t="s">
        <v>8324</v>
      </c>
      <c r="R2353" t="s">
        <v>8356</v>
      </c>
      <c r="S2353" s="13">
        <f t="shared" si="182"/>
        <v>41953.091134259259</v>
      </c>
      <c r="T2353" s="13">
        <f t="shared" si="183"/>
        <v>41981.207638888889</v>
      </c>
      <c r="U2353">
        <f t="shared" si="184"/>
        <v>2014</v>
      </c>
    </row>
    <row r="2354" spans="1:21" ht="48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8217</v>
      </c>
      <c r="G2354" t="s">
        <v>8222</v>
      </c>
      <c r="H2354" t="s">
        <v>8244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8297</v>
      </c>
      <c r="O2354">
        <f t="shared" si="180"/>
        <v>102</v>
      </c>
      <c r="P2354">
        <f t="shared" si="181"/>
        <v>57.54</v>
      </c>
      <c r="Q2354" s="10" t="s">
        <v>8324</v>
      </c>
      <c r="R2354" t="s">
        <v>8356</v>
      </c>
      <c r="S2354" s="13">
        <f t="shared" si="182"/>
        <v>41546.75105324074</v>
      </c>
      <c r="T2354" s="13">
        <f t="shared" si="183"/>
        <v>41565.165972222225</v>
      </c>
      <c r="U2354">
        <f t="shared" si="184"/>
        <v>2013</v>
      </c>
    </row>
    <row r="2355" spans="1:21" ht="48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8217</v>
      </c>
      <c r="G2355" t="s">
        <v>8223</v>
      </c>
      <c r="H2355" t="s">
        <v>8245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8297</v>
      </c>
      <c r="O2355">
        <f t="shared" si="180"/>
        <v>107</v>
      </c>
      <c r="P2355">
        <f t="shared" si="181"/>
        <v>52.96</v>
      </c>
      <c r="Q2355" s="10" t="s">
        <v>8324</v>
      </c>
      <c r="R2355" t="s">
        <v>8356</v>
      </c>
      <c r="S2355" s="13">
        <f t="shared" si="182"/>
        <v>42217.834525462968</v>
      </c>
      <c r="T2355" s="13">
        <f t="shared" si="183"/>
        <v>42236.458333333328</v>
      </c>
      <c r="U2355">
        <f t="shared" si="184"/>
        <v>2015</v>
      </c>
    </row>
    <row r="2356" spans="1:21" ht="48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8217</v>
      </c>
      <c r="G2356" t="s">
        <v>8222</v>
      </c>
      <c r="H2356" t="s">
        <v>8244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8297</v>
      </c>
      <c r="O2356">
        <f t="shared" si="180"/>
        <v>126</v>
      </c>
      <c r="P2356">
        <f t="shared" si="181"/>
        <v>84.08</v>
      </c>
      <c r="Q2356" s="10" t="s">
        <v>8324</v>
      </c>
      <c r="R2356" t="s">
        <v>8356</v>
      </c>
      <c r="S2356" s="13">
        <f t="shared" si="182"/>
        <v>41107.849143518521</v>
      </c>
      <c r="T2356" s="13">
        <f t="shared" si="183"/>
        <v>41137.849143518521</v>
      </c>
      <c r="U2356">
        <f t="shared" si="184"/>
        <v>2012</v>
      </c>
    </row>
    <row r="2357" spans="1:21" ht="48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8219</v>
      </c>
      <c r="G2357" t="s">
        <v>8222</v>
      </c>
      <c r="H2357" t="s">
        <v>8244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8301</v>
      </c>
      <c r="O2357">
        <f t="shared" si="180"/>
        <v>1</v>
      </c>
      <c r="P2357">
        <f t="shared" si="181"/>
        <v>11.25</v>
      </c>
      <c r="Q2357" s="10" t="s">
        <v>8312</v>
      </c>
      <c r="R2357" t="s">
        <v>8342</v>
      </c>
      <c r="S2357" s="13">
        <f t="shared" si="182"/>
        <v>41030.292025462964</v>
      </c>
      <c r="T2357" s="13">
        <f t="shared" si="183"/>
        <v>41059.791666666664</v>
      </c>
      <c r="U2357">
        <f t="shared" si="184"/>
        <v>2012</v>
      </c>
    </row>
    <row r="2358" spans="1:21" ht="48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8219</v>
      </c>
      <c r="G2358" t="s">
        <v>8222</v>
      </c>
      <c r="H2358" t="s">
        <v>8244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8301</v>
      </c>
      <c r="O2358">
        <f t="shared" si="180"/>
        <v>0</v>
      </c>
      <c r="P2358">
        <f t="shared" si="181"/>
        <v>0</v>
      </c>
      <c r="Q2358" s="10" t="s">
        <v>8312</v>
      </c>
      <c r="R2358" t="s">
        <v>8342</v>
      </c>
      <c r="S2358" s="13">
        <f t="shared" si="182"/>
        <v>41194.579027777778</v>
      </c>
      <c r="T2358" s="13">
        <f t="shared" si="183"/>
        <v>41210.579027777778</v>
      </c>
      <c r="U2358">
        <f t="shared" si="184"/>
        <v>2012</v>
      </c>
    </row>
    <row r="2359" spans="1:21" ht="48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8219</v>
      </c>
      <c r="G2359" t="s">
        <v>8227</v>
      </c>
      <c r="H2359" t="s">
        <v>8249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8301</v>
      </c>
      <c r="O2359">
        <f t="shared" si="180"/>
        <v>1</v>
      </c>
      <c r="P2359">
        <f t="shared" si="181"/>
        <v>11.33</v>
      </c>
      <c r="Q2359" s="10" t="s">
        <v>8312</v>
      </c>
      <c r="R2359" t="s">
        <v>8342</v>
      </c>
      <c r="S2359" s="13">
        <f t="shared" si="182"/>
        <v>42172.958912037036</v>
      </c>
      <c r="T2359" s="13">
        <f t="shared" si="183"/>
        <v>42232.958912037036</v>
      </c>
      <c r="U2359">
        <f t="shared" si="184"/>
        <v>2015</v>
      </c>
    </row>
    <row r="2360" spans="1:21" ht="48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8219</v>
      </c>
      <c r="G2360" t="s">
        <v>8222</v>
      </c>
      <c r="H2360" t="s">
        <v>8244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8301</v>
      </c>
      <c r="O2360">
        <f t="shared" si="180"/>
        <v>14</v>
      </c>
      <c r="P2360">
        <f t="shared" si="181"/>
        <v>43.85</v>
      </c>
      <c r="Q2360" s="10" t="s">
        <v>8312</v>
      </c>
      <c r="R2360" t="s">
        <v>8342</v>
      </c>
      <c r="S2360" s="13">
        <f t="shared" si="182"/>
        <v>41311.126481481479</v>
      </c>
      <c r="T2360" s="13">
        <f t="shared" si="183"/>
        <v>41341.126481481479</v>
      </c>
      <c r="U2360">
        <f t="shared" si="184"/>
        <v>2013</v>
      </c>
    </row>
    <row r="2361" spans="1:21" ht="48" x14ac:dyDescent="0.2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8219</v>
      </c>
      <c r="G2361" t="s">
        <v>8222</v>
      </c>
      <c r="H2361" t="s">
        <v>8244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8268</v>
      </c>
      <c r="O2361">
        <f t="shared" si="180"/>
        <v>7</v>
      </c>
      <c r="P2361">
        <f t="shared" si="181"/>
        <v>29.56</v>
      </c>
      <c r="Q2361" s="10" t="s">
        <v>8310</v>
      </c>
      <c r="R2361" t="s">
        <v>8334</v>
      </c>
      <c r="S2361" s="13">
        <f t="shared" si="182"/>
        <v>42480.800648148142</v>
      </c>
      <c r="T2361" s="13">
        <f t="shared" si="183"/>
        <v>42540.800648148142</v>
      </c>
      <c r="U2361">
        <f t="shared" si="184"/>
        <v>2016</v>
      </c>
    </row>
    <row r="2362" spans="1:21" ht="48" x14ac:dyDescent="0.2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8217</v>
      </c>
      <c r="G2362" t="s">
        <v>8222</v>
      </c>
      <c r="H2362" t="s">
        <v>8244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8302</v>
      </c>
      <c r="O2362">
        <f t="shared" si="180"/>
        <v>101</v>
      </c>
      <c r="P2362">
        <f t="shared" si="181"/>
        <v>126.72</v>
      </c>
      <c r="Q2362" s="10" t="s">
        <v>8310</v>
      </c>
      <c r="R2362" t="s">
        <v>8318</v>
      </c>
      <c r="S2362" s="13">
        <f t="shared" si="182"/>
        <v>42004.703865740739</v>
      </c>
      <c r="T2362" s="13">
        <f t="shared" si="183"/>
        <v>42034.703865740739</v>
      </c>
      <c r="U2362">
        <f t="shared" si="184"/>
        <v>2015</v>
      </c>
    </row>
    <row r="2363" spans="1:21" ht="48" x14ac:dyDescent="0.2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8217</v>
      </c>
      <c r="G2363" t="s">
        <v>8239</v>
      </c>
      <c r="H2363" t="s">
        <v>8247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8300</v>
      </c>
      <c r="O2363">
        <f t="shared" si="180"/>
        <v>129</v>
      </c>
      <c r="P2363">
        <f t="shared" si="181"/>
        <v>53.16</v>
      </c>
      <c r="Q2363" s="10" t="s">
        <v>8310</v>
      </c>
      <c r="R2363" t="s">
        <v>8311</v>
      </c>
      <c r="S2363" s="13">
        <f t="shared" si="182"/>
        <v>42225.559675925921</v>
      </c>
      <c r="T2363" s="13">
        <f t="shared" si="183"/>
        <v>42270.559675925921</v>
      </c>
      <c r="U2363">
        <f t="shared" si="184"/>
        <v>2015</v>
      </c>
    </row>
    <row r="2364" spans="1:21" ht="48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8217</v>
      </c>
      <c r="G2364" t="s">
        <v>8222</v>
      </c>
      <c r="H2364" t="s">
        <v>8244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8300</v>
      </c>
      <c r="O2364">
        <f t="shared" si="180"/>
        <v>117</v>
      </c>
      <c r="P2364">
        <f t="shared" si="181"/>
        <v>85.18</v>
      </c>
      <c r="Q2364" s="10" t="s">
        <v>8310</v>
      </c>
      <c r="R2364" t="s">
        <v>8311</v>
      </c>
      <c r="S2364" s="13">
        <f t="shared" si="182"/>
        <v>42024.702893518523</v>
      </c>
      <c r="T2364" s="13">
        <f t="shared" si="183"/>
        <v>42045.702893518523</v>
      </c>
      <c r="U2364">
        <f t="shared" si="184"/>
        <v>2015</v>
      </c>
    </row>
    <row r="2365" spans="1:21" ht="48" x14ac:dyDescent="0.2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8217</v>
      </c>
      <c r="G2365" t="s">
        <v>8222</v>
      </c>
      <c r="H2365" t="s">
        <v>8244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8300</v>
      </c>
      <c r="O2365">
        <f t="shared" si="180"/>
        <v>133</v>
      </c>
      <c r="P2365">
        <f t="shared" si="181"/>
        <v>82.94</v>
      </c>
      <c r="Q2365" s="10" t="s">
        <v>8310</v>
      </c>
      <c r="R2365" t="s">
        <v>8311</v>
      </c>
      <c r="S2365" s="13">
        <f t="shared" si="182"/>
        <v>41843.155729166669</v>
      </c>
      <c r="T2365" s="13">
        <f t="shared" si="183"/>
        <v>41873.155729166669</v>
      </c>
      <c r="U2365">
        <f t="shared" si="184"/>
        <v>2014</v>
      </c>
    </row>
    <row r="2366" spans="1:21" ht="48" x14ac:dyDescent="0.2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8219</v>
      </c>
      <c r="G2366" t="s">
        <v>8227</v>
      </c>
      <c r="H2366" t="s">
        <v>8249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8300</v>
      </c>
      <c r="O2366">
        <f t="shared" si="180"/>
        <v>23</v>
      </c>
      <c r="P2366">
        <f t="shared" si="181"/>
        <v>53.53</v>
      </c>
      <c r="Q2366" s="10" t="s">
        <v>8310</v>
      </c>
      <c r="R2366" t="s">
        <v>8311</v>
      </c>
      <c r="S2366" s="13">
        <f t="shared" si="182"/>
        <v>41760.909039351849</v>
      </c>
      <c r="T2366" s="13">
        <f t="shared" si="183"/>
        <v>41791.165972222225</v>
      </c>
      <c r="U2366">
        <f t="shared" si="184"/>
        <v>2014</v>
      </c>
    </row>
    <row r="2367" spans="1:21" ht="48" x14ac:dyDescent="0.2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8219</v>
      </c>
      <c r="G2367" t="s">
        <v>8224</v>
      </c>
      <c r="H2367" t="s">
        <v>8246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8300</v>
      </c>
      <c r="O2367">
        <f t="shared" si="180"/>
        <v>30</v>
      </c>
      <c r="P2367">
        <f t="shared" si="181"/>
        <v>237</v>
      </c>
      <c r="Q2367" s="10" t="s">
        <v>8310</v>
      </c>
      <c r="R2367" t="s">
        <v>8311</v>
      </c>
      <c r="S2367" s="13">
        <f t="shared" si="182"/>
        <v>42006.908692129626</v>
      </c>
      <c r="T2367" s="13">
        <f t="shared" si="183"/>
        <v>42038.083333333328</v>
      </c>
      <c r="U2367">
        <f t="shared" si="184"/>
        <v>2015</v>
      </c>
    </row>
    <row r="2368" spans="1:21" ht="32" x14ac:dyDescent="0.2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8217</v>
      </c>
      <c r="G2368" t="s">
        <v>8222</v>
      </c>
      <c r="H2368" t="s">
        <v>8244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8268</v>
      </c>
      <c r="O2368">
        <f t="shared" si="180"/>
        <v>101</v>
      </c>
      <c r="P2368">
        <f t="shared" si="181"/>
        <v>98.54</v>
      </c>
      <c r="Q2368" s="10" t="s">
        <v>8310</v>
      </c>
      <c r="R2368" t="s">
        <v>8334</v>
      </c>
      <c r="S2368" s="13">
        <f t="shared" si="182"/>
        <v>41829.788252314815</v>
      </c>
      <c r="T2368" s="13">
        <f t="shared" si="183"/>
        <v>41839.208333333336</v>
      </c>
      <c r="U2368">
        <f t="shared" si="184"/>
        <v>2014</v>
      </c>
    </row>
    <row r="2369" spans="1:21" ht="48" x14ac:dyDescent="0.2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8217</v>
      </c>
      <c r="G2369" t="s">
        <v>8222</v>
      </c>
      <c r="H2369" t="s">
        <v>8244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8268</v>
      </c>
      <c r="O2369">
        <f t="shared" si="180"/>
        <v>127</v>
      </c>
      <c r="P2369">
        <f t="shared" si="181"/>
        <v>80.73</v>
      </c>
      <c r="Q2369" s="10" t="s">
        <v>8310</v>
      </c>
      <c r="R2369" t="s">
        <v>8334</v>
      </c>
      <c r="S2369" s="13">
        <f t="shared" si="182"/>
        <v>41799.685902777775</v>
      </c>
      <c r="T2369" s="13">
        <f t="shared" si="183"/>
        <v>41827.083333333336</v>
      </c>
      <c r="U2369">
        <f t="shared" si="184"/>
        <v>2014</v>
      </c>
    </row>
    <row r="2370" spans="1:21" ht="48" x14ac:dyDescent="0.2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8219</v>
      </c>
      <c r="G2370" t="s">
        <v>8227</v>
      </c>
      <c r="H2370" t="s">
        <v>8249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8302</v>
      </c>
      <c r="O2370">
        <f t="shared" si="180"/>
        <v>0</v>
      </c>
      <c r="P2370">
        <f t="shared" si="181"/>
        <v>0</v>
      </c>
      <c r="Q2370" s="10" t="s">
        <v>8310</v>
      </c>
      <c r="R2370" t="s">
        <v>8318</v>
      </c>
      <c r="S2370" s="13">
        <f t="shared" si="182"/>
        <v>42683.151331018518</v>
      </c>
      <c r="T2370" s="13">
        <f t="shared" si="183"/>
        <v>42713.192997685182</v>
      </c>
      <c r="U2370">
        <f t="shared" si="184"/>
        <v>2016</v>
      </c>
    </row>
    <row r="2371" spans="1:21" ht="32" x14ac:dyDescent="0.2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8217</v>
      </c>
      <c r="G2371" t="s">
        <v>8222</v>
      </c>
      <c r="H2371" t="s">
        <v>8244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8268</v>
      </c>
      <c r="O2371">
        <f t="shared" ref="O2371:O2434" si="185">ROUND(E2371/D2371*100,0)</f>
        <v>126</v>
      </c>
      <c r="P2371">
        <f t="shared" ref="P2371:P2434" si="186">IFERROR(ROUND(E2371/L2371,2),0)</f>
        <v>53.72</v>
      </c>
      <c r="Q2371" s="10" t="s">
        <v>8310</v>
      </c>
      <c r="R2371" t="s">
        <v>8334</v>
      </c>
      <c r="S2371" s="13">
        <f t="shared" ref="S2371:S2434" si="187">(((J2371/60)/60)/24)+DATE(1970,1,1)</f>
        <v>41829.795729166668</v>
      </c>
      <c r="T2371" s="13">
        <f t="shared" ref="T2371:T2434" si="188">(((I2371/60)/60)/24)+DATE(1970,1,1)</f>
        <v>41859.795729166668</v>
      </c>
      <c r="U2371">
        <f t="shared" ref="U2371:U2434" si="189">YEAR(T2371)</f>
        <v>2014</v>
      </c>
    </row>
    <row r="2372" spans="1:21" ht="48" x14ac:dyDescent="0.2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8217</v>
      </c>
      <c r="G2372" t="s">
        <v>8223</v>
      </c>
      <c r="H2372" t="s">
        <v>8245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8268</v>
      </c>
      <c r="O2372">
        <f t="shared" si="185"/>
        <v>103</v>
      </c>
      <c r="P2372">
        <f t="shared" si="186"/>
        <v>36.61</v>
      </c>
      <c r="Q2372" s="10" t="s">
        <v>8310</v>
      </c>
      <c r="R2372" t="s">
        <v>8334</v>
      </c>
      <c r="S2372" s="13">
        <f t="shared" si="187"/>
        <v>42155.696793981479</v>
      </c>
      <c r="T2372" s="13">
        <f t="shared" si="188"/>
        <v>42190.696793981479</v>
      </c>
      <c r="U2372">
        <f t="shared" si="189"/>
        <v>2015</v>
      </c>
    </row>
    <row r="2373" spans="1:21" ht="48" x14ac:dyDescent="0.2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8217</v>
      </c>
      <c r="G2373" t="s">
        <v>8223</v>
      </c>
      <c r="H2373" t="s">
        <v>8245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8268</v>
      </c>
      <c r="O2373">
        <f t="shared" si="185"/>
        <v>100</v>
      </c>
      <c r="P2373">
        <f t="shared" si="186"/>
        <v>34.92</v>
      </c>
      <c r="Q2373" s="10" t="s">
        <v>8310</v>
      </c>
      <c r="R2373" t="s">
        <v>8334</v>
      </c>
      <c r="S2373" s="13">
        <f t="shared" si="187"/>
        <v>42734.789444444439</v>
      </c>
      <c r="T2373" s="13">
        <f t="shared" si="188"/>
        <v>42767.979861111111</v>
      </c>
      <c r="U2373">
        <f t="shared" si="189"/>
        <v>2017</v>
      </c>
    </row>
    <row r="2374" spans="1:21" ht="48" x14ac:dyDescent="0.2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8217</v>
      </c>
      <c r="G2374" t="s">
        <v>8222</v>
      </c>
      <c r="H2374" t="s">
        <v>8244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8268</v>
      </c>
      <c r="O2374">
        <f t="shared" si="185"/>
        <v>107</v>
      </c>
      <c r="P2374">
        <f t="shared" si="186"/>
        <v>204.57</v>
      </c>
      <c r="Q2374" s="10" t="s">
        <v>8310</v>
      </c>
      <c r="R2374" t="s">
        <v>8334</v>
      </c>
      <c r="S2374" s="13">
        <f t="shared" si="187"/>
        <v>42611.801412037035</v>
      </c>
      <c r="T2374" s="13">
        <f t="shared" si="188"/>
        <v>42627.791666666672</v>
      </c>
      <c r="U2374">
        <f t="shared" si="189"/>
        <v>2016</v>
      </c>
    </row>
    <row r="2375" spans="1:21" ht="48" x14ac:dyDescent="0.2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8217</v>
      </c>
      <c r="G2375" t="s">
        <v>8222</v>
      </c>
      <c r="H2375" t="s">
        <v>8244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8268</v>
      </c>
      <c r="O2375">
        <f t="shared" si="185"/>
        <v>102</v>
      </c>
      <c r="P2375">
        <f t="shared" si="186"/>
        <v>204.05</v>
      </c>
      <c r="Q2375" s="10" t="s">
        <v>8310</v>
      </c>
      <c r="R2375" t="s">
        <v>8334</v>
      </c>
      <c r="S2375" s="13">
        <f t="shared" si="187"/>
        <v>42186.855879629627</v>
      </c>
      <c r="T2375" s="13">
        <f t="shared" si="188"/>
        <v>42216.855879629627</v>
      </c>
      <c r="U2375">
        <f t="shared" si="189"/>
        <v>2015</v>
      </c>
    </row>
    <row r="2376" spans="1:21" ht="48" x14ac:dyDescent="0.2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8217</v>
      </c>
      <c r="G2376" t="s">
        <v>8223</v>
      </c>
      <c r="H2376" t="s">
        <v>8245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8268</v>
      </c>
      <c r="O2376">
        <f t="shared" si="185"/>
        <v>110</v>
      </c>
      <c r="P2376">
        <f t="shared" si="186"/>
        <v>49.44</v>
      </c>
      <c r="Q2376" s="10" t="s">
        <v>8310</v>
      </c>
      <c r="R2376" t="s">
        <v>8334</v>
      </c>
      <c r="S2376" s="13">
        <f t="shared" si="187"/>
        <v>42466.303715277783</v>
      </c>
      <c r="T2376" s="13">
        <f t="shared" si="188"/>
        <v>42496.303715277783</v>
      </c>
      <c r="U2376">
        <f t="shared" si="189"/>
        <v>2016</v>
      </c>
    </row>
    <row r="2377" spans="1:21" ht="32" x14ac:dyDescent="0.2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8217</v>
      </c>
      <c r="G2377" t="s">
        <v>8222</v>
      </c>
      <c r="H2377" t="s">
        <v>8244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8268</v>
      </c>
      <c r="O2377">
        <f t="shared" si="185"/>
        <v>106</v>
      </c>
      <c r="P2377">
        <f t="shared" si="186"/>
        <v>184.78</v>
      </c>
      <c r="Q2377" s="10" t="s">
        <v>8310</v>
      </c>
      <c r="R2377" t="s">
        <v>8334</v>
      </c>
      <c r="S2377" s="13">
        <f t="shared" si="187"/>
        <v>42746.057106481487</v>
      </c>
      <c r="T2377" s="13">
        <f t="shared" si="188"/>
        <v>42791.057106481487</v>
      </c>
      <c r="U2377">
        <f t="shared" si="189"/>
        <v>2017</v>
      </c>
    </row>
    <row r="2378" spans="1:21" ht="48" x14ac:dyDescent="0.2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8217</v>
      </c>
      <c r="G2378" t="s">
        <v>8222</v>
      </c>
      <c r="H2378" t="s">
        <v>8244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8268</v>
      </c>
      <c r="O2378">
        <f t="shared" si="185"/>
        <v>102</v>
      </c>
      <c r="P2378">
        <f t="shared" si="186"/>
        <v>85.21</v>
      </c>
      <c r="Q2378" s="10" t="s">
        <v>8310</v>
      </c>
      <c r="R2378" t="s">
        <v>8334</v>
      </c>
      <c r="S2378" s="13">
        <f t="shared" si="187"/>
        <v>42044.184988425928</v>
      </c>
      <c r="T2378" s="13">
        <f t="shared" si="188"/>
        <v>42074.143321759257</v>
      </c>
      <c r="U2378">
        <f t="shared" si="189"/>
        <v>2015</v>
      </c>
    </row>
    <row r="2379" spans="1:21" ht="48" x14ac:dyDescent="0.2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8217</v>
      </c>
      <c r="G2379" t="s">
        <v>8222</v>
      </c>
      <c r="H2379" t="s">
        <v>8244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8268</v>
      </c>
      <c r="O2379">
        <f t="shared" si="185"/>
        <v>111</v>
      </c>
      <c r="P2379">
        <f t="shared" si="186"/>
        <v>68.349999999999994</v>
      </c>
      <c r="Q2379" s="10" t="s">
        <v>8310</v>
      </c>
      <c r="R2379" t="s">
        <v>8334</v>
      </c>
      <c r="S2379" s="13">
        <f t="shared" si="187"/>
        <v>41941.75203703704</v>
      </c>
      <c r="T2379" s="13">
        <f t="shared" si="188"/>
        <v>41964.708333333328</v>
      </c>
      <c r="U2379">
        <f t="shared" si="189"/>
        <v>2014</v>
      </c>
    </row>
    <row r="2380" spans="1:21" ht="48" x14ac:dyDescent="0.2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8217</v>
      </c>
      <c r="G2380" t="s">
        <v>8223</v>
      </c>
      <c r="H2380" t="s">
        <v>8245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8268</v>
      </c>
      <c r="O2380">
        <f t="shared" si="185"/>
        <v>120</v>
      </c>
      <c r="P2380">
        <f t="shared" si="186"/>
        <v>159.47</v>
      </c>
      <c r="Q2380" s="10" t="s">
        <v>8310</v>
      </c>
      <c r="R2380" t="s">
        <v>8334</v>
      </c>
      <c r="S2380" s="13">
        <f t="shared" si="187"/>
        <v>42089.412557870368</v>
      </c>
      <c r="T2380" s="13">
        <f t="shared" si="188"/>
        <v>42117.770833333328</v>
      </c>
      <c r="U2380">
        <f t="shared" si="189"/>
        <v>2015</v>
      </c>
    </row>
    <row r="2381" spans="1:21" ht="48" x14ac:dyDescent="0.2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8217</v>
      </c>
      <c r="G2381" t="s">
        <v>8222</v>
      </c>
      <c r="H2381" t="s">
        <v>8244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8268</v>
      </c>
      <c r="O2381">
        <f t="shared" si="185"/>
        <v>101</v>
      </c>
      <c r="P2381">
        <f t="shared" si="186"/>
        <v>72.05</v>
      </c>
      <c r="Q2381" s="10" t="s">
        <v>8310</v>
      </c>
      <c r="R2381" t="s">
        <v>8334</v>
      </c>
      <c r="S2381" s="13">
        <f t="shared" si="187"/>
        <v>41752.83457175926</v>
      </c>
      <c r="T2381" s="13">
        <f t="shared" si="188"/>
        <v>41782.83457175926</v>
      </c>
      <c r="U2381">
        <f t="shared" si="189"/>
        <v>2014</v>
      </c>
    </row>
    <row r="2382" spans="1:21" ht="48" x14ac:dyDescent="0.2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8217</v>
      </c>
      <c r="G2382" t="s">
        <v>8222</v>
      </c>
      <c r="H2382" t="s">
        <v>8244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8268</v>
      </c>
      <c r="O2382">
        <f t="shared" si="185"/>
        <v>105</v>
      </c>
      <c r="P2382">
        <f t="shared" si="186"/>
        <v>136</v>
      </c>
      <c r="Q2382" s="10" t="s">
        <v>8310</v>
      </c>
      <c r="R2382" t="s">
        <v>8334</v>
      </c>
      <c r="S2382" s="13">
        <f t="shared" si="187"/>
        <v>42430.839398148149</v>
      </c>
      <c r="T2382" s="13">
        <f t="shared" si="188"/>
        <v>42445.165972222225</v>
      </c>
      <c r="U2382">
        <f t="shared" si="189"/>
        <v>2016</v>
      </c>
    </row>
    <row r="2383" spans="1:21" ht="48" x14ac:dyDescent="0.2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8217</v>
      </c>
      <c r="G2383" t="s">
        <v>8223</v>
      </c>
      <c r="H2383" t="s">
        <v>8245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8268</v>
      </c>
      <c r="O2383">
        <f t="shared" si="185"/>
        <v>100</v>
      </c>
      <c r="P2383">
        <f t="shared" si="186"/>
        <v>307.69</v>
      </c>
      <c r="Q2383" s="10" t="s">
        <v>8310</v>
      </c>
      <c r="R2383" t="s">
        <v>8334</v>
      </c>
      <c r="S2383" s="13">
        <f t="shared" si="187"/>
        <v>41794.817523148151</v>
      </c>
      <c r="T2383" s="13">
        <f t="shared" si="188"/>
        <v>41824.458333333336</v>
      </c>
      <c r="U2383">
        <f t="shared" si="189"/>
        <v>2014</v>
      </c>
    </row>
    <row r="2384" spans="1:21" ht="48" x14ac:dyDescent="0.2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8217</v>
      </c>
      <c r="G2384" t="s">
        <v>8223</v>
      </c>
      <c r="H2384" t="s">
        <v>8245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8268</v>
      </c>
      <c r="O2384">
        <f t="shared" si="185"/>
        <v>114</v>
      </c>
      <c r="P2384">
        <f t="shared" si="186"/>
        <v>56.83</v>
      </c>
      <c r="Q2384" s="10" t="s">
        <v>8310</v>
      </c>
      <c r="R2384" t="s">
        <v>8334</v>
      </c>
      <c r="S2384" s="13">
        <f t="shared" si="187"/>
        <v>42581.397546296299</v>
      </c>
      <c r="T2384" s="13">
        <f t="shared" si="188"/>
        <v>42638.958333333328</v>
      </c>
      <c r="U2384">
        <f t="shared" si="189"/>
        <v>2016</v>
      </c>
    </row>
    <row r="2385" spans="1:21" ht="48" x14ac:dyDescent="0.2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8217</v>
      </c>
      <c r="G2385" t="s">
        <v>8222</v>
      </c>
      <c r="H2385" t="s">
        <v>8244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8268</v>
      </c>
      <c r="O2385">
        <f t="shared" si="185"/>
        <v>128</v>
      </c>
      <c r="P2385">
        <f t="shared" si="186"/>
        <v>82.26</v>
      </c>
      <c r="Q2385" s="10" t="s">
        <v>8310</v>
      </c>
      <c r="R2385" t="s">
        <v>8334</v>
      </c>
      <c r="S2385" s="13">
        <f t="shared" si="187"/>
        <v>42125.647534722222</v>
      </c>
      <c r="T2385" s="13">
        <f t="shared" si="188"/>
        <v>42150.647534722222</v>
      </c>
      <c r="U2385">
        <f t="shared" si="189"/>
        <v>2015</v>
      </c>
    </row>
    <row r="2386" spans="1:21" ht="48" x14ac:dyDescent="0.2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8217</v>
      </c>
      <c r="G2386" t="s">
        <v>8222</v>
      </c>
      <c r="H2386" t="s">
        <v>8244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8268</v>
      </c>
      <c r="O2386">
        <f t="shared" si="185"/>
        <v>100</v>
      </c>
      <c r="P2386">
        <f t="shared" si="186"/>
        <v>81.67</v>
      </c>
      <c r="Q2386" s="10" t="s">
        <v>8310</v>
      </c>
      <c r="R2386" t="s">
        <v>8334</v>
      </c>
      <c r="S2386" s="13">
        <f t="shared" si="187"/>
        <v>42447.894432870366</v>
      </c>
      <c r="T2386" s="13">
        <f t="shared" si="188"/>
        <v>42507.894432870366</v>
      </c>
      <c r="U2386">
        <f t="shared" si="189"/>
        <v>2016</v>
      </c>
    </row>
    <row r="2387" spans="1:21" ht="48" x14ac:dyDescent="0.2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8217</v>
      </c>
      <c r="G2387" t="s">
        <v>8223</v>
      </c>
      <c r="H2387" t="s">
        <v>8245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8268</v>
      </c>
      <c r="O2387">
        <f t="shared" si="185"/>
        <v>102</v>
      </c>
      <c r="P2387">
        <f t="shared" si="186"/>
        <v>84.85</v>
      </c>
      <c r="Q2387" s="10" t="s">
        <v>8310</v>
      </c>
      <c r="R2387" t="s">
        <v>8334</v>
      </c>
      <c r="S2387" s="13">
        <f t="shared" si="187"/>
        <v>41846.667326388888</v>
      </c>
      <c r="T2387" s="13">
        <f t="shared" si="188"/>
        <v>41867.667326388888</v>
      </c>
      <c r="U2387">
        <f t="shared" si="189"/>
        <v>2014</v>
      </c>
    </row>
    <row r="2388" spans="1:21" ht="48" x14ac:dyDescent="0.2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8217</v>
      </c>
      <c r="G2388" t="s">
        <v>8223</v>
      </c>
      <c r="H2388" t="s">
        <v>8245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8268</v>
      </c>
      <c r="O2388">
        <f t="shared" si="185"/>
        <v>114</v>
      </c>
      <c r="P2388">
        <f t="shared" si="186"/>
        <v>39.869999999999997</v>
      </c>
      <c r="Q2388" s="10" t="s">
        <v>8310</v>
      </c>
      <c r="R2388" t="s">
        <v>8334</v>
      </c>
      <c r="S2388" s="13">
        <f t="shared" si="187"/>
        <v>41914.295104166667</v>
      </c>
      <c r="T2388" s="13">
        <f t="shared" si="188"/>
        <v>41948.536111111112</v>
      </c>
      <c r="U2388">
        <f t="shared" si="189"/>
        <v>2014</v>
      </c>
    </row>
    <row r="2389" spans="1:21" ht="64" x14ac:dyDescent="0.2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8217</v>
      </c>
      <c r="G2389" t="s">
        <v>8222</v>
      </c>
      <c r="H2389" t="s">
        <v>8244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8268</v>
      </c>
      <c r="O2389">
        <f t="shared" si="185"/>
        <v>100</v>
      </c>
      <c r="P2389">
        <f t="shared" si="186"/>
        <v>121.36</v>
      </c>
      <c r="Q2389" s="10" t="s">
        <v>8310</v>
      </c>
      <c r="R2389" t="s">
        <v>8334</v>
      </c>
      <c r="S2389" s="13">
        <f t="shared" si="187"/>
        <v>41995.870486111111</v>
      </c>
      <c r="T2389" s="13">
        <f t="shared" si="188"/>
        <v>42015.870486111111</v>
      </c>
      <c r="U2389">
        <f t="shared" si="189"/>
        <v>2015</v>
      </c>
    </row>
    <row r="2390" spans="1:21" ht="48" x14ac:dyDescent="0.2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8217</v>
      </c>
      <c r="G2390" t="s">
        <v>8223</v>
      </c>
      <c r="H2390" t="s">
        <v>8245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8268</v>
      </c>
      <c r="O2390">
        <f t="shared" si="185"/>
        <v>101</v>
      </c>
      <c r="P2390">
        <f t="shared" si="186"/>
        <v>310</v>
      </c>
      <c r="Q2390" s="10" t="s">
        <v>8310</v>
      </c>
      <c r="R2390" t="s">
        <v>8334</v>
      </c>
      <c r="S2390" s="13">
        <f t="shared" si="187"/>
        <v>42102.866307870368</v>
      </c>
      <c r="T2390" s="13">
        <f t="shared" si="188"/>
        <v>42133.866307870368</v>
      </c>
      <c r="U2390">
        <f t="shared" si="189"/>
        <v>2015</v>
      </c>
    </row>
    <row r="2391" spans="1:21" ht="48" x14ac:dyDescent="0.2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8219</v>
      </c>
      <c r="G2391" t="s">
        <v>8223</v>
      </c>
      <c r="H2391" t="s">
        <v>8245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8268</v>
      </c>
      <c r="O2391">
        <f t="shared" si="185"/>
        <v>20</v>
      </c>
      <c r="P2391">
        <f t="shared" si="186"/>
        <v>100.63</v>
      </c>
      <c r="Q2391" s="10" t="s">
        <v>8310</v>
      </c>
      <c r="R2391" t="s">
        <v>8334</v>
      </c>
      <c r="S2391" s="13">
        <f t="shared" si="187"/>
        <v>42548.449861111112</v>
      </c>
      <c r="T2391" s="13">
        <f t="shared" si="188"/>
        <v>42568.449861111112</v>
      </c>
      <c r="U2391">
        <f t="shared" si="189"/>
        <v>2016</v>
      </c>
    </row>
    <row r="2392" spans="1:21" ht="32" x14ac:dyDescent="0.2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8217</v>
      </c>
      <c r="G2392" t="s">
        <v>8222</v>
      </c>
      <c r="H2392" t="s">
        <v>8244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8302</v>
      </c>
      <c r="O2392">
        <f t="shared" si="185"/>
        <v>110</v>
      </c>
      <c r="P2392">
        <f t="shared" si="186"/>
        <v>50.11</v>
      </c>
      <c r="Q2392" s="10" t="s">
        <v>8310</v>
      </c>
      <c r="R2392" t="s">
        <v>8318</v>
      </c>
      <c r="S2392" s="13">
        <f t="shared" si="187"/>
        <v>42182.108252314814</v>
      </c>
      <c r="T2392" s="13">
        <f t="shared" si="188"/>
        <v>42242.108252314814</v>
      </c>
      <c r="U2392">
        <f t="shared" si="189"/>
        <v>2015</v>
      </c>
    </row>
    <row r="2393" spans="1:21" ht="48" x14ac:dyDescent="0.2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8217</v>
      </c>
      <c r="G2393" t="s">
        <v>8222</v>
      </c>
      <c r="H2393" t="s">
        <v>8244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8302</v>
      </c>
      <c r="O2393">
        <f t="shared" si="185"/>
        <v>108</v>
      </c>
      <c r="P2393">
        <f t="shared" si="186"/>
        <v>74.239999999999995</v>
      </c>
      <c r="Q2393" s="10" t="s">
        <v>8310</v>
      </c>
      <c r="R2393" t="s">
        <v>8318</v>
      </c>
      <c r="S2393" s="13">
        <f t="shared" si="187"/>
        <v>41772.727893518517</v>
      </c>
      <c r="T2393" s="13">
        <f t="shared" si="188"/>
        <v>41802.727893518517</v>
      </c>
      <c r="U2393">
        <f t="shared" si="189"/>
        <v>2014</v>
      </c>
    </row>
    <row r="2394" spans="1:21" ht="48" x14ac:dyDescent="0.2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8219</v>
      </c>
      <c r="G2394" t="s">
        <v>8222</v>
      </c>
      <c r="H2394" t="s">
        <v>8244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8268</v>
      </c>
      <c r="O2394">
        <f t="shared" si="185"/>
        <v>1</v>
      </c>
      <c r="P2394">
        <f t="shared" si="186"/>
        <v>25</v>
      </c>
      <c r="Q2394" s="10" t="s">
        <v>8310</v>
      </c>
      <c r="R2394" t="s">
        <v>8334</v>
      </c>
      <c r="S2394" s="13">
        <f t="shared" si="187"/>
        <v>42439.702314814815</v>
      </c>
      <c r="T2394" s="13">
        <f t="shared" si="188"/>
        <v>42468.774305555555</v>
      </c>
      <c r="U2394">
        <f t="shared" si="189"/>
        <v>2016</v>
      </c>
    </row>
    <row r="2395" spans="1:21" ht="48" x14ac:dyDescent="0.2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8219</v>
      </c>
      <c r="G2395" t="s">
        <v>8222</v>
      </c>
      <c r="H2395" t="s">
        <v>8244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8268</v>
      </c>
      <c r="O2395">
        <f t="shared" si="185"/>
        <v>0</v>
      </c>
      <c r="P2395">
        <f t="shared" si="186"/>
        <v>0</v>
      </c>
      <c r="Q2395" s="10" t="s">
        <v>8310</v>
      </c>
      <c r="R2395" t="s">
        <v>8334</v>
      </c>
      <c r="S2395" s="13">
        <f t="shared" si="187"/>
        <v>42282.655543981484</v>
      </c>
      <c r="T2395" s="13">
        <f t="shared" si="188"/>
        <v>42342.697210648148</v>
      </c>
      <c r="U2395">
        <f t="shared" si="189"/>
        <v>2015</v>
      </c>
    </row>
    <row r="2396" spans="1:21" ht="32" x14ac:dyDescent="0.2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8219</v>
      </c>
      <c r="G2396" t="s">
        <v>8222</v>
      </c>
      <c r="H2396" t="s">
        <v>8244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8268</v>
      </c>
      <c r="O2396">
        <f t="shared" si="185"/>
        <v>1</v>
      </c>
      <c r="P2396">
        <f t="shared" si="186"/>
        <v>6.75</v>
      </c>
      <c r="Q2396" s="10" t="s">
        <v>8310</v>
      </c>
      <c r="R2396" t="s">
        <v>8334</v>
      </c>
      <c r="S2396" s="13">
        <f t="shared" si="187"/>
        <v>41833.951516203706</v>
      </c>
      <c r="T2396" s="13">
        <f t="shared" si="188"/>
        <v>41863.951516203706</v>
      </c>
      <c r="U2396">
        <f t="shared" si="189"/>
        <v>2014</v>
      </c>
    </row>
    <row r="2397" spans="1:21" ht="48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8217</v>
      </c>
      <c r="G2397" t="s">
        <v>8222</v>
      </c>
      <c r="H2397" t="s">
        <v>8244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8262</v>
      </c>
      <c r="O2397">
        <f t="shared" si="185"/>
        <v>110</v>
      </c>
      <c r="P2397">
        <f t="shared" si="186"/>
        <v>93.4</v>
      </c>
      <c r="Q2397" s="10" t="s">
        <v>8308</v>
      </c>
      <c r="R2397" t="s">
        <v>8347</v>
      </c>
      <c r="S2397" s="13">
        <f t="shared" si="187"/>
        <v>42563.932951388888</v>
      </c>
      <c r="T2397" s="13">
        <f t="shared" si="188"/>
        <v>42580.232638888891</v>
      </c>
      <c r="U2397">
        <f t="shared" si="189"/>
        <v>2016</v>
      </c>
    </row>
    <row r="2398" spans="1:21" ht="32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8217</v>
      </c>
      <c r="G2398" t="s">
        <v>8222</v>
      </c>
      <c r="H2398" t="s">
        <v>8244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8294</v>
      </c>
      <c r="O2398">
        <f t="shared" si="185"/>
        <v>287</v>
      </c>
      <c r="P2398">
        <f t="shared" si="186"/>
        <v>41.78</v>
      </c>
      <c r="Q2398" s="10" t="s">
        <v>8321</v>
      </c>
      <c r="R2398" t="s">
        <v>8349</v>
      </c>
      <c r="S2398" s="13">
        <f t="shared" si="187"/>
        <v>42467.951979166668</v>
      </c>
      <c r="T2398" s="13">
        <f t="shared" si="188"/>
        <v>42497.951979166668</v>
      </c>
      <c r="U2398">
        <f t="shared" si="189"/>
        <v>2016</v>
      </c>
    </row>
    <row r="2399" spans="1:21" ht="48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8217</v>
      </c>
      <c r="G2399" t="s">
        <v>8223</v>
      </c>
      <c r="H2399" t="s">
        <v>8245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8300</v>
      </c>
      <c r="O2399">
        <f t="shared" si="185"/>
        <v>101</v>
      </c>
      <c r="P2399">
        <f t="shared" si="186"/>
        <v>53.95</v>
      </c>
      <c r="Q2399" s="10" t="s">
        <v>8310</v>
      </c>
      <c r="R2399" t="s">
        <v>8311</v>
      </c>
      <c r="S2399" s="13">
        <f t="shared" si="187"/>
        <v>41780.745254629634</v>
      </c>
      <c r="T2399" s="13">
        <f t="shared" si="188"/>
        <v>41810.917361111111</v>
      </c>
      <c r="U2399">
        <f t="shared" si="189"/>
        <v>2014</v>
      </c>
    </row>
    <row r="2400" spans="1:21" ht="48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8219</v>
      </c>
      <c r="G2400" t="s">
        <v>8223</v>
      </c>
      <c r="H2400" t="s">
        <v>8245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8275</v>
      </c>
      <c r="O2400">
        <f t="shared" si="185"/>
        <v>5</v>
      </c>
      <c r="P2400">
        <f t="shared" si="186"/>
        <v>19.600000000000001</v>
      </c>
      <c r="Q2400" s="10" t="s">
        <v>8324</v>
      </c>
      <c r="R2400" t="s">
        <v>8338</v>
      </c>
      <c r="S2400" s="13">
        <f t="shared" si="187"/>
        <v>41944.916215277779</v>
      </c>
      <c r="T2400" s="13">
        <f t="shared" si="188"/>
        <v>41974.957881944443</v>
      </c>
      <c r="U2400">
        <f t="shared" si="189"/>
        <v>2014</v>
      </c>
    </row>
    <row r="2401" spans="1:21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8218</v>
      </c>
      <c r="G2401" t="s">
        <v>8223</v>
      </c>
      <c r="H2401" t="s">
        <v>8245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8302</v>
      </c>
      <c r="O2401">
        <f t="shared" si="185"/>
        <v>53</v>
      </c>
      <c r="P2401">
        <f t="shared" si="186"/>
        <v>44.76</v>
      </c>
      <c r="Q2401" s="10" t="s">
        <v>8310</v>
      </c>
      <c r="R2401" t="s">
        <v>8318</v>
      </c>
      <c r="S2401" s="13">
        <f t="shared" si="187"/>
        <v>42372.624166666668</v>
      </c>
      <c r="T2401" s="13">
        <f t="shared" si="188"/>
        <v>42402.624166666668</v>
      </c>
      <c r="U2401">
        <f t="shared" si="189"/>
        <v>2016</v>
      </c>
    </row>
    <row r="2402" spans="1:21" ht="32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8217</v>
      </c>
      <c r="G2402" t="s">
        <v>8222</v>
      </c>
      <c r="H2402" t="s">
        <v>8244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8268</v>
      </c>
      <c r="O2402">
        <f t="shared" si="185"/>
        <v>139</v>
      </c>
      <c r="P2402">
        <f t="shared" si="186"/>
        <v>116.65</v>
      </c>
      <c r="Q2402" s="10" t="s">
        <v>8310</v>
      </c>
      <c r="R2402" t="s">
        <v>8334</v>
      </c>
      <c r="S2402" s="13">
        <f t="shared" si="187"/>
        <v>42185.521087962959</v>
      </c>
      <c r="T2402" s="13">
        <f t="shared" si="188"/>
        <v>42215.521087962959</v>
      </c>
      <c r="U2402">
        <f t="shared" si="189"/>
        <v>2015</v>
      </c>
    </row>
    <row r="2403" spans="1:21" ht="48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8219</v>
      </c>
      <c r="G2403" t="s">
        <v>8222</v>
      </c>
      <c r="H2403" t="s">
        <v>8244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8269</v>
      </c>
      <c r="O2403">
        <f t="shared" si="185"/>
        <v>37</v>
      </c>
      <c r="P2403">
        <f t="shared" si="186"/>
        <v>64.36</v>
      </c>
      <c r="Q2403" s="10" t="s">
        <v>8315</v>
      </c>
      <c r="R2403" t="s">
        <v>8319</v>
      </c>
      <c r="S2403" s="13">
        <f t="shared" si="187"/>
        <v>41901.684861111113</v>
      </c>
      <c r="T2403" s="13">
        <f t="shared" si="188"/>
        <v>41931.684861111113</v>
      </c>
      <c r="U2403">
        <f t="shared" si="189"/>
        <v>2014</v>
      </c>
    </row>
    <row r="2404" spans="1:21" ht="48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8217</v>
      </c>
      <c r="G2404" t="s">
        <v>8222</v>
      </c>
      <c r="H2404" t="s">
        <v>8244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8289</v>
      </c>
      <c r="O2404">
        <f t="shared" si="185"/>
        <v>101</v>
      </c>
      <c r="P2404">
        <f t="shared" si="186"/>
        <v>47.19</v>
      </c>
      <c r="Q2404" s="10" t="s">
        <v>8324</v>
      </c>
      <c r="R2404" t="s">
        <v>8354</v>
      </c>
      <c r="S2404" s="13">
        <f t="shared" si="187"/>
        <v>41737.684664351851</v>
      </c>
      <c r="T2404" s="13">
        <f t="shared" si="188"/>
        <v>41782.684664351851</v>
      </c>
      <c r="U2404">
        <f t="shared" si="189"/>
        <v>2014</v>
      </c>
    </row>
    <row r="2405" spans="1:21" ht="48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8217</v>
      </c>
      <c r="G2405" t="s">
        <v>8222</v>
      </c>
      <c r="H2405" t="s">
        <v>8244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8268</v>
      </c>
      <c r="O2405">
        <f t="shared" si="185"/>
        <v>105</v>
      </c>
      <c r="P2405">
        <f t="shared" si="186"/>
        <v>114.29</v>
      </c>
      <c r="Q2405" s="10" t="s">
        <v>8310</v>
      </c>
      <c r="R2405" t="s">
        <v>8334</v>
      </c>
      <c r="S2405" s="13">
        <f t="shared" si="187"/>
        <v>42268.009224537032</v>
      </c>
      <c r="T2405" s="13">
        <f t="shared" si="188"/>
        <v>42303.009224537032</v>
      </c>
      <c r="U2405">
        <f t="shared" si="189"/>
        <v>2015</v>
      </c>
    </row>
    <row r="2406" spans="1:21" ht="48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8219</v>
      </c>
      <c r="G2406" t="s">
        <v>8222</v>
      </c>
      <c r="H2406" t="s">
        <v>8244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8276</v>
      </c>
      <c r="O2406">
        <f t="shared" si="185"/>
        <v>3</v>
      </c>
      <c r="P2406">
        <f t="shared" si="186"/>
        <v>14.13</v>
      </c>
      <c r="Q2406" s="10" t="s">
        <v>8324</v>
      </c>
      <c r="R2406" t="s">
        <v>8345</v>
      </c>
      <c r="S2406" s="13">
        <f t="shared" si="187"/>
        <v>41179.32104166667</v>
      </c>
      <c r="T2406" s="13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8219</v>
      </c>
      <c r="G2407" t="s">
        <v>8223</v>
      </c>
      <c r="H2407" t="s">
        <v>8245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8272</v>
      </c>
      <c r="O2407">
        <f t="shared" si="185"/>
        <v>1</v>
      </c>
      <c r="P2407">
        <f t="shared" si="186"/>
        <v>16</v>
      </c>
      <c r="Q2407" s="10" t="s">
        <v>8312</v>
      </c>
      <c r="R2407" t="s">
        <v>8351</v>
      </c>
      <c r="S2407" s="13">
        <f t="shared" si="187"/>
        <v>42100.735937499994</v>
      </c>
      <c r="T2407" s="13">
        <f t="shared" si="188"/>
        <v>42134.959027777775</v>
      </c>
      <c r="U2407">
        <f t="shared" si="189"/>
        <v>2015</v>
      </c>
    </row>
    <row r="2408" spans="1:21" ht="48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8219</v>
      </c>
      <c r="G2408" t="s">
        <v>8222</v>
      </c>
      <c r="H2408" t="s">
        <v>8244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8276</v>
      </c>
      <c r="O2408">
        <f t="shared" si="185"/>
        <v>1</v>
      </c>
      <c r="P2408">
        <f t="shared" si="186"/>
        <v>30</v>
      </c>
      <c r="Q2408" s="10" t="s">
        <v>8324</v>
      </c>
      <c r="R2408" t="s">
        <v>8345</v>
      </c>
      <c r="S2408" s="13">
        <f t="shared" si="187"/>
        <v>40877.25099537037</v>
      </c>
      <c r="T2408" s="13">
        <f t="shared" si="188"/>
        <v>40922.25099537037</v>
      </c>
      <c r="U2408">
        <f t="shared" si="189"/>
        <v>2012</v>
      </c>
    </row>
    <row r="2409" spans="1:21" ht="48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8217</v>
      </c>
      <c r="G2409" t="s">
        <v>8240</v>
      </c>
      <c r="H2409" t="s">
        <v>8247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8282</v>
      </c>
      <c r="O2409">
        <f t="shared" si="185"/>
        <v>108</v>
      </c>
      <c r="P2409">
        <f t="shared" si="186"/>
        <v>56.98</v>
      </c>
      <c r="Q2409" s="10" t="s">
        <v>8328</v>
      </c>
      <c r="R2409" t="s">
        <v>8329</v>
      </c>
      <c r="S2409" s="13">
        <f t="shared" si="187"/>
        <v>42606.347233796296</v>
      </c>
      <c r="T2409" s="13">
        <f t="shared" si="188"/>
        <v>42666.347233796296</v>
      </c>
      <c r="U2409">
        <f t="shared" si="189"/>
        <v>2016</v>
      </c>
    </row>
    <row r="2410" spans="1:21" ht="48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8217</v>
      </c>
      <c r="G2410" t="s">
        <v>8222</v>
      </c>
      <c r="H2410" t="s">
        <v>8244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8300</v>
      </c>
      <c r="O2410">
        <f t="shared" si="185"/>
        <v>107</v>
      </c>
      <c r="P2410">
        <f t="shared" si="186"/>
        <v>74.069999999999993</v>
      </c>
      <c r="Q2410" s="10" t="s">
        <v>8310</v>
      </c>
      <c r="R2410" t="s">
        <v>8311</v>
      </c>
      <c r="S2410" s="13">
        <f t="shared" si="187"/>
        <v>42139.014525462961</v>
      </c>
      <c r="T2410" s="13">
        <f t="shared" si="188"/>
        <v>42169.014525462961</v>
      </c>
      <c r="U2410">
        <f t="shared" si="189"/>
        <v>2015</v>
      </c>
    </row>
    <row r="2411" spans="1:21" ht="48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8219</v>
      </c>
      <c r="G2411" t="s">
        <v>8222</v>
      </c>
      <c r="H2411" t="s">
        <v>8244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8302</v>
      </c>
      <c r="O2411">
        <f t="shared" si="185"/>
        <v>4</v>
      </c>
      <c r="P2411">
        <f t="shared" si="186"/>
        <v>37.75</v>
      </c>
      <c r="Q2411" s="10" t="s">
        <v>8310</v>
      </c>
      <c r="R2411" t="s">
        <v>8318</v>
      </c>
      <c r="S2411" s="13">
        <f t="shared" si="187"/>
        <v>42538.755428240736</v>
      </c>
      <c r="T2411" s="13">
        <f t="shared" si="188"/>
        <v>42598.755428240736</v>
      </c>
      <c r="U2411">
        <f t="shared" si="189"/>
        <v>2016</v>
      </c>
    </row>
    <row r="2412" spans="1:21" ht="48" x14ac:dyDescent="0.2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8217</v>
      </c>
      <c r="G2412" t="s">
        <v>8222</v>
      </c>
      <c r="H2412" t="s">
        <v>8244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8268</v>
      </c>
      <c r="O2412">
        <f t="shared" si="185"/>
        <v>108</v>
      </c>
      <c r="P2412">
        <f t="shared" si="186"/>
        <v>46.61</v>
      </c>
      <c r="Q2412" s="10" t="s">
        <v>8310</v>
      </c>
      <c r="R2412" t="s">
        <v>8334</v>
      </c>
      <c r="S2412" s="13">
        <f t="shared" si="187"/>
        <v>41884.056747685187</v>
      </c>
      <c r="T2412" s="13">
        <f t="shared" si="188"/>
        <v>41903.083333333336</v>
      </c>
      <c r="U2412">
        <f t="shared" si="189"/>
        <v>2014</v>
      </c>
    </row>
    <row r="2413" spans="1:21" ht="48" x14ac:dyDescent="0.2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8219</v>
      </c>
      <c r="G2413" t="s">
        <v>8222</v>
      </c>
      <c r="H2413" t="s">
        <v>8244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8268</v>
      </c>
      <c r="O2413">
        <f t="shared" si="185"/>
        <v>3</v>
      </c>
      <c r="P2413">
        <f t="shared" si="186"/>
        <v>23.75</v>
      </c>
      <c r="Q2413" s="10" t="s">
        <v>8310</v>
      </c>
      <c r="R2413" t="s">
        <v>8334</v>
      </c>
      <c r="S2413" s="13">
        <f t="shared" si="187"/>
        <v>42446.060694444444</v>
      </c>
      <c r="T2413" s="13">
        <f t="shared" si="188"/>
        <v>42461.165972222225</v>
      </c>
      <c r="U2413">
        <f t="shared" si="189"/>
        <v>2016</v>
      </c>
    </row>
    <row r="2414" spans="1:21" ht="32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8217</v>
      </c>
      <c r="G2414" t="s">
        <v>8223</v>
      </c>
      <c r="H2414" t="s">
        <v>8245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8273</v>
      </c>
      <c r="O2414">
        <f t="shared" si="185"/>
        <v>252</v>
      </c>
      <c r="P2414">
        <f t="shared" si="186"/>
        <v>55.61</v>
      </c>
      <c r="Q2414" s="10" t="s">
        <v>8324</v>
      </c>
      <c r="R2414" t="s">
        <v>8348</v>
      </c>
      <c r="S2414" s="13">
        <f t="shared" si="187"/>
        <v>42677.669050925921</v>
      </c>
      <c r="T2414" s="13">
        <f t="shared" si="188"/>
        <v>42707.710717592592</v>
      </c>
      <c r="U2414">
        <f t="shared" si="189"/>
        <v>2016</v>
      </c>
    </row>
    <row r="2415" spans="1:21" ht="48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8217</v>
      </c>
      <c r="G2415" t="s">
        <v>8222</v>
      </c>
      <c r="H2415" t="s">
        <v>8244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8297</v>
      </c>
      <c r="O2415">
        <f t="shared" si="185"/>
        <v>103</v>
      </c>
      <c r="P2415">
        <f t="shared" si="186"/>
        <v>67.42</v>
      </c>
      <c r="Q2415" s="10" t="s">
        <v>8324</v>
      </c>
      <c r="R2415" t="s">
        <v>8356</v>
      </c>
      <c r="S2415" s="13">
        <f t="shared" si="187"/>
        <v>40961.252141203702</v>
      </c>
      <c r="T2415" s="13">
        <f t="shared" si="188"/>
        <v>40989.866666666669</v>
      </c>
      <c r="U2415">
        <f t="shared" si="189"/>
        <v>2012</v>
      </c>
    </row>
    <row r="2416" spans="1:21" ht="48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8217</v>
      </c>
      <c r="G2416" t="s">
        <v>8222</v>
      </c>
      <c r="H2416" t="s">
        <v>8244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8271</v>
      </c>
      <c r="O2416">
        <f t="shared" si="185"/>
        <v>315</v>
      </c>
      <c r="P2416">
        <f t="shared" si="186"/>
        <v>105.05</v>
      </c>
      <c r="Q2416" s="10" t="s">
        <v>8312</v>
      </c>
      <c r="R2416" t="s">
        <v>8346</v>
      </c>
      <c r="S2416" s="13">
        <f t="shared" si="187"/>
        <v>41579.734259259261</v>
      </c>
      <c r="T2416" s="13">
        <f t="shared" si="188"/>
        <v>41599.207638888889</v>
      </c>
      <c r="U2416">
        <f t="shared" si="189"/>
        <v>2013</v>
      </c>
    </row>
    <row r="2417" spans="1:21" ht="64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8219</v>
      </c>
      <c r="G2417" t="s">
        <v>8222</v>
      </c>
      <c r="H2417" t="s">
        <v>8244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8279</v>
      </c>
      <c r="O2417">
        <f t="shared" si="185"/>
        <v>1</v>
      </c>
      <c r="P2417">
        <f t="shared" si="186"/>
        <v>13</v>
      </c>
      <c r="Q2417" s="10" t="s">
        <v>8321</v>
      </c>
      <c r="R2417" t="s">
        <v>8322</v>
      </c>
      <c r="S2417" s="13">
        <f t="shared" si="187"/>
        <v>40710.731180555551</v>
      </c>
      <c r="T2417" s="13">
        <f t="shared" si="188"/>
        <v>40740.731180555551</v>
      </c>
      <c r="U2417">
        <f t="shared" si="189"/>
        <v>2011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8219</v>
      </c>
      <c r="G2418" t="s">
        <v>8223</v>
      </c>
      <c r="H2418" t="s">
        <v>8245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8302</v>
      </c>
      <c r="O2418">
        <f t="shared" si="185"/>
        <v>3</v>
      </c>
      <c r="P2418">
        <f t="shared" si="186"/>
        <v>29</v>
      </c>
      <c r="Q2418" s="10" t="s">
        <v>8310</v>
      </c>
      <c r="R2418" t="s">
        <v>8318</v>
      </c>
      <c r="S2418" s="13">
        <f t="shared" si="187"/>
        <v>42138.798819444448</v>
      </c>
      <c r="T2418" s="13">
        <f t="shared" si="188"/>
        <v>42170.798819444448</v>
      </c>
      <c r="U2418">
        <f t="shared" si="189"/>
        <v>2015</v>
      </c>
    </row>
    <row r="2419" spans="1:21" ht="16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8217</v>
      </c>
      <c r="G2419" t="s">
        <v>8222</v>
      </c>
      <c r="H2419" t="s">
        <v>8244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8262</v>
      </c>
      <c r="O2419">
        <f t="shared" si="185"/>
        <v>100</v>
      </c>
      <c r="P2419">
        <f t="shared" si="186"/>
        <v>291.79000000000002</v>
      </c>
      <c r="Q2419" s="10" t="s">
        <v>8308</v>
      </c>
      <c r="R2419" t="s">
        <v>8347</v>
      </c>
      <c r="S2419" s="13">
        <f t="shared" si="187"/>
        <v>42468.94458333333</v>
      </c>
      <c r="T2419" s="13">
        <f t="shared" si="188"/>
        <v>42475.875</v>
      </c>
      <c r="U2419">
        <f t="shared" si="189"/>
        <v>2016</v>
      </c>
    </row>
    <row r="2420" spans="1:21" ht="32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8217</v>
      </c>
      <c r="G2420" t="s">
        <v>8222</v>
      </c>
      <c r="H2420" t="s">
        <v>8244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8262</v>
      </c>
      <c r="O2420">
        <f t="shared" si="185"/>
        <v>160</v>
      </c>
      <c r="P2420">
        <f t="shared" si="186"/>
        <v>109.78</v>
      </c>
      <c r="Q2420" s="10" t="s">
        <v>8308</v>
      </c>
      <c r="R2420" t="s">
        <v>8347</v>
      </c>
      <c r="S2420" s="13">
        <f t="shared" si="187"/>
        <v>42508.677187499998</v>
      </c>
      <c r="T2420" s="13">
        <f t="shared" si="188"/>
        <v>42544.852083333331</v>
      </c>
      <c r="U2420">
        <f t="shared" si="189"/>
        <v>2016</v>
      </c>
    </row>
    <row r="2421" spans="1:21" ht="48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8217</v>
      </c>
      <c r="G2421" t="s">
        <v>8222</v>
      </c>
      <c r="H2421" t="s">
        <v>8244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8263</v>
      </c>
      <c r="O2421">
        <f t="shared" si="185"/>
        <v>115</v>
      </c>
      <c r="P2421">
        <f t="shared" si="186"/>
        <v>85.96</v>
      </c>
      <c r="Q2421" s="10" t="s">
        <v>8308</v>
      </c>
      <c r="R2421" t="s">
        <v>8357</v>
      </c>
      <c r="S2421" s="13">
        <f t="shared" si="187"/>
        <v>41357.209166666667</v>
      </c>
      <c r="T2421" s="13">
        <f t="shared" si="188"/>
        <v>41387.209166666667</v>
      </c>
      <c r="U2421">
        <f t="shared" si="189"/>
        <v>2013</v>
      </c>
    </row>
    <row r="2422" spans="1:21" ht="48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8217</v>
      </c>
      <c r="G2422" t="s">
        <v>8222</v>
      </c>
      <c r="H2422" t="s">
        <v>8244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8263</v>
      </c>
      <c r="O2422">
        <f t="shared" si="185"/>
        <v>103</v>
      </c>
      <c r="P2422">
        <f t="shared" si="186"/>
        <v>60</v>
      </c>
      <c r="Q2422" s="10" t="s">
        <v>8308</v>
      </c>
      <c r="R2422" t="s">
        <v>8357</v>
      </c>
      <c r="S2422" s="13">
        <f t="shared" si="187"/>
        <v>41786.65892361111</v>
      </c>
      <c r="T2422" s="13">
        <f t="shared" si="188"/>
        <v>41812.65892361111</v>
      </c>
      <c r="U2422">
        <f t="shared" si="189"/>
        <v>2014</v>
      </c>
    </row>
    <row r="2423" spans="1:21" ht="48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8217</v>
      </c>
      <c r="G2423" t="s">
        <v>8222</v>
      </c>
      <c r="H2423" t="s">
        <v>8244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8263</v>
      </c>
      <c r="O2423">
        <f t="shared" si="185"/>
        <v>100</v>
      </c>
      <c r="P2423">
        <f t="shared" si="186"/>
        <v>100</v>
      </c>
      <c r="Q2423" s="10" t="s">
        <v>8308</v>
      </c>
      <c r="R2423" t="s">
        <v>8357</v>
      </c>
      <c r="S2423" s="13">
        <f t="shared" si="187"/>
        <v>41274.776736111111</v>
      </c>
      <c r="T2423" s="13">
        <f t="shared" si="188"/>
        <v>41298.776736111111</v>
      </c>
      <c r="U2423">
        <f t="shared" si="189"/>
        <v>2013</v>
      </c>
    </row>
    <row r="2424" spans="1:21" ht="48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8217</v>
      </c>
      <c r="G2424" t="s">
        <v>8224</v>
      </c>
      <c r="H2424" t="s">
        <v>8246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8263</v>
      </c>
      <c r="O2424">
        <f t="shared" si="185"/>
        <v>155</v>
      </c>
      <c r="P2424">
        <f t="shared" si="186"/>
        <v>102.08</v>
      </c>
      <c r="Q2424" s="10" t="s">
        <v>8308</v>
      </c>
      <c r="R2424" t="s">
        <v>8357</v>
      </c>
      <c r="S2424" s="13">
        <f t="shared" si="187"/>
        <v>42125.333182870367</v>
      </c>
      <c r="T2424" s="13">
        <f t="shared" si="188"/>
        <v>42155.333182870367</v>
      </c>
      <c r="U2424">
        <f t="shared" si="189"/>
        <v>2015</v>
      </c>
    </row>
    <row r="2425" spans="1:21" ht="48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8217</v>
      </c>
      <c r="G2425" t="s">
        <v>8222</v>
      </c>
      <c r="H2425" t="s">
        <v>8244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8263</v>
      </c>
      <c r="O2425">
        <f t="shared" si="185"/>
        <v>114</v>
      </c>
      <c r="P2425">
        <f t="shared" si="186"/>
        <v>69.790000000000006</v>
      </c>
      <c r="Q2425" s="10" t="s">
        <v>8308</v>
      </c>
      <c r="R2425" t="s">
        <v>8357</v>
      </c>
      <c r="S2425" s="13">
        <f t="shared" si="187"/>
        <v>40595.497164351851</v>
      </c>
      <c r="T2425" s="13">
        <f t="shared" si="188"/>
        <v>40641.455497685187</v>
      </c>
      <c r="U2425">
        <f t="shared" si="189"/>
        <v>2011</v>
      </c>
    </row>
    <row r="2426" spans="1:21" ht="48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8219</v>
      </c>
      <c r="G2426" t="s">
        <v>8223</v>
      </c>
      <c r="H2426" t="s">
        <v>8245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8265</v>
      </c>
      <c r="O2426">
        <f t="shared" si="185"/>
        <v>42</v>
      </c>
      <c r="P2426">
        <f t="shared" si="186"/>
        <v>77.11</v>
      </c>
      <c r="Q2426" s="10" t="s">
        <v>8308</v>
      </c>
      <c r="R2426" t="s">
        <v>8317</v>
      </c>
      <c r="S2426" s="13">
        <f t="shared" si="187"/>
        <v>42259.542800925927</v>
      </c>
      <c r="T2426" s="13">
        <f t="shared" si="188"/>
        <v>42287.875</v>
      </c>
      <c r="U2426">
        <f t="shared" si="189"/>
        <v>2015</v>
      </c>
    </row>
    <row r="2427" spans="1:21" ht="48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8217</v>
      </c>
      <c r="G2427" t="s">
        <v>8222</v>
      </c>
      <c r="H2427" t="s">
        <v>8244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8266</v>
      </c>
      <c r="O2427">
        <f t="shared" si="185"/>
        <v>114</v>
      </c>
      <c r="P2427">
        <f t="shared" si="186"/>
        <v>47.4</v>
      </c>
      <c r="Q2427" s="10" t="s">
        <v>8308</v>
      </c>
      <c r="R2427" t="s">
        <v>8337</v>
      </c>
      <c r="S2427" s="13">
        <f t="shared" si="187"/>
        <v>40213.323599537034</v>
      </c>
      <c r="T2427" s="13">
        <f t="shared" si="188"/>
        <v>40253.29583333333</v>
      </c>
      <c r="U2427">
        <f t="shared" si="189"/>
        <v>2010</v>
      </c>
    </row>
    <row r="2428" spans="1:21" ht="48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8217</v>
      </c>
      <c r="G2428" t="s">
        <v>8222</v>
      </c>
      <c r="H2428" t="s">
        <v>8244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8266</v>
      </c>
      <c r="O2428">
        <f t="shared" si="185"/>
        <v>126</v>
      </c>
      <c r="P2428">
        <f t="shared" si="186"/>
        <v>57.08</v>
      </c>
      <c r="Q2428" s="10" t="s">
        <v>8308</v>
      </c>
      <c r="R2428" t="s">
        <v>8337</v>
      </c>
      <c r="S2428" s="13">
        <f t="shared" si="187"/>
        <v>41013.787569444445</v>
      </c>
      <c r="T2428" s="13">
        <f t="shared" si="188"/>
        <v>41045.791666666664</v>
      </c>
      <c r="U2428">
        <f t="shared" si="189"/>
        <v>2012</v>
      </c>
    </row>
    <row r="2429" spans="1:21" ht="48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8217</v>
      </c>
      <c r="G2429" t="s">
        <v>8222</v>
      </c>
      <c r="H2429" t="s">
        <v>8244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8266</v>
      </c>
      <c r="O2429">
        <f t="shared" si="185"/>
        <v>107</v>
      </c>
      <c r="P2429">
        <f t="shared" si="186"/>
        <v>67.91</v>
      </c>
      <c r="Q2429" s="10" t="s">
        <v>8308</v>
      </c>
      <c r="R2429" t="s">
        <v>8337</v>
      </c>
      <c r="S2429" s="13">
        <f t="shared" si="187"/>
        <v>41894.879606481481</v>
      </c>
      <c r="T2429" s="13">
        <f t="shared" si="188"/>
        <v>41913.165972222225</v>
      </c>
      <c r="U2429">
        <f t="shared" si="189"/>
        <v>2014</v>
      </c>
    </row>
    <row r="2430" spans="1:21" ht="48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8217</v>
      </c>
      <c r="G2430" t="s">
        <v>8222</v>
      </c>
      <c r="H2430" t="s">
        <v>8244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8266</v>
      </c>
      <c r="O2430">
        <f t="shared" si="185"/>
        <v>104</v>
      </c>
      <c r="P2430">
        <f t="shared" si="186"/>
        <v>125.45</v>
      </c>
      <c r="Q2430" s="10" t="s">
        <v>8308</v>
      </c>
      <c r="R2430" t="s">
        <v>8337</v>
      </c>
      <c r="S2430" s="13">
        <f t="shared" si="187"/>
        <v>42438.827789351853</v>
      </c>
      <c r="T2430" s="13">
        <f t="shared" si="188"/>
        <v>42468.786122685182</v>
      </c>
      <c r="U2430">
        <f t="shared" si="189"/>
        <v>2016</v>
      </c>
    </row>
    <row r="2431" spans="1:21" ht="48" x14ac:dyDescent="0.2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8217</v>
      </c>
      <c r="G2431" t="s">
        <v>8223</v>
      </c>
      <c r="H2431" t="s">
        <v>8245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8268</v>
      </c>
      <c r="O2431">
        <f t="shared" si="185"/>
        <v>109</v>
      </c>
      <c r="P2431">
        <f t="shared" si="186"/>
        <v>29.26</v>
      </c>
      <c r="Q2431" s="10" t="s">
        <v>8310</v>
      </c>
      <c r="R2431" t="s">
        <v>8334</v>
      </c>
      <c r="S2431" s="13">
        <f t="shared" si="187"/>
        <v>42492.717233796298</v>
      </c>
      <c r="T2431" s="13">
        <f t="shared" si="188"/>
        <v>42522.717233796298</v>
      </c>
      <c r="U2431">
        <f t="shared" si="189"/>
        <v>2016</v>
      </c>
    </row>
    <row r="2432" spans="1:21" ht="48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8217</v>
      </c>
      <c r="G2432" t="s">
        <v>8222</v>
      </c>
      <c r="H2432" t="s">
        <v>8244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8271</v>
      </c>
      <c r="O2432">
        <f t="shared" si="185"/>
        <v>156</v>
      </c>
      <c r="P2432">
        <f t="shared" si="186"/>
        <v>36.53</v>
      </c>
      <c r="Q2432" s="10" t="s">
        <v>8312</v>
      </c>
      <c r="R2432" t="s">
        <v>8346</v>
      </c>
      <c r="S2432" s="13">
        <f t="shared" si="187"/>
        <v>41247.020243055551</v>
      </c>
      <c r="T2432" s="13">
        <f t="shared" si="188"/>
        <v>41288.888888888891</v>
      </c>
      <c r="U2432">
        <f t="shared" si="189"/>
        <v>2013</v>
      </c>
    </row>
    <row r="2433" spans="1:21" ht="48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8219</v>
      </c>
      <c r="G2433" t="s">
        <v>8236</v>
      </c>
      <c r="H2433" t="s">
        <v>8254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8272</v>
      </c>
      <c r="O2433">
        <f t="shared" si="185"/>
        <v>0</v>
      </c>
      <c r="P2433">
        <f t="shared" si="186"/>
        <v>0</v>
      </c>
      <c r="Q2433" s="10" t="s">
        <v>8312</v>
      </c>
      <c r="R2433" t="s">
        <v>8351</v>
      </c>
      <c r="S2433" s="13">
        <f t="shared" si="187"/>
        <v>42690.858449074076</v>
      </c>
      <c r="T2433" s="13">
        <f t="shared" si="188"/>
        <v>42708.25</v>
      </c>
      <c r="U2433">
        <f t="shared" si="189"/>
        <v>2016</v>
      </c>
    </row>
    <row r="2434" spans="1:21" ht="48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8217</v>
      </c>
      <c r="G2434" t="s">
        <v>8222</v>
      </c>
      <c r="H2434" t="s">
        <v>8244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8273</v>
      </c>
      <c r="O2434">
        <f t="shared" si="185"/>
        <v>115</v>
      </c>
      <c r="P2434">
        <f t="shared" si="186"/>
        <v>46.22</v>
      </c>
      <c r="Q2434" s="10" t="s">
        <v>8324</v>
      </c>
      <c r="R2434" t="s">
        <v>8348</v>
      </c>
      <c r="S2434" s="13">
        <f t="shared" si="187"/>
        <v>41882.590127314819</v>
      </c>
      <c r="T2434" s="13">
        <f t="shared" si="188"/>
        <v>41912.590127314819</v>
      </c>
      <c r="U2434">
        <f t="shared" si="189"/>
        <v>2014</v>
      </c>
    </row>
    <row r="2435" spans="1:21" ht="32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8217</v>
      </c>
      <c r="G2435" t="s">
        <v>8222</v>
      </c>
      <c r="H2435" t="s">
        <v>8244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8274</v>
      </c>
      <c r="O2435">
        <f t="shared" ref="O2435:O2498" si="190">ROUND(E2435/D2435*100,0)</f>
        <v>105</v>
      </c>
      <c r="P2435">
        <f t="shared" ref="P2435:P2498" si="191">IFERROR(ROUND(E2435/L2435,2),0)</f>
        <v>59.26</v>
      </c>
      <c r="Q2435" s="10" t="s">
        <v>8324</v>
      </c>
      <c r="R2435" t="s">
        <v>8353</v>
      </c>
      <c r="S2435" s="13">
        <f t="shared" ref="S2435:S2498" si="192">(((J2435/60)/60)/24)+DATE(1970,1,1)</f>
        <v>42656.805497685185</v>
      </c>
      <c r="T2435" s="13">
        <f t="shared" ref="T2435:T2498" si="193">(((I2435/60)/60)/24)+DATE(1970,1,1)</f>
        <v>42667.875</v>
      </c>
      <c r="U2435">
        <f t="shared" ref="U2435:U2498" si="194">YEAR(T2435)</f>
        <v>2016</v>
      </c>
    </row>
    <row r="2436" spans="1:21" ht="48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8219</v>
      </c>
      <c r="G2436" t="s">
        <v>8222</v>
      </c>
      <c r="H2436" t="s">
        <v>8244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8275</v>
      </c>
      <c r="O2436">
        <f t="shared" si="190"/>
        <v>18</v>
      </c>
      <c r="P2436">
        <f t="shared" si="191"/>
        <v>58.18</v>
      </c>
      <c r="Q2436" s="10" t="s">
        <v>8324</v>
      </c>
      <c r="R2436" t="s">
        <v>8338</v>
      </c>
      <c r="S2436" s="13">
        <f t="shared" si="192"/>
        <v>42025.637939814813</v>
      </c>
      <c r="T2436" s="13">
        <f t="shared" si="193"/>
        <v>42063.631944444445</v>
      </c>
      <c r="U2436">
        <f t="shared" si="194"/>
        <v>2015</v>
      </c>
    </row>
    <row r="2437" spans="1:21" ht="32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8219</v>
      </c>
      <c r="G2437" t="s">
        <v>8222</v>
      </c>
      <c r="H2437" t="s">
        <v>8244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8275</v>
      </c>
      <c r="O2437">
        <f t="shared" si="190"/>
        <v>1</v>
      </c>
      <c r="P2437">
        <f t="shared" si="191"/>
        <v>9</v>
      </c>
      <c r="Q2437" s="10" t="s">
        <v>8324</v>
      </c>
      <c r="R2437" t="s">
        <v>8338</v>
      </c>
      <c r="S2437" s="13">
        <f t="shared" si="192"/>
        <v>41184.167129629634</v>
      </c>
      <c r="T2437" s="13">
        <f t="shared" si="193"/>
        <v>41224.208796296298</v>
      </c>
      <c r="U2437">
        <f t="shared" si="194"/>
        <v>2012</v>
      </c>
    </row>
    <row r="2438" spans="1:21" ht="48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8219</v>
      </c>
      <c r="G2438" t="s">
        <v>8222</v>
      </c>
      <c r="H2438" t="s">
        <v>8244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8275</v>
      </c>
      <c r="O2438">
        <f t="shared" si="190"/>
        <v>1</v>
      </c>
      <c r="P2438">
        <f t="shared" si="191"/>
        <v>15</v>
      </c>
      <c r="Q2438" s="10" t="s">
        <v>8324</v>
      </c>
      <c r="R2438" t="s">
        <v>8338</v>
      </c>
      <c r="S2438" s="13">
        <f t="shared" si="192"/>
        <v>41194.109340277777</v>
      </c>
      <c r="T2438" s="13">
        <f t="shared" si="193"/>
        <v>41254.151006944441</v>
      </c>
      <c r="U2438">
        <f t="shared" si="194"/>
        <v>2012</v>
      </c>
    </row>
    <row r="2439" spans="1:21" ht="48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8219</v>
      </c>
      <c r="G2439" t="s">
        <v>8222</v>
      </c>
      <c r="H2439" t="s">
        <v>8244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8275</v>
      </c>
      <c r="O2439">
        <f t="shared" si="190"/>
        <v>1</v>
      </c>
      <c r="P2439">
        <f t="shared" si="191"/>
        <v>25</v>
      </c>
      <c r="Q2439" s="10" t="s">
        <v>8324</v>
      </c>
      <c r="R2439" t="s">
        <v>8338</v>
      </c>
      <c r="S2439" s="13">
        <f t="shared" si="192"/>
        <v>42368.333668981482</v>
      </c>
      <c r="T2439" s="13">
        <f t="shared" si="193"/>
        <v>42398.333668981482</v>
      </c>
      <c r="U2439">
        <f t="shared" si="194"/>
        <v>2016</v>
      </c>
    </row>
    <row r="2440" spans="1:21" ht="48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8219</v>
      </c>
      <c r="G2440" t="s">
        <v>8222</v>
      </c>
      <c r="H2440" t="s">
        <v>8244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8275</v>
      </c>
      <c r="O2440">
        <f t="shared" si="190"/>
        <v>1</v>
      </c>
      <c r="P2440">
        <f t="shared" si="191"/>
        <v>20</v>
      </c>
      <c r="Q2440" s="10" t="s">
        <v>8324</v>
      </c>
      <c r="R2440" t="s">
        <v>8338</v>
      </c>
      <c r="S2440" s="13">
        <f t="shared" si="192"/>
        <v>41551.798113425924</v>
      </c>
      <c r="T2440" s="13">
        <f t="shared" si="193"/>
        <v>41581.839780092596</v>
      </c>
      <c r="U2440">
        <f t="shared" si="194"/>
        <v>2013</v>
      </c>
    </row>
    <row r="2441" spans="1:21" ht="48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8218</v>
      </c>
      <c r="G2441" t="s">
        <v>8222</v>
      </c>
      <c r="H2441" t="s">
        <v>8244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8278</v>
      </c>
      <c r="O2441">
        <f t="shared" si="190"/>
        <v>0</v>
      </c>
      <c r="P2441">
        <f t="shared" si="191"/>
        <v>0</v>
      </c>
      <c r="Q2441" s="10" t="s">
        <v>8339</v>
      </c>
      <c r="R2441" t="s">
        <v>8340</v>
      </c>
      <c r="S2441" s="13">
        <f t="shared" si="192"/>
        <v>42406.992418981477</v>
      </c>
      <c r="T2441" s="13">
        <f t="shared" si="193"/>
        <v>42436.992418981477</v>
      </c>
      <c r="U2441">
        <f t="shared" si="194"/>
        <v>2016</v>
      </c>
    </row>
    <row r="2442" spans="1:21" ht="48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8217</v>
      </c>
      <c r="G2442" t="s">
        <v>8222</v>
      </c>
      <c r="H2442" t="s">
        <v>8244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8282</v>
      </c>
      <c r="O2442">
        <f t="shared" si="190"/>
        <v>261</v>
      </c>
      <c r="P2442">
        <f t="shared" si="191"/>
        <v>54.62</v>
      </c>
      <c r="Q2442" s="10" t="s">
        <v>8328</v>
      </c>
      <c r="R2442" t="s">
        <v>8329</v>
      </c>
      <c r="S2442" s="13">
        <f t="shared" si="192"/>
        <v>42333.619050925925</v>
      </c>
      <c r="T2442" s="13">
        <f t="shared" si="193"/>
        <v>42369.125</v>
      </c>
      <c r="U2442">
        <f t="shared" si="194"/>
        <v>2015</v>
      </c>
    </row>
    <row r="2443" spans="1:21" ht="32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8217</v>
      </c>
      <c r="G2443" t="s">
        <v>8222</v>
      </c>
      <c r="H2443" t="s">
        <v>8244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8273</v>
      </c>
      <c r="O2443">
        <f t="shared" si="190"/>
        <v>122</v>
      </c>
      <c r="P2443">
        <f t="shared" si="191"/>
        <v>85.5</v>
      </c>
      <c r="Q2443" s="10" t="s">
        <v>8324</v>
      </c>
      <c r="R2443" t="s">
        <v>8348</v>
      </c>
      <c r="S2443" s="13">
        <f t="shared" si="192"/>
        <v>41370.292303240742</v>
      </c>
      <c r="T2443" s="13">
        <f t="shared" si="193"/>
        <v>41400.292303240742</v>
      </c>
      <c r="U2443">
        <f t="shared" si="194"/>
        <v>2013</v>
      </c>
    </row>
    <row r="2444" spans="1:21" ht="48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8217</v>
      </c>
      <c r="G2444" t="s">
        <v>8222</v>
      </c>
      <c r="H2444" t="s">
        <v>8244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8273</v>
      </c>
      <c r="O2444">
        <f t="shared" si="190"/>
        <v>138</v>
      </c>
      <c r="P2444">
        <f t="shared" si="191"/>
        <v>34.17</v>
      </c>
      <c r="Q2444" s="10" t="s">
        <v>8324</v>
      </c>
      <c r="R2444" t="s">
        <v>8348</v>
      </c>
      <c r="S2444" s="13">
        <f t="shared" si="192"/>
        <v>41543.988067129627</v>
      </c>
      <c r="T2444" s="13">
        <f t="shared" si="193"/>
        <v>41571.988067129627</v>
      </c>
      <c r="U2444">
        <f t="shared" si="194"/>
        <v>2013</v>
      </c>
    </row>
    <row r="2445" spans="1:21" ht="64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8217</v>
      </c>
      <c r="G2445" t="s">
        <v>8222</v>
      </c>
      <c r="H2445" t="s">
        <v>8244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8273</v>
      </c>
      <c r="O2445">
        <f t="shared" si="190"/>
        <v>119</v>
      </c>
      <c r="P2445">
        <f t="shared" si="191"/>
        <v>63.18</v>
      </c>
      <c r="Q2445" s="10" t="s">
        <v>8324</v>
      </c>
      <c r="R2445" t="s">
        <v>8348</v>
      </c>
      <c r="S2445" s="13">
        <f t="shared" si="192"/>
        <v>40465.655266203699</v>
      </c>
      <c r="T2445" s="13">
        <f t="shared" si="193"/>
        <v>40512.655266203699</v>
      </c>
      <c r="U2445">
        <f t="shared" si="194"/>
        <v>2010</v>
      </c>
    </row>
    <row r="2446" spans="1:21" ht="32" x14ac:dyDescent="0.2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8217</v>
      </c>
      <c r="G2446" t="s">
        <v>8222</v>
      </c>
      <c r="H2446" t="s">
        <v>8244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8268</v>
      </c>
      <c r="O2446">
        <f t="shared" si="190"/>
        <v>109</v>
      </c>
      <c r="P2446">
        <f t="shared" si="191"/>
        <v>44.19</v>
      </c>
      <c r="Q2446" s="10" t="s">
        <v>8310</v>
      </c>
      <c r="R2446" t="s">
        <v>8334</v>
      </c>
      <c r="S2446" s="13">
        <f t="shared" si="192"/>
        <v>42086.614942129629</v>
      </c>
      <c r="T2446" s="13">
        <f t="shared" si="193"/>
        <v>42117.290972222225</v>
      </c>
      <c r="U2446">
        <f t="shared" si="194"/>
        <v>2015</v>
      </c>
    </row>
    <row r="2447" spans="1:21" ht="48" x14ac:dyDescent="0.2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8217</v>
      </c>
      <c r="G2447" t="s">
        <v>8222</v>
      </c>
      <c r="H2447" t="s">
        <v>8244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8268</v>
      </c>
      <c r="O2447">
        <f t="shared" si="190"/>
        <v>124</v>
      </c>
      <c r="P2447">
        <f t="shared" si="191"/>
        <v>135.63</v>
      </c>
      <c r="Q2447" s="10" t="s">
        <v>8310</v>
      </c>
      <c r="R2447" t="s">
        <v>8334</v>
      </c>
      <c r="S2447" s="13">
        <f t="shared" si="192"/>
        <v>42169.814340277779</v>
      </c>
      <c r="T2447" s="13">
        <f t="shared" si="193"/>
        <v>42199.814340277779</v>
      </c>
      <c r="U2447">
        <f t="shared" si="194"/>
        <v>2015</v>
      </c>
    </row>
    <row r="2448" spans="1:21" ht="32" x14ac:dyDescent="0.2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8217</v>
      </c>
      <c r="G2448" t="s">
        <v>8223</v>
      </c>
      <c r="H2448" t="s">
        <v>8245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8268</v>
      </c>
      <c r="O2448">
        <f t="shared" si="190"/>
        <v>130</v>
      </c>
      <c r="P2448">
        <f t="shared" si="191"/>
        <v>42.21</v>
      </c>
      <c r="Q2448" s="10" t="s">
        <v>8310</v>
      </c>
      <c r="R2448" t="s">
        <v>8334</v>
      </c>
      <c r="S2448" s="13">
        <f t="shared" si="192"/>
        <v>42566.441203703704</v>
      </c>
      <c r="T2448" s="13">
        <f t="shared" si="193"/>
        <v>42582.458333333328</v>
      </c>
      <c r="U2448">
        <f t="shared" si="194"/>
        <v>2016</v>
      </c>
    </row>
    <row r="2449" spans="1:21" ht="48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8217</v>
      </c>
      <c r="G2449" t="s">
        <v>8222</v>
      </c>
      <c r="H2449" t="s">
        <v>8244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8273</v>
      </c>
      <c r="O2449">
        <f t="shared" si="190"/>
        <v>124</v>
      </c>
      <c r="P2449">
        <f t="shared" si="191"/>
        <v>68.94</v>
      </c>
      <c r="Q2449" s="10" t="s">
        <v>8324</v>
      </c>
      <c r="R2449" t="s">
        <v>8348</v>
      </c>
      <c r="S2449" s="13">
        <f t="shared" si="192"/>
        <v>42160.735208333332</v>
      </c>
      <c r="T2449" s="13">
        <f t="shared" si="193"/>
        <v>42190.735208333332</v>
      </c>
      <c r="U2449">
        <f t="shared" si="194"/>
        <v>2015</v>
      </c>
    </row>
    <row r="2450" spans="1:21" ht="16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8217</v>
      </c>
      <c r="G2450" t="s">
        <v>8222</v>
      </c>
      <c r="H2450" t="s">
        <v>8244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8273</v>
      </c>
      <c r="O2450">
        <f t="shared" si="190"/>
        <v>112</v>
      </c>
      <c r="P2450">
        <f t="shared" si="191"/>
        <v>47.76</v>
      </c>
      <c r="Q2450" s="10" t="s">
        <v>8324</v>
      </c>
      <c r="R2450" t="s">
        <v>8348</v>
      </c>
      <c r="S2450" s="13">
        <f t="shared" si="192"/>
        <v>42719.90834490741</v>
      </c>
      <c r="T2450" s="13">
        <f t="shared" si="193"/>
        <v>42749.90834490741</v>
      </c>
      <c r="U2450">
        <f t="shared" si="194"/>
        <v>2017</v>
      </c>
    </row>
    <row r="2451" spans="1:21" ht="48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8217</v>
      </c>
      <c r="G2451" t="s">
        <v>8222</v>
      </c>
      <c r="H2451" t="s">
        <v>8244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8282</v>
      </c>
      <c r="O2451">
        <f t="shared" si="190"/>
        <v>559</v>
      </c>
      <c r="P2451">
        <f t="shared" si="191"/>
        <v>58.38</v>
      </c>
      <c r="Q2451" s="10" t="s">
        <v>8328</v>
      </c>
      <c r="R2451" t="s">
        <v>8329</v>
      </c>
      <c r="S2451" s="13">
        <f t="shared" si="192"/>
        <v>42741.684479166666</v>
      </c>
      <c r="T2451" s="13">
        <f t="shared" si="193"/>
        <v>42771.684479166666</v>
      </c>
      <c r="U2451">
        <f t="shared" si="194"/>
        <v>2017</v>
      </c>
    </row>
    <row r="2452" spans="1:21" ht="32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8217</v>
      </c>
      <c r="G2452" t="s">
        <v>8222</v>
      </c>
      <c r="H2452" t="s">
        <v>8244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8282</v>
      </c>
      <c r="O2452">
        <f t="shared" si="190"/>
        <v>110</v>
      </c>
      <c r="P2452">
        <f t="shared" si="191"/>
        <v>55.22</v>
      </c>
      <c r="Q2452" s="10" t="s">
        <v>8328</v>
      </c>
      <c r="R2452" t="s">
        <v>8329</v>
      </c>
      <c r="S2452" s="13">
        <f t="shared" si="192"/>
        <v>42780.600532407407</v>
      </c>
      <c r="T2452" s="13">
        <f t="shared" si="193"/>
        <v>42808.558865740735</v>
      </c>
      <c r="U2452">
        <f t="shared" si="194"/>
        <v>2017</v>
      </c>
    </row>
    <row r="2453" spans="1:21" ht="48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8219</v>
      </c>
      <c r="G2453" t="s">
        <v>8222</v>
      </c>
      <c r="H2453" t="s">
        <v>8244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8286</v>
      </c>
      <c r="O2453">
        <f t="shared" si="190"/>
        <v>0</v>
      </c>
      <c r="P2453">
        <f t="shared" si="191"/>
        <v>0</v>
      </c>
      <c r="Q2453" s="10" t="s">
        <v>8328</v>
      </c>
      <c r="R2453" t="s">
        <v>8355</v>
      </c>
      <c r="S2453" s="13">
        <f t="shared" si="192"/>
        <v>42121.824525462958</v>
      </c>
      <c r="T2453" s="13">
        <f t="shared" si="193"/>
        <v>42151.824525462958</v>
      </c>
      <c r="U2453">
        <f t="shared" si="194"/>
        <v>2015</v>
      </c>
    </row>
    <row r="2454" spans="1:21" ht="48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8217</v>
      </c>
      <c r="G2454" t="s">
        <v>8222</v>
      </c>
      <c r="H2454" t="s">
        <v>8244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8289</v>
      </c>
      <c r="O2454">
        <f t="shared" si="190"/>
        <v>119</v>
      </c>
      <c r="P2454">
        <f t="shared" si="191"/>
        <v>44.96</v>
      </c>
      <c r="Q2454" s="10" t="s">
        <v>8324</v>
      </c>
      <c r="R2454" t="s">
        <v>8354</v>
      </c>
      <c r="S2454" s="13">
        <f t="shared" si="192"/>
        <v>40564.649456018517</v>
      </c>
      <c r="T2454" s="13">
        <f t="shared" si="193"/>
        <v>40596.125</v>
      </c>
      <c r="U2454">
        <f t="shared" si="194"/>
        <v>2011</v>
      </c>
    </row>
    <row r="2455" spans="1:21" ht="48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8220</v>
      </c>
      <c r="G2455" t="s">
        <v>8228</v>
      </c>
      <c r="H2455" t="s">
        <v>8247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8290</v>
      </c>
      <c r="O2455">
        <f t="shared" si="190"/>
        <v>22</v>
      </c>
      <c r="P2455">
        <f t="shared" si="191"/>
        <v>76</v>
      </c>
      <c r="Q2455" s="10" t="s">
        <v>8324</v>
      </c>
      <c r="R2455" t="s">
        <v>8330</v>
      </c>
      <c r="S2455" s="13">
        <f t="shared" si="192"/>
        <v>42808.781689814816</v>
      </c>
      <c r="T2455" s="13">
        <f t="shared" si="193"/>
        <v>42832.781689814816</v>
      </c>
      <c r="U2455">
        <f t="shared" si="194"/>
        <v>2017</v>
      </c>
    </row>
    <row r="2456" spans="1:21" ht="32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8219</v>
      </c>
      <c r="G2456" t="s">
        <v>8234</v>
      </c>
      <c r="H2456" t="s">
        <v>8247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8282</v>
      </c>
      <c r="O2456">
        <f t="shared" si="190"/>
        <v>48</v>
      </c>
      <c r="P2456">
        <f t="shared" si="191"/>
        <v>94.28</v>
      </c>
      <c r="Q2456" s="10" t="s">
        <v>8328</v>
      </c>
      <c r="R2456" t="s">
        <v>8329</v>
      </c>
      <c r="S2456" s="13">
        <f t="shared" si="192"/>
        <v>42159.47256944445</v>
      </c>
      <c r="T2456" s="13">
        <f t="shared" si="193"/>
        <v>42182.915972222225</v>
      </c>
      <c r="U2456">
        <f t="shared" si="194"/>
        <v>2015</v>
      </c>
    </row>
    <row r="2457" spans="1:21" ht="48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8219</v>
      </c>
      <c r="G2457" t="s">
        <v>8227</v>
      </c>
      <c r="H2457" t="s">
        <v>8249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8282</v>
      </c>
      <c r="O2457">
        <f t="shared" si="190"/>
        <v>11</v>
      </c>
      <c r="P2457">
        <f t="shared" si="191"/>
        <v>42.22</v>
      </c>
      <c r="Q2457" s="10" t="s">
        <v>8328</v>
      </c>
      <c r="R2457" t="s">
        <v>8329</v>
      </c>
      <c r="S2457" s="13">
        <f t="shared" si="192"/>
        <v>42029.907858796301</v>
      </c>
      <c r="T2457" s="13">
        <f t="shared" si="193"/>
        <v>42064.907858796301</v>
      </c>
      <c r="U2457">
        <f t="shared" si="194"/>
        <v>2015</v>
      </c>
    </row>
    <row r="2458" spans="1:21" ht="48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8219</v>
      </c>
      <c r="G2458" t="s">
        <v>8222</v>
      </c>
      <c r="H2458" t="s">
        <v>8244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8280</v>
      </c>
      <c r="O2458">
        <f t="shared" si="190"/>
        <v>10</v>
      </c>
      <c r="P2458">
        <f t="shared" si="191"/>
        <v>32.82</v>
      </c>
      <c r="Q2458" s="10" t="s">
        <v>8321</v>
      </c>
      <c r="R2458" t="s">
        <v>8331</v>
      </c>
      <c r="S2458" s="13">
        <f t="shared" si="192"/>
        <v>42371.355729166666</v>
      </c>
      <c r="T2458" s="13">
        <f t="shared" si="193"/>
        <v>42400.178472222222</v>
      </c>
      <c r="U2458">
        <f t="shared" si="194"/>
        <v>2016</v>
      </c>
    </row>
    <row r="2459" spans="1:21" ht="48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8217</v>
      </c>
      <c r="G2459" t="s">
        <v>8222</v>
      </c>
      <c r="H2459" t="s">
        <v>8244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8276</v>
      </c>
      <c r="O2459">
        <f t="shared" si="190"/>
        <v>115</v>
      </c>
      <c r="P2459">
        <f t="shared" si="191"/>
        <v>72.91</v>
      </c>
      <c r="Q2459" s="10" t="s">
        <v>8324</v>
      </c>
      <c r="R2459" t="s">
        <v>8345</v>
      </c>
      <c r="S2459" s="13">
        <f t="shared" si="192"/>
        <v>41004.156886574077</v>
      </c>
      <c r="T2459" s="13">
        <f t="shared" si="193"/>
        <v>41045.207638888889</v>
      </c>
      <c r="U2459">
        <f t="shared" si="194"/>
        <v>2012</v>
      </c>
    </row>
    <row r="2460" spans="1:21" ht="48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8217</v>
      </c>
      <c r="G2460" t="s">
        <v>8222</v>
      </c>
      <c r="H2460" t="s">
        <v>8244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8276</v>
      </c>
      <c r="O2460">
        <f t="shared" si="190"/>
        <v>121</v>
      </c>
      <c r="P2460">
        <f t="shared" si="191"/>
        <v>58.6</v>
      </c>
      <c r="Q2460" s="10" t="s">
        <v>8324</v>
      </c>
      <c r="R2460" t="s">
        <v>8345</v>
      </c>
      <c r="S2460" s="13">
        <f t="shared" si="192"/>
        <v>40939.02002314815</v>
      </c>
      <c r="T2460" s="13">
        <f t="shared" si="193"/>
        <v>40973.125</v>
      </c>
      <c r="U2460">
        <f t="shared" si="194"/>
        <v>2012</v>
      </c>
    </row>
    <row r="2461" spans="1:21" ht="48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8217</v>
      </c>
      <c r="G2461" t="s">
        <v>8222</v>
      </c>
      <c r="H2461" t="s">
        <v>8244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8277</v>
      </c>
      <c r="O2461">
        <f t="shared" si="190"/>
        <v>101</v>
      </c>
      <c r="P2461">
        <f t="shared" si="191"/>
        <v>51.3</v>
      </c>
      <c r="Q2461" s="10" t="s">
        <v>8324</v>
      </c>
      <c r="R2461" t="s">
        <v>8343</v>
      </c>
      <c r="S2461" s="13">
        <f t="shared" si="192"/>
        <v>41452.060601851852</v>
      </c>
      <c r="T2461" s="13">
        <f t="shared" si="193"/>
        <v>41482.060601851852</v>
      </c>
      <c r="U2461">
        <f t="shared" si="194"/>
        <v>2013</v>
      </c>
    </row>
    <row r="2462" spans="1:21" ht="48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8217</v>
      </c>
      <c r="G2462" t="s">
        <v>8222</v>
      </c>
      <c r="H2462" t="s">
        <v>8244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8294</v>
      </c>
      <c r="O2462">
        <f t="shared" si="190"/>
        <v>169</v>
      </c>
      <c r="P2462">
        <f t="shared" si="191"/>
        <v>32.82</v>
      </c>
      <c r="Q2462" s="10" t="s">
        <v>8321</v>
      </c>
      <c r="R2462" t="s">
        <v>8349</v>
      </c>
      <c r="S2462" s="13">
        <f t="shared" si="192"/>
        <v>41336.703298611108</v>
      </c>
      <c r="T2462" s="13">
        <f t="shared" si="193"/>
        <v>41366.661631944444</v>
      </c>
      <c r="U2462">
        <f t="shared" si="194"/>
        <v>2013</v>
      </c>
    </row>
    <row r="2463" spans="1:21" ht="48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8217</v>
      </c>
      <c r="G2463" t="s">
        <v>8222</v>
      </c>
      <c r="H2463" t="s">
        <v>8244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8276</v>
      </c>
      <c r="O2463">
        <f t="shared" si="190"/>
        <v>107</v>
      </c>
      <c r="P2463">
        <f t="shared" si="191"/>
        <v>51.19</v>
      </c>
      <c r="Q2463" s="10" t="s">
        <v>8324</v>
      </c>
      <c r="R2463" t="s">
        <v>8345</v>
      </c>
      <c r="S2463" s="13">
        <f t="shared" si="192"/>
        <v>40948.16815972222</v>
      </c>
      <c r="T2463" s="13">
        <f t="shared" si="193"/>
        <v>40978.16815972222</v>
      </c>
      <c r="U2463">
        <f t="shared" si="194"/>
        <v>2012</v>
      </c>
    </row>
    <row r="2464" spans="1:21" ht="48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8219</v>
      </c>
      <c r="G2464" t="s">
        <v>8222</v>
      </c>
      <c r="H2464" t="s">
        <v>8244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8281</v>
      </c>
      <c r="O2464">
        <f t="shared" si="190"/>
        <v>0</v>
      </c>
      <c r="P2464">
        <f t="shared" si="191"/>
        <v>1</v>
      </c>
      <c r="Q2464" s="10" t="s">
        <v>8332</v>
      </c>
      <c r="R2464" t="s">
        <v>8333</v>
      </c>
      <c r="S2464" s="13">
        <f t="shared" si="192"/>
        <v>42502.913761574076</v>
      </c>
      <c r="T2464" s="13">
        <f t="shared" si="193"/>
        <v>42517.919444444444</v>
      </c>
      <c r="U2464">
        <f t="shared" si="194"/>
        <v>2016</v>
      </c>
    </row>
    <row r="2465" spans="1:21" ht="48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8217</v>
      </c>
      <c r="G2465" t="s">
        <v>8222</v>
      </c>
      <c r="H2465" t="s">
        <v>8244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8276</v>
      </c>
      <c r="O2465">
        <f t="shared" si="190"/>
        <v>119</v>
      </c>
      <c r="P2465">
        <f t="shared" si="191"/>
        <v>46.4</v>
      </c>
      <c r="Q2465" s="10" t="s">
        <v>8324</v>
      </c>
      <c r="R2465" t="s">
        <v>8345</v>
      </c>
      <c r="S2465" s="13">
        <f t="shared" si="192"/>
        <v>40771.916701388887</v>
      </c>
      <c r="T2465" s="13">
        <f t="shared" si="193"/>
        <v>40801.916701388887</v>
      </c>
      <c r="U2465">
        <f t="shared" si="194"/>
        <v>2011</v>
      </c>
    </row>
    <row r="2466" spans="1:21" ht="48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8217</v>
      </c>
      <c r="G2466" t="s">
        <v>8222</v>
      </c>
      <c r="H2466" t="s">
        <v>8244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8276</v>
      </c>
      <c r="O2466">
        <f t="shared" si="190"/>
        <v>134</v>
      </c>
      <c r="P2466">
        <f t="shared" si="191"/>
        <v>62.38</v>
      </c>
      <c r="Q2466" s="10" t="s">
        <v>8324</v>
      </c>
      <c r="R2466" t="s">
        <v>8345</v>
      </c>
      <c r="S2466" s="13">
        <f t="shared" si="192"/>
        <v>41373.690266203703</v>
      </c>
      <c r="T2466" s="13">
        <f t="shared" si="193"/>
        <v>41403.690266203703</v>
      </c>
      <c r="U2466">
        <f t="shared" si="194"/>
        <v>2013</v>
      </c>
    </row>
    <row r="2467" spans="1:21" ht="48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8217</v>
      </c>
      <c r="G2467" t="s">
        <v>8223</v>
      </c>
      <c r="H2467" t="s">
        <v>8245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8297</v>
      </c>
      <c r="O2467">
        <f t="shared" si="190"/>
        <v>107</v>
      </c>
      <c r="P2467">
        <f t="shared" si="191"/>
        <v>59.46</v>
      </c>
      <c r="Q2467" s="10" t="s">
        <v>8324</v>
      </c>
      <c r="R2467" t="s">
        <v>8356</v>
      </c>
      <c r="S2467" s="13">
        <f t="shared" si="192"/>
        <v>41483.449282407404</v>
      </c>
      <c r="T2467" s="13">
        <f t="shared" si="193"/>
        <v>41543.449282407404</v>
      </c>
      <c r="U2467">
        <f t="shared" si="194"/>
        <v>2013</v>
      </c>
    </row>
    <row r="2468" spans="1:21" ht="48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8217</v>
      </c>
      <c r="G2468" t="s">
        <v>8222</v>
      </c>
      <c r="H2468" t="s">
        <v>8244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8297</v>
      </c>
      <c r="O2468">
        <f t="shared" si="190"/>
        <v>112</v>
      </c>
      <c r="P2468">
        <f t="shared" si="191"/>
        <v>60.15</v>
      </c>
      <c r="Q2468" s="10" t="s">
        <v>8324</v>
      </c>
      <c r="R2468" t="s">
        <v>8356</v>
      </c>
      <c r="S2468" s="13">
        <f t="shared" si="192"/>
        <v>41524.858553240738</v>
      </c>
      <c r="T2468" s="13">
        <f t="shared" si="193"/>
        <v>41552.208333333336</v>
      </c>
      <c r="U2468">
        <f t="shared" si="194"/>
        <v>2013</v>
      </c>
    </row>
    <row r="2469" spans="1:21" ht="48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8217</v>
      </c>
      <c r="G2469" t="s">
        <v>8222</v>
      </c>
      <c r="H2469" t="s">
        <v>8244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8299</v>
      </c>
      <c r="O2469">
        <f t="shared" si="190"/>
        <v>123</v>
      </c>
      <c r="P2469">
        <f t="shared" si="191"/>
        <v>93.7</v>
      </c>
      <c r="Q2469" s="10" t="s">
        <v>8315</v>
      </c>
      <c r="R2469" t="s">
        <v>8316</v>
      </c>
      <c r="S2469" s="13">
        <f t="shared" si="192"/>
        <v>42083.895532407405</v>
      </c>
      <c r="T2469" s="13">
        <f t="shared" si="193"/>
        <v>42128.895532407405</v>
      </c>
      <c r="U2469">
        <f t="shared" si="194"/>
        <v>2015</v>
      </c>
    </row>
    <row r="2470" spans="1:21" ht="48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8219</v>
      </c>
      <c r="G2470" t="s">
        <v>8222</v>
      </c>
      <c r="H2470" t="s">
        <v>8244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8281</v>
      </c>
      <c r="O2470">
        <f t="shared" si="190"/>
        <v>1</v>
      </c>
      <c r="P2470">
        <f t="shared" si="191"/>
        <v>25</v>
      </c>
      <c r="Q2470" s="10" t="s">
        <v>8332</v>
      </c>
      <c r="R2470" t="s">
        <v>8333</v>
      </c>
      <c r="S2470" s="13">
        <f t="shared" si="192"/>
        <v>42058.334027777775</v>
      </c>
      <c r="T2470" s="13">
        <f t="shared" si="193"/>
        <v>42088.292361111111</v>
      </c>
      <c r="U2470">
        <f t="shared" si="194"/>
        <v>2015</v>
      </c>
    </row>
    <row r="2471" spans="1:21" ht="48" x14ac:dyDescent="0.2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8217</v>
      </c>
      <c r="G2471" t="s">
        <v>8222</v>
      </c>
      <c r="H2471" t="s">
        <v>8244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8268</v>
      </c>
      <c r="O2471">
        <f t="shared" si="190"/>
        <v>111</v>
      </c>
      <c r="P2471">
        <f t="shared" si="191"/>
        <v>125.81</v>
      </c>
      <c r="Q2471" s="10" t="s">
        <v>8310</v>
      </c>
      <c r="R2471" t="s">
        <v>8334</v>
      </c>
      <c r="S2471" s="13">
        <f t="shared" si="192"/>
        <v>41853.240208333329</v>
      </c>
      <c r="T2471" s="13">
        <f t="shared" si="193"/>
        <v>41876.207638888889</v>
      </c>
      <c r="U2471">
        <f t="shared" si="194"/>
        <v>2014</v>
      </c>
    </row>
    <row r="2472" spans="1:21" ht="48" x14ac:dyDescent="0.2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8219</v>
      </c>
      <c r="G2472" t="s">
        <v>8222</v>
      </c>
      <c r="H2472" t="s">
        <v>8244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8268</v>
      </c>
      <c r="O2472">
        <f t="shared" si="190"/>
        <v>18</v>
      </c>
      <c r="P2472">
        <f t="shared" si="191"/>
        <v>36.590000000000003</v>
      </c>
      <c r="Q2472" s="10" t="s">
        <v>8310</v>
      </c>
      <c r="R2472" t="s">
        <v>8334</v>
      </c>
      <c r="S2472" s="13">
        <f t="shared" si="192"/>
        <v>42606.056863425925</v>
      </c>
      <c r="T2472" s="13">
        <f t="shared" si="193"/>
        <v>42620.056863425925</v>
      </c>
      <c r="U2472">
        <f t="shared" si="194"/>
        <v>2016</v>
      </c>
    </row>
    <row r="2473" spans="1:21" ht="48" x14ac:dyDescent="0.2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8217</v>
      </c>
      <c r="G2473" t="s">
        <v>8222</v>
      </c>
      <c r="H2473" t="s">
        <v>8244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8302</v>
      </c>
      <c r="O2473">
        <f t="shared" si="190"/>
        <v>101</v>
      </c>
      <c r="P2473">
        <f t="shared" si="191"/>
        <v>90.54</v>
      </c>
      <c r="Q2473" s="10" t="s">
        <v>8310</v>
      </c>
      <c r="R2473" t="s">
        <v>8318</v>
      </c>
      <c r="S2473" s="13">
        <f t="shared" si="192"/>
        <v>42553.583425925928</v>
      </c>
      <c r="T2473" s="13">
        <f t="shared" si="193"/>
        <v>42611.708333333328</v>
      </c>
      <c r="U2473">
        <f t="shared" si="194"/>
        <v>2016</v>
      </c>
    </row>
    <row r="2474" spans="1:21" ht="32" x14ac:dyDescent="0.2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8217</v>
      </c>
      <c r="G2474" t="s">
        <v>8222</v>
      </c>
      <c r="H2474" t="s">
        <v>8244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8268</v>
      </c>
      <c r="O2474">
        <f t="shared" si="190"/>
        <v>106</v>
      </c>
      <c r="P2474">
        <f t="shared" si="191"/>
        <v>78.94</v>
      </c>
      <c r="Q2474" s="10" t="s">
        <v>8310</v>
      </c>
      <c r="R2474" t="s">
        <v>8334</v>
      </c>
      <c r="S2474" s="13">
        <f t="shared" si="192"/>
        <v>42585.523842592593</v>
      </c>
      <c r="T2474" s="13">
        <f t="shared" si="193"/>
        <v>42599.165972222225</v>
      </c>
      <c r="U2474">
        <f t="shared" si="194"/>
        <v>2016</v>
      </c>
    </row>
    <row r="2475" spans="1:21" ht="48" x14ac:dyDescent="0.2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8219</v>
      </c>
      <c r="G2475" t="s">
        <v>8223</v>
      </c>
      <c r="H2475" t="s">
        <v>8245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8300</v>
      </c>
      <c r="O2475">
        <f t="shared" si="190"/>
        <v>24</v>
      </c>
      <c r="P2475">
        <f t="shared" si="191"/>
        <v>23.63</v>
      </c>
      <c r="Q2475" s="10" t="s">
        <v>8310</v>
      </c>
      <c r="R2475" t="s">
        <v>8311</v>
      </c>
      <c r="S2475" s="13">
        <f t="shared" si="192"/>
        <v>42744.416030092587</v>
      </c>
      <c r="T2475" s="13">
        <f t="shared" si="193"/>
        <v>42774.416030092587</v>
      </c>
      <c r="U2475">
        <f t="shared" si="194"/>
        <v>2017</v>
      </c>
    </row>
    <row r="2476" spans="1:21" ht="64" x14ac:dyDescent="0.2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8217</v>
      </c>
      <c r="G2476" t="s">
        <v>8222</v>
      </c>
      <c r="H2476" t="s">
        <v>8244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8268</v>
      </c>
      <c r="O2476">
        <f t="shared" si="190"/>
        <v>101</v>
      </c>
      <c r="P2476">
        <f t="shared" si="191"/>
        <v>33.99</v>
      </c>
      <c r="Q2476" s="10" t="s">
        <v>8310</v>
      </c>
      <c r="R2476" t="s">
        <v>8334</v>
      </c>
      <c r="S2476" s="13">
        <f t="shared" si="192"/>
        <v>40478.263923611114</v>
      </c>
      <c r="T2476" s="13">
        <f t="shared" si="193"/>
        <v>40568.166666666664</v>
      </c>
      <c r="U2476">
        <f t="shared" si="194"/>
        <v>2011</v>
      </c>
    </row>
    <row r="2477" spans="1:21" ht="32" x14ac:dyDescent="0.2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8217</v>
      </c>
      <c r="G2477" t="s">
        <v>8222</v>
      </c>
      <c r="H2477" t="s">
        <v>8244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8268</v>
      </c>
      <c r="O2477">
        <f t="shared" si="190"/>
        <v>100</v>
      </c>
      <c r="P2477">
        <f t="shared" si="191"/>
        <v>103.35</v>
      </c>
      <c r="Q2477" s="10" t="s">
        <v>8310</v>
      </c>
      <c r="R2477" t="s">
        <v>8334</v>
      </c>
      <c r="S2477" s="13">
        <f t="shared" si="192"/>
        <v>41862.83997685185</v>
      </c>
      <c r="T2477" s="13">
        <f t="shared" si="193"/>
        <v>41892.83997685185</v>
      </c>
      <c r="U2477">
        <f t="shared" si="194"/>
        <v>2014</v>
      </c>
    </row>
    <row r="2478" spans="1:21" ht="48" x14ac:dyDescent="0.2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8219</v>
      </c>
      <c r="G2478" t="s">
        <v>8222</v>
      </c>
      <c r="H2478" t="s">
        <v>8244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8302</v>
      </c>
      <c r="O2478">
        <f t="shared" si="190"/>
        <v>59</v>
      </c>
      <c r="P2478">
        <f t="shared" si="191"/>
        <v>53.08</v>
      </c>
      <c r="Q2478" s="10" t="s">
        <v>8310</v>
      </c>
      <c r="R2478" t="s">
        <v>8318</v>
      </c>
      <c r="S2478" s="13">
        <f t="shared" si="192"/>
        <v>42017.594236111108</v>
      </c>
      <c r="T2478" s="13">
        <f t="shared" si="193"/>
        <v>42047.594236111108</v>
      </c>
      <c r="U2478">
        <f t="shared" si="194"/>
        <v>2015</v>
      </c>
    </row>
    <row r="2479" spans="1:21" ht="48" x14ac:dyDescent="0.2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8217</v>
      </c>
      <c r="G2479" t="s">
        <v>8222</v>
      </c>
      <c r="H2479" t="s">
        <v>8244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8268</v>
      </c>
      <c r="O2479">
        <f t="shared" si="190"/>
        <v>122</v>
      </c>
      <c r="P2479">
        <f t="shared" si="191"/>
        <v>75.09</v>
      </c>
      <c r="Q2479" s="10" t="s">
        <v>8310</v>
      </c>
      <c r="R2479" t="s">
        <v>8334</v>
      </c>
      <c r="S2479" s="13">
        <f t="shared" si="192"/>
        <v>42452.876909722225</v>
      </c>
      <c r="T2479" s="13">
        <f t="shared" si="193"/>
        <v>42473.876909722225</v>
      </c>
      <c r="U2479">
        <f t="shared" si="194"/>
        <v>2016</v>
      </c>
    </row>
    <row r="2480" spans="1:21" ht="48" x14ac:dyDescent="0.2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8217</v>
      </c>
      <c r="G2480" t="s">
        <v>8222</v>
      </c>
      <c r="H2480" t="s">
        <v>8244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8268</v>
      </c>
      <c r="O2480">
        <f t="shared" si="190"/>
        <v>105</v>
      </c>
      <c r="P2480">
        <f t="shared" si="191"/>
        <v>32.97</v>
      </c>
      <c r="Q2480" s="10" t="s">
        <v>8310</v>
      </c>
      <c r="R2480" t="s">
        <v>8334</v>
      </c>
      <c r="S2480" s="13">
        <f t="shared" si="192"/>
        <v>42148.676851851851</v>
      </c>
      <c r="T2480" s="13">
        <f t="shared" si="193"/>
        <v>42170.676851851851</v>
      </c>
      <c r="U2480">
        <f t="shared" si="194"/>
        <v>2015</v>
      </c>
    </row>
    <row r="2481" spans="1:21" ht="48" x14ac:dyDescent="0.2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8217</v>
      </c>
      <c r="G2481" t="s">
        <v>8241</v>
      </c>
      <c r="H2481" t="s">
        <v>8247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8268</v>
      </c>
      <c r="O2481">
        <f t="shared" si="190"/>
        <v>104</v>
      </c>
      <c r="P2481">
        <f t="shared" si="191"/>
        <v>71.67</v>
      </c>
      <c r="Q2481" s="10" t="s">
        <v>8310</v>
      </c>
      <c r="R2481" t="s">
        <v>8334</v>
      </c>
      <c r="S2481" s="13">
        <f t="shared" si="192"/>
        <v>42302.701516203699</v>
      </c>
      <c r="T2481" s="13">
        <f t="shared" si="193"/>
        <v>42337.958333333328</v>
      </c>
      <c r="U2481">
        <f t="shared" si="194"/>
        <v>2015</v>
      </c>
    </row>
    <row r="2482" spans="1:21" ht="48" x14ac:dyDescent="0.2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8217</v>
      </c>
      <c r="G2482" t="s">
        <v>8227</v>
      </c>
      <c r="H2482" t="s">
        <v>8249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8268</v>
      </c>
      <c r="O2482">
        <f t="shared" si="190"/>
        <v>107</v>
      </c>
      <c r="P2482">
        <f t="shared" si="191"/>
        <v>71.73</v>
      </c>
      <c r="Q2482" s="10" t="s">
        <v>8310</v>
      </c>
      <c r="R2482" t="s">
        <v>8334</v>
      </c>
      <c r="S2482" s="13">
        <f t="shared" si="192"/>
        <v>42275.731666666667</v>
      </c>
      <c r="T2482" s="13">
        <f t="shared" si="193"/>
        <v>42305.731666666667</v>
      </c>
      <c r="U2482">
        <f t="shared" si="194"/>
        <v>2015</v>
      </c>
    </row>
    <row r="2483" spans="1:21" ht="48" x14ac:dyDescent="0.2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8217</v>
      </c>
      <c r="G2483" t="s">
        <v>8223</v>
      </c>
      <c r="H2483" t="s">
        <v>8245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8268</v>
      </c>
      <c r="O2483">
        <f t="shared" si="190"/>
        <v>101</v>
      </c>
      <c r="P2483">
        <f t="shared" si="191"/>
        <v>76.650000000000006</v>
      </c>
      <c r="Q2483" s="10" t="s">
        <v>8310</v>
      </c>
      <c r="R2483" t="s">
        <v>8334</v>
      </c>
      <c r="S2483" s="13">
        <f t="shared" si="192"/>
        <v>42559.431203703702</v>
      </c>
      <c r="T2483" s="13">
        <f t="shared" si="193"/>
        <v>42583.957638888889</v>
      </c>
      <c r="U2483">
        <f t="shared" si="194"/>
        <v>2016</v>
      </c>
    </row>
    <row r="2484" spans="1:21" ht="32" x14ac:dyDescent="0.2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8217</v>
      </c>
      <c r="G2484" t="s">
        <v>8222</v>
      </c>
      <c r="H2484" t="s">
        <v>8244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8268</v>
      </c>
      <c r="O2484">
        <f t="shared" si="190"/>
        <v>127</v>
      </c>
      <c r="P2484">
        <f t="shared" si="191"/>
        <v>72.95</v>
      </c>
      <c r="Q2484" s="10" t="s">
        <v>8310</v>
      </c>
      <c r="R2484" t="s">
        <v>8334</v>
      </c>
      <c r="S2484" s="13">
        <f t="shared" si="192"/>
        <v>42420.019097222219</v>
      </c>
      <c r="T2484" s="13">
        <f t="shared" si="193"/>
        <v>42479.977430555555</v>
      </c>
      <c r="U2484">
        <f t="shared" si="194"/>
        <v>2016</v>
      </c>
    </row>
    <row r="2485" spans="1:21" ht="32" x14ac:dyDescent="0.2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8219</v>
      </c>
      <c r="G2485" t="s">
        <v>8222</v>
      </c>
      <c r="H2485" t="s">
        <v>8244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8302</v>
      </c>
      <c r="O2485">
        <f t="shared" si="190"/>
        <v>36</v>
      </c>
      <c r="P2485">
        <f t="shared" si="191"/>
        <v>127.6</v>
      </c>
      <c r="Q2485" s="10" t="s">
        <v>8310</v>
      </c>
      <c r="R2485" t="s">
        <v>8318</v>
      </c>
      <c r="S2485" s="13">
        <f t="shared" si="192"/>
        <v>42450.88282407407</v>
      </c>
      <c r="T2485" s="13">
        <f t="shared" si="193"/>
        <v>42480.88282407407</v>
      </c>
      <c r="U2485">
        <f t="shared" si="194"/>
        <v>2016</v>
      </c>
    </row>
    <row r="2486" spans="1:21" ht="48" x14ac:dyDescent="0.2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8217</v>
      </c>
      <c r="G2486" t="s">
        <v>8222</v>
      </c>
      <c r="H2486" t="s">
        <v>8244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8268</v>
      </c>
      <c r="O2486">
        <f t="shared" si="190"/>
        <v>101</v>
      </c>
      <c r="P2486">
        <f t="shared" si="191"/>
        <v>88.25</v>
      </c>
      <c r="Q2486" s="10" t="s">
        <v>8310</v>
      </c>
      <c r="R2486" t="s">
        <v>8334</v>
      </c>
      <c r="S2486" s="13">
        <f t="shared" si="192"/>
        <v>41820.62809027778</v>
      </c>
      <c r="T2486" s="13">
        <f t="shared" si="193"/>
        <v>41841.165972222225</v>
      </c>
      <c r="U2486">
        <f t="shared" si="194"/>
        <v>2014</v>
      </c>
    </row>
    <row r="2487" spans="1:21" ht="48" x14ac:dyDescent="0.2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8217</v>
      </c>
      <c r="G2487" t="s">
        <v>8222</v>
      </c>
      <c r="H2487" t="s">
        <v>8244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8268</v>
      </c>
      <c r="O2487">
        <f t="shared" si="190"/>
        <v>111</v>
      </c>
      <c r="P2487">
        <f t="shared" si="191"/>
        <v>58.79</v>
      </c>
      <c r="Q2487" s="10" t="s">
        <v>8310</v>
      </c>
      <c r="R2487" t="s">
        <v>8334</v>
      </c>
      <c r="S2487" s="13">
        <f t="shared" si="192"/>
        <v>42633.116851851853</v>
      </c>
      <c r="T2487" s="13">
        <f t="shared" si="193"/>
        <v>42663.116851851853</v>
      </c>
      <c r="U2487">
        <f t="shared" si="194"/>
        <v>2016</v>
      </c>
    </row>
    <row r="2488" spans="1:21" ht="48" x14ac:dyDescent="0.2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8217</v>
      </c>
      <c r="G2488" t="s">
        <v>8222</v>
      </c>
      <c r="H2488" t="s">
        <v>8244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8268</v>
      </c>
      <c r="O2488">
        <f t="shared" si="190"/>
        <v>107</v>
      </c>
      <c r="P2488">
        <f t="shared" si="191"/>
        <v>62.67</v>
      </c>
      <c r="Q2488" s="10" t="s">
        <v>8310</v>
      </c>
      <c r="R2488" t="s">
        <v>8334</v>
      </c>
      <c r="S2488" s="13">
        <f t="shared" si="192"/>
        <v>42490.133877314816</v>
      </c>
      <c r="T2488" s="13">
        <f t="shared" si="193"/>
        <v>42527.083333333328</v>
      </c>
      <c r="U2488">
        <f t="shared" si="194"/>
        <v>2016</v>
      </c>
    </row>
    <row r="2489" spans="1:21" ht="48" x14ac:dyDescent="0.2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8217</v>
      </c>
      <c r="G2489" t="s">
        <v>8223</v>
      </c>
      <c r="H2489" t="s">
        <v>8245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8268</v>
      </c>
      <c r="O2489">
        <f t="shared" si="190"/>
        <v>103</v>
      </c>
      <c r="P2489">
        <f t="shared" si="191"/>
        <v>132.96</v>
      </c>
      <c r="Q2489" s="10" t="s">
        <v>8310</v>
      </c>
      <c r="R2489" t="s">
        <v>8334</v>
      </c>
      <c r="S2489" s="13">
        <f t="shared" si="192"/>
        <v>42036.995590277773</v>
      </c>
      <c r="T2489" s="13">
        <f t="shared" si="193"/>
        <v>42094.536111111112</v>
      </c>
      <c r="U2489">
        <f t="shared" si="194"/>
        <v>2015</v>
      </c>
    </row>
    <row r="2490" spans="1:21" ht="48" x14ac:dyDescent="0.2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8217</v>
      </c>
      <c r="G2490" t="s">
        <v>8222</v>
      </c>
      <c r="H2490" t="s">
        <v>8244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8302</v>
      </c>
      <c r="O2490">
        <f t="shared" si="190"/>
        <v>109</v>
      </c>
      <c r="P2490">
        <f t="shared" si="191"/>
        <v>75.959999999999994</v>
      </c>
      <c r="Q2490" s="10" t="s">
        <v>8310</v>
      </c>
      <c r="R2490" t="s">
        <v>8318</v>
      </c>
      <c r="S2490" s="13">
        <f t="shared" si="192"/>
        <v>41954.850868055553</v>
      </c>
      <c r="T2490" s="13">
        <f t="shared" si="193"/>
        <v>41974.850868055553</v>
      </c>
      <c r="U2490">
        <f t="shared" si="194"/>
        <v>2014</v>
      </c>
    </row>
    <row r="2491" spans="1:21" ht="48" x14ac:dyDescent="0.2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8217</v>
      </c>
      <c r="G2491" t="s">
        <v>8222</v>
      </c>
      <c r="H2491" t="s">
        <v>8244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8268</v>
      </c>
      <c r="O2491">
        <f t="shared" si="190"/>
        <v>105</v>
      </c>
      <c r="P2491">
        <f t="shared" si="191"/>
        <v>79.540000000000006</v>
      </c>
      <c r="Q2491" s="10" t="s">
        <v>8310</v>
      </c>
      <c r="R2491" t="s">
        <v>8334</v>
      </c>
      <c r="S2491" s="13">
        <f t="shared" si="192"/>
        <v>42341.180636574078</v>
      </c>
      <c r="T2491" s="13">
        <f t="shared" si="193"/>
        <v>42373.180636574078</v>
      </c>
      <c r="U2491">
        <f t="shared" si="194"/>
        <v>2016</v>
      </c>
    </row>
    <row r="2492" spans="1:21" ht="48" x14ac:dyDescent="0.2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8219</v>
      </c>
      <c r="G2492" t="s">
        <v>8223</v>
      </c>
      <c r="H2492" t="s">
        <v>8245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8268</v>
      </c>
      <c r="O2492">
        <f t="shared" si="190"/>
        <v>0</v>
      </c>
      <c r="P2492">
        <f t="shared" si="191"/>
        <v>10</v>
      </c>
      <c r="Q2492" s="10" t="s">
        <v>8310</v>
      </c>
      <c r="R2492" t="s">
        <v>8334</v>
      </c>
      <c r="S2492" s="13">
        <f t="shared" si="192"/>
        <v>41863.527326388888</v>
      </c>
      <c r="T2492" s="13">
        <f t="shared" si="193"/>
        <v>41893.527326388888</v>
      </c>
      <c r="U2492">
        <f t="shared" si="194"/>
        <v>2014</v>
      </c>
    </row>
    <row r="2493" spans="1:21" ht="48" x14ac:dyDescent="0.2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8219</v>
      </c>
      <c r="G2493" t="s">
        <v>8222</v>
      </c>
      <c r="H2493" t="s">
        <v>8244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8268</v>
      </c>
      <c r="O2493">
        <f t="shared" si="190"/>
        <v>1</v>
      </c>
      <c r="P2493">
        <f t="shared" si="191"/>
        <v>7.25</v>
      </c>
      <c r="Q2493" s="10" t="s">
        <v>8310</v>
      </c>
      <c r="R2493" t="s">
        <v>8334</v>
      </c>
      <c r="S2493" s="13">
        <f t="shared" si="192"/>
        <v>42417.675879629634</v>
      </c>
      <c r="T2493" s="13">
        <f t="shared" si="193"/>
        <v>42475.686111111107</v>
      </c>
      <c r="U2493">
        <f t="shared" si="194"/>
        <v>2016</v>
      </c>
    </row>
    <row r="2494" spans="1:21" ht="48" x14ac:dyDescent="0.2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8219</v>
      </c>
      <c r="G2494" t="s">
        <v>8223</v>
      </c>
      <c r="H2494" t="s">
        <v>8245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8268</v>
      </c>
      <c r="O2494">
        <f t="shared" si="190"/>
        <v>22</v>
      </c>
      <c r="P2494">
        <f t="shared" si="191"/>
        <v>129.16999999999999</v>
      </c>
      <c r="Q2494" s="10" t="s">
        <v>8310</v>
      </c>
      <c r="R2494" t="s">
        <v>8334</v>
      </c>
      <c r="S2494" s="13">
        <f t="shared" si="192"/>
        <v>42310.968518518523</v>
      </c>
      <c r="T2494" s="13">
        <f t="shared" si="193"/>
        <v>42333.958333333328</v>
      </c>
      <c r="U2494">
        <f t="shared" si="194"/>
        <v>2015</v>
      </c>
    </row>
    <row r="2495" spans="1:21" ht="48" x14ac:dyDescent="0.2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8219</v>
      </c>
      <c r="G2495" t="s">
        <v>8222</v>
      </c>
      <c r="H2495" t="s">
        <v>8244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8268</v>
      </c>
      <c r="O2495">
        <f t="shared" si="190"/>
        <v>1</v>
      </c>
      <c r="P2495">
        <f t="shared" si="191"/>
        <v>18.5</v>
      </c>
      <c r="Q2495" s="10" t="s">
        <v>8310</v>
      </c>
      <c r="R2495" t="s">
        <v>8334</v>
      </c>
      <c r="S2495" s="13">
        <f t="shared" si="192"/>
        <v>42078.34520833334</v>
      </c>
      <c r="T2495" s="13">
        <f t="shared" si="193"/>
        <v>42133.166666666672</v>
      </c>
      <c r="U2495">
        <f t="shared" si="194"/>
        <v>2015</v>
      </c>
    </row>
    <row r="2496" spans="1:21" ht="48" x14ac:dyDescent="0.2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8219</v>
      </c>
      <c r="G2496" t="s">
        <v>8222</v>
      </c>
      <c r="H2496" t="s">
        <v>8244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8268</v>
      </c>
      <c r="O2496">
        <f t="shared" si="190"/>
        <v>22</v>
      </c>
      <c r="P2496">
        <f t="shared" si="191"/>
        <v>126.5</v>
      </c>
      <c r="Q2496" s="10" t="s">
        <v>8310</v>
      </c>
      <c r="R2496" t="s">
        <v>8334</v>
      </c>
      <c r="S2496" s="13">
        <f t="shared" si="192"/>
        <v>42353.761759259258</v>
      </c>
      <c r="T2496" s="13">
        <f t="shared" si="193"/>
        <v>42383.761759259258</v>
      </c>
      <c r="U2496">
        <f t="shared" si="194"/>
        <v>2016</v>
      </c>
    </row>
    <row r="2497" spans="1:21" ht="48" x14ac:dyDescent="0.2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8219</v>
      </c>
      <c r="G2497" t="s">
        <v>8222</v>
      </c>
      <c r="H2497" t="s">
        <v>8244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8268</v>
      </c>
      <c r="O2497">
        <f t="shared" si="190"/>
        <v>0</v>
      </c>
      <c r="P2497">
        <f t="shared" si="191"/>
        <v>10</v>
      </c>
      <c r="Q2497" s="10" t="s">
        <v>8310</v>
      </c>
      <c r="R2497" t="s">
        <v>8334</v>
      </c>
      <c r="S2497" s="13">
        <f t="shared" si="192"/>
        <v>42058.603877314818</v>
      </c>
      <c r="T2497" s="13">
        <f t="shared" si="193"/>
        <v>42087.165972222225</v>
      </c>
      <c r="U2497">
        <f t="shared" si="194"/>
        <v>2015</v>
      </c>
    </row>
    <row r="2498" spans="1:21" ht="48" x14ac:dyDescent="0.2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8219</v>
      </c>
      <c r="G2498" t="s">
        <v>8223</v>
      </c>
      <c r="H2498" t="s">
        <v>8245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8268</v>
      </c>
      <c r="O2498">
        <f t="shared" si="190"/>
        <v>11</v>
      </c>
      <c r="P2498">
        <f t="shared" si="191"/>
        <v>80</v>
      </c>
      <c r="Q2498" s="10" t="s">
        <v>8310</v>
      </c>
      <c r="R2498" t="s">
        <v>8334</v>
      </c>
      <c r="S2498" s="13">
        <f t="shared" si="192"/>
        <v>42750.530312499999</v>
      </c>
      <c r="T2498" s="13">
        <f t="shared" si="193"/>
        <v>42794.368749999994</v>
      </c>
      <c r="U2498">
        <f t="shared" si="194"/>
        <v>2017</v>
      </c>
    </row>
    <row r="2499" spans="1:21" ht="32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8219</v>
      </c>
      <c r="G2499" t="s">
        <v>8222</v>
      </c>
      <c r="H2499" t="s">
        <v>8244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8268</v>
      </c>
      <c r="O2499">
        <f t="shared" ref="O2499:O2562" si="195">ROUND(E2499/D2499*100,0)</f>
        <v>1</v>
      </c>
      <c r="P2499">
        <f t="shared" ref="P2499:P2562" si="196">IFERROR(ROUND(E2499/L2499,2),0)</f>
        <v>34.950000000000003</v>
      </c>
      <c r="Q2499" s="10" t="s">
        <v>8310</v>
      </c>
      <c r="R2499" t="s">
        <v>8334</v>
      </c>
      <c r="S2499" s="13">
        <f t="shared" ref="S2499:S2562" si="197">(((J2499/60)/60)/24)+DATE(1970,1,1)</f>
        <v>42718.963599537034</v>
      </c>
      <c r="T2499" s="13">
        <f t="shared" ref="T2499:T2562" si="198">(((I2499/60)/60)/24)+DATE(1970,1,1)</f>
        <v>42748.961805555555</v>
      </c>
      <c r="U2499">
        <f t="shared" ref="U2499:U2562" si="199">YEAR(T2499)</f>
        <v>2017</v>
      </c>
    </row>
    <row r="2500" spans="1:21" ht="48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8219</v>
      </c>
      <c r="G2500" t="s">
        <v>8223</v>
      </c>
      <c r="H2500" t="s">
        <v>8245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8265</v>
      </c>
      <c r="O2500">
        <f t="shared" si="195"/>
        <v>21</v>
      </c>
      <c r="P2500">
        <f t="shared" si="196"/>
        <v>180.5</v>
      </c>
      <c r="Q2500" s="10" t="s">
        <v>8308</v>
      </c>
      <c r="R2500" t="s">
        <v>8317</v>
      </c>
      <c r="S2500" s="13">
        <f t="shared" si="197"/>
        <v>42147.741840277777</v>
      </c>
      <c r="T2500" s="13">
        <f t="shared" si="198"/>
        <v>42177.741840277777</v>
      </c>
      <c r="U2500">
        <f t="shared" si="199"/>
        <v>2015</v>
      </c>
    </row>
    <row r="2501" spans="1:21" ht="48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8217</v>
      </c>
      <c r="G2501" t="s">
        <v>8222</v>
      </c>
      <c r="H2501" t="s">
        <v>8244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8268</v>
      </c>
      <c r="O2501">
        <f t="shared" si="195"/>
        <v>108</v>
      </c>
      <c r="P2501">
        <f t="shared" si="196"/>
        <v>126.55</v>
      </c>
      <c r="Q2501" s="10" t="s">
        <v>8310</v>
      </c>
      <c r="R2501" t="s">
        <v>8334</v>
      </c>
      <c r="S2501" s="13">
        <f t="shared" si="197"/>
        <v>42157.591064814813</v>
      </c>
      <c r="T2501" s="13">
        <f t="shared" si="198"/>
        <v>42179.083333333328</v>
      </c>
      <c r="U2501">
        <f t="shared" si="199"/>
        <v>2015</v>
      </c>
    </row>
    <row r="2502" spans="1:21" ht="32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8217</v>
      </c>
      <c r="G2502" t="s">
        <v>8222</v>
      </c>
      <c r="H2502" t="s">
        <v>8244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8266</v>
      </c>
      <c r="O2502">
        <f t="shared" si="195"/>
        <v>232</v>
      </c>
      <c r="P2502">
        <f t="shared" si="196"/>
        <v>106.43</v>
      </c>
      <c r="Q2502" s="10" t="s">
        <v>8308</v>
      </c>
      <c r="R2502" t="s">
        <v>8337</v>
      </c>
      <c r="S2502" s="13">
        <f t="shared" si="197"/>
        <v>41114.094872685186</v>
      </c>
      <c r="T2502" s="13">
        <f t="shared" si="198"/>
        <v>41153.083333333336</v>
      </c>
      <c r="U2502">
        <f t="shared" si="199"/>
        <v>2012</v>
      </c>
    </row>
    <row r="2503" spans="1:21" ht="48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8217</v>
      </c>
      <c r="G2503" t="s">
        <v>8222</v>
      </c>
      <c r="H2503" t="s">
        <v>8244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8271</v>
      </c>
      <c r="O2503">
        <f t="shared" si="195"/>
        <v>183</v>
      </c>
      <c r="P2503">
        <f t="shared" si="196"/>
        <v>71.44</v>
      </c>
      <c r="Q2503" s="10" t="s">
        <v>8312</v>
      </c>
      <c r="R2503" t="s">
        <v>8346</v>
      </c>
      <c r="S2503" s="13">
        <f t="shared" si="197"/>
        <v>41430.038888888892</v>
      </c>
      <c r="T2503" s="13">
        <f t="shared" si="198"/>
        <v>41460.038888888892</v>
      </c>
      <c r="U2503">
        <f t="shared" si="199"/>
        <v>2013</v>
      </c>
    </row>
    <row r="2504" spans="1:21" ht="48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8217</v>
      </c>
      <c r="G2504" t="s">
        <v>8222</v>
      </c>
      <c r="H2504" t="s">
        <v>8244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8289</v>
      </c>
      <c r="O2504">
        <f t="shared" si="195"/>
        <v>127</v>
      </c>
      <c r="P2504">
        <f t="shared" si="196"/>
        <v>52.6</v>
      </c>
      <c r="Q2504" s="10" t="s">
        <v>8324</v>
      </c>
      <c r="R2504" t="s">
        <v>8354</v>
      </c>
      <c r="S2504" s="13">
        <f t="shared" si="197"/>
        <v>41682.0705787037</v>
      </c>
      <c r="T2504" s="13">
        <f t="shared" si="198"/>
        <v>41709.290972222225</v>
      </c>
      <c r="U2504">
        <f t="shared" si="199"/>
        <v>2014</v>
      </c>
    </row>
    <row r="2505" spans="1:21" ht="48" x14ac:dyDescent="0.2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8220</v>
      </c>
      <c r="G2505" t="s">
        <v>8239</v>
      </c>
      <c r="H2505" t="s">
        <v>8247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8300</v>
      </c>
      <c r="O2505">
        <f t="shared" si="195"/>
        <v>46</v>
      </c>
      <c r="P2505">
        <f t="shared" si="196"/>
        <v>34.130000000000003</v>
      </c>
      <c r="Q2505" s="10" t="s">
        <v>8310</v>
      </c>
      <c r="R2505" t="s">
        <v>8311</v>
      </c>
      <c r="S2505" s="13">
        <f t="shared" si="197"/>
        <v>42801.774699074071</v>
      </c>
      <c r="T2505" s="13">
        <f t="shared" si="198"/>
        <v>42832.733032407406</v>
      </c>
      <c r="U2505">
        <f t="shared" si="199"/>
        <v>2017</v>
      </c>
    </row>
    <row r="2506" spans="1:21" ht="48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8217</v>
      </c>
      <c r="G2506" t="s">
        <v>8222</v>
      </c>
      <c r="H2506" t="s">
        <v>8244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8300</v>
      </c>
      <c r="O2506">
        <f t="shared" si="195"/>
        <v>103</v>
      </c>
      <c r="P2506">
        <f t="shared" si="196"/>
        <v>87.7</v>
      </c>
      <c r="Q2506" s="10" t="s">
        <v>8310</v>
      </c>
      <c r="R2506" t="s">
        <v>8311</v>
      </c>
      <c r="S2506" s="13">
        <f t="shared" si="197"/>
        <v>41785.72729166667</v>
      </c>
      <c r="T2506" s="13">
        <f t="shared" si="198"/>
        <v>41801.166666666664</v>
      </c>
      <c r="U2506">
        <f t="shared" si="199"/>
        <v>2014</v>
      </c>
    </row>
    <row r="2507" spans="1:21" ht="48" x14ac:dyDescent="0.2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8217</v>
      </c>
      <c r="G2507" t="s">
        <v>8222</v>
      </c>
      <c r="H2507" t="s">
        <v>8244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8268</v>
      </c>
      <c r="O2507">
        <f t="shared" si="195"/>
        <v>119</v>
      </c>
      <c r="P2507">
        <f t="shared" si="196"/>
        <v>176.09</v>
      </c>
      <c r="Q2507" s="10" t="s">
        <v>8310</v>
      </c>
      <c r="R2507" t="s">
        <v>8334</v>
      </c>
      <c r="S2507" s="13">
        <f t="shared" si="197"/>
        <v>41964.716319444444</v>
      </c>
      <c r="T2507" s="13">
        <f t="shared" si="198"/>
        <v>41994.716319444444</v>
      </c>
      <c r="U2507">
        <f t="shared" si="199"/>
        <v>2014</v>
      </c>
    </row>
    <row r="2508" spans="1:21" ht="48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8217</v>
      </c>
      <c r="G2508" t="s">
        <v>8222</v>
      </c>
      <c r="H2508" t="s">
        <v>8244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8276</v>
      </c>
      <c r="O2508">
        <f t="shared" si="195"/>
        <v>101</v>
      </c>
      <c r="P2508">
        <f t="shared" si="196"/>
        <v>41.73</v>
      </c>
      <c r="Q2508" s="10" t="s">
        <v>8324</v>
      </c>
      <c r="R2508" t="s">
        <v>8345</v>
      </c>
      <c r="S2508" s="13">
        <f t="shared" si="197"/>
        <v>41067.949212962965</v>
      </c>
      <c r="T2508" s="13">
        <f t="shared" si="198"/>
        <v>41100.991666666669</v>
      </c>
      <c r="U2508">
        <f t="shared" si="199"/>
        <v>2012</v>
      </c>
    </row>
    <row r="2509" spans="1:21" ht="48" x14ac:dyDescent="0.2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8217</v>
      </c>
      <c r="G2509" t="s">
        <v>8223</v>
      </c>
      <c r="H2509" t="s">
        <v>8245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8268</v>
      </c>
      <c r="O2509">
        <f t="shared" si="195"/>
        <v>100</v>
      </c>
      <c r="P2509">
        <f t="shared" si="196"/>
        <v>119.64</v>
      </c>
      <c r="Q2509" s="10" t="s">
        <v>8310</v>
      </c>
      <c r="R2509" t="s">
        <v>8334</v>
      </c>
      <c r="S2509" s="13">
        <f t="shared" si="197"/>
        <v>42510.798854166671</v>
      </c>
      <c r="T2509" s="13">
        <f t="shared" si="198"/>
        <v>42533.708333333328</v>
      </c>
      <c r="U2509">
        <f t="shared" si="199"/>
        <v>2016</v>
      </c>
    </row>
    <row r="2510" spans="1:21" ht="48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8217</v>
      </c>
      <c r="G2510" t="s">
        <v>8222</v>
      </c>
      <c r="H2510" t="s">
        <v>8244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8268</v>
      </c>
      <c r="O2510">
        <f t="shared" si="195"/>
        <v>160</v>
      </c>
      <c r="P2510">
        <f t="shared" si="196"/>
        <v>40.29</v>
      </c>
      <c r="Q2510" s="10" t="s">
        <v>8310</v>
      </c>
      <c r="R2510" t="s">
        <v>8334</v>
      </c>
      <c r="S2510" s="13">
        <f t="shared" si="197"/>
        <v>41793.668761574074</v>
      </c>
      <c r="T2510" s="13">
        <f t="shared" si="198"/>
        <v>41823.668761574074</v>
      </c>
      <c r="U2510">
        <f t="shared" si="199"/>
        <v>2014</v>
      </c>
    </row>
    <row r="2511" spans="1:21" ht="32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8218</v>
      </c>
      <c r="G2511" t="s">
        <v>8222</v>
      </c>
      <c r="H2511" t="s">
        <v>8244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8287</v>
      </c>
      <c r="O2511">
        <f t="shared" si="195"/>
        <v>1</v>
      </c>
      <c r="P2511">
        <f t="shared" si="196"/>
        <v>14</v>
      </c>
      <c r="Q2511" s="10" t="s">
        <v>8312</v>
      </c>
      <c r="R2511" t="s">
        <v>8352</v>
      </c>
      <c r="S2511" s="13">
        <f t="shared" si="197"/>
        <v>41481.996423611112</v>
      </c>
      <c r="T2511" s="13">
        <f t="shared" si="198"/>
        <v>41514.996423611112</v>
      </c>
      <c r="U2511">
        <f t="shared" si="199"/>
        <v>2013</v>
      </c>
    </row>
    <row r="2512" spans="1:21" ht="48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8219</v>
      </c>
      <c r="G2512" t="s">
        <v>8222</v>
      </c>
      <c r="H2512" t="s">
        <v>8244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8267</v>
      </c>
      <c r="O2512">
        <f t="shared" si="195"/>
        <v>0</v>
      </c>
      <c r="P2512">
        <f t="shared" si="196"/>
        <v>4.83</v>
      </c>
      <c r="Q2512" s="10" t="s">
        <v>8308</v>
      </c>
      <c r="R2512" t="s">
        <v>8314</v>
      </c>
      <c r="S2512" s="13">
        <f t="shared" si="197"/>
        <v>41682.23646990741</v>
      </c>
      <c r="T2512" s="13">
        <f t="shared" si="198"/>
        <v>41712.194803240738</v>
      </c>
      <c r="U2512">
        <f t="shared" si="199"/>
        <v>2014</v>
      </c>
    </row>
    <row r="2513" spans="1:21" ht="48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8219</v>
      </c>
      <c r="G2513" t="s">
        <v>8222</v>
      </c>
      <c r="H2513" t="s">
        <v>8244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8267</v>
      </c>
      <c r="O2513">
        <f t="shared" si="195"/>
        <v>0</v>
      </c>
      <c r="P2513">
        <f t="shared" si="196"/>
        <v>1</v>
      </c>
      <c r="Q2513" s="10" t="s">
        <v>8308</v>
      </c>
      <c r="R2513" t="s">
        <v>8314</v>
      </c>
      <c r="S2513" s="13">
        <f t="shared" si="197"/>
        <v>42753.329039351855</v>
      </c>
      <c r="T2513" s="13">
        <f t="shared" si="198"/>
        <v>42783.329039351855</v>
      </c>
      <c r="U2513">
        <f t="shared" si="199"/>
        <v>2017</v>
      </c>
    </row>
    <row r="2514" spans="1:21" ht="48" x14ac:dyDescent="0.2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8217</v>
      </c>
      <c r="G2514" t="s">
        <v>8223</v>
      </c>
      <c r="H2514" t="s">
        <v>8245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8268</v>
      </c>
      <c r="O2514">
        <f t="shared" si="195"/>
        <v>118</v>
      </c>
      <c r="P2514">
        <f t="shared" si="196"/>
        <v>100.06</v>
      </c>
      <c r="Q2514" s="10" t="s">
        <v>8310</v>
      </c>
      <c r="R2514" t="s">
        <v>8334</v>
      </c>
      <c r="S2514" s="13">
        <f t="shared" si="197"/>
        <v>42179.344988425932</v>
      </c>
      <c r="T2514" s="13">
        <f t="shared" si="198"/>
        <v>42219.75</v>
      </c>
      <c r="U2514">
        <f t="shared" si="199"/>
        <v>2015</v>
      </c>
    </row>
    <row r="2515" spans="1:21" ht="48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8219</v>
      </c>
      <c r="G2515" t="s">
        <v>8222</v>
      </c>
      <c r="H2515" t="s">
        <v>8244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8275</v>
      </c>
      <c r="O2515">
        <f t="shared" si="195"/>
        <v>0</v>
      </c>
      <c r="P2515">
        <f t="shared" si="196"/>
        <v>0</v>
      </c>
      <c r="Q2515" s="10" t="s">
        <v>8324</v>
      </c>
      <c r="R2515" t="s">
        <v>8338</v>
      </c>
      <c r="S2515" s="13">
        <f t="shared" si="197"/>
        <v>40434.853402777779</v>
      </c>
      <c r="T2515" s="13">
        <f t="shared" si="198"/>
        <v>40473.208333333336</v>
      </c>
      <c r="U2515">
        <f t="shared" si="199"/>
        <v>2010</v>
      </c>
    </row>
    <row r="2516" spans="1:21" ht="48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8217</v>
      </c>
      <c r="G2516" t="s">
        <v>8222</v>
      </c>
      <c r="H2516" t="s">
        <v>8244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8273</v>
      </c>
      <c r="O2516">
        <f t="shared" si="195"/>
        <v>114</v>
      </c>
      <c r="P2516">
        <f t="shared" si="196"/>
        <v>50.69</v>
      </c>
      <c r="Q2516" s="10" t="s">
        <v>8324</v>
      </c>
      <c r="R2516" t="s">
        <v>8348</v>
      </c>
      <c r="S2516" s="13">
        <f t="shared" si="197"/>
        <v>41666.842824074076</v>
      </c>
      <c r="T2516" s="13">
        <f t="shared" si="198"/>
        <v>41696.842824074076</v>
      </c>
      <c r="U2516">
        <f t="shared" si="199"/>
        <v>2014</v>
      </c>
    </row>
    <row r="2517" spans="1:21" ht="32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8217</v>
      </c>
      <c r="G2517" t="s">
        <v>8222</v>
      </c>
      <c r="H2517" t="s">
        <v>8244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8294</v>
      </c>
      <c r="O2517">
        <f t="shared" si="195"/>
        <v>154</v>
      </c>
      <c r="P2517">
        <f t="shared" si="196"/>
        <v>28.1</v>
      </c>
      <c r="Q2517" s="10" t="s">
        <v>8321</v>
      </c>
      <c r="R2517" t="s">
        <v>8349</v>
      </c>
      <c r="S2517" s="13">
        <f t="shared" si="197"/>
        <v>41926.585162037038</v>
      </c>
      <c r="T2517" s="13">
        <f t="shared" si="198"/>
        <v>41961</v>
      </c>
      <c r="U2517">
        <f t="shared" si="199"/>
        <v>2014</v>
      </c>
    </row>
    <row r="2518" spans="1:21" ht="48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8217</v>
      </c>
      <c r="G2518" t="s">
        <v>8222</v>
      </c>
      <c r="H2518" t="s">
        <v>8244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8268</v>
      </c>
      <c r="O2518">
        <f t="shared" si="195"/>
        <v>100</v>
      </c>
      <c r="P2518">
        <f t="shared" si="196"/>
        <v>67.650000000000006</v>
      </c>
      <c r="Q2518" s="10" t="s">
        <v>8310</v>
      </c>
      <c r="R2518" t="s">
        <v>8334</v>
      </c>
      <c r="S2518" s="13">
        <f t="shared" si="197"/>
        <v>42171.725416666668</v>
      </c>
      <c r="T2518" s="13">
        <f t="shared" si="198"/>
        <v>42201.725416666668</v>
      </c>
      <c r="U2518">
        <f t="shared" si="199"/>
        <v>2015</v>
      </c>
    </row>
    <row r="2519" spans="1:21" ht="48" x14ac:dyDescent="0.2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8217</v>
      </c>
      <c r="G2519" t="s">
        <v>8222</v>
      </c>
      <c r="H2519" t="s">
        <v>8244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8268</v>
      </c>
      <c r="O2519">
        <f t="shared" si="195"/>
        <v>102</v>
      </c>
      <c r="P2519">
        <f t="shared" si="196"/>
        <v>145.65</v>
      </c>
      <c r="Q2519" s="10" t="s">
        <v>8310</v>
      </c>
      <c r="R2519" t="s">
        <v>8334</v>
      </c>
      <c r="S2519" s="13">
        <f t="shared" si="197"/>
        <v>42521.010370370372</v>
      </c>
      <c r="T2519" s="13">
        <f t="shared" si="198"/>
        <v>42543.163194444445</v>
      </c>
      <c r="U2519">
        <f t="shared" si="199"/>
        <v>2016</v>
      </c>
    </row>
    <row r="2520" spans="1:21" ht="48" x14ac:dyDescent="0.2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8217</v>
      </c>
      <c r="G2520" t="s">
        <v>8222</v>
      </c>
      <c r="H2520" t="s">
        <v>8244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8268</v>
      </c>
      <c r="O2520">
        <f t="shared" si="195"/>
        <v>102</v>
      </c>
      <c r="P2520">
        <f t="shared" si="196"/>
        <v>99</v>
      </c>
      <c r="Q2520" s="10" t="s">
        <v>8310</v>
      </c>
      <c r="R2520" t="s">
        <v>8334</v>
      </c>
      <c r="S2520" s="13">
        <f t="shared" si="197"/>
        <v>42460.335312499999</v>
      </c>
      <c r="T2520" s="13">
        <f t="shared" si="198"/>
        <v>42488.249305555553</v>
      </c>
      <c r="U2520">
        <f t="shared" si="199"/>
        <v>2016</v>
      </c>
    </row>
    <row r="2521" spans="1:21" ht="32" x14ac:dyDescent="0.2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8219</v>
      </c>
      <c r="G2521" t="s">
        <v>8227</v>
      </c>
      <c r="H2521" t="s">
        <v>8249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8302</v>
      </c>
      <c r="O2521">
        <f t="shared" si="195"/>
        <v>7</v>
      </c>
      <c r="P2521">
        <f t="shared" si="196"/>
        <v>108</v>
      </c>
      <c r="Q2521" s="10" t="s">
        <v>8310</v>
      </c>
      <c r="R2521" t="s">
        <v>8318</v>
      </c>
      <c r="S2521" s="13">
        <f t="shared" si="197"/>
        <v>42053.672824074078</v>
      </c>
      <c r="T2521" s="13">
        <f t="shared" si="198"/>
        <v>42113.631157407406</v>
      </c>
      <c r="U2521">
        <f t="shared" si="199"/>
        <v>2015</v>
      </c>
    </row>
    <row r="2522" spans="1:21" ht="32" x14ac:dyDescent="0.2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8217</v>
      </c>
      <c r="G2522" t="s">
        <v>8222</v>
      </c>
      <c r="H2522" t="s">
        <v>8244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8268</v>
      </c>
      <c r="O2522">
        <f t="shared" si="195"/>
        <v>105</v>
      </c>
      <c r="P2522">
        <f t="shared" si="196"/>
        <v>86.23</v>
      </c>
      <c r="Q2522" s="10" t="s">
        <v>8310</v>
      </c>
      <c r="R2522" t="s">
        <v>8334</v>
      </c>
      <c r="S2522" s="13">
        <f t="shared" si="197"/>
        <v>42165.993125000001</v>
      </c>
      <c r="T2522" s="13">
        <f t="shared" si="198"/>
        <v>42187.993125000001</v>
      </c>
      <c r="U2522">
        <f t="shared" si="199"/>
        <v>2015</v>
      </c>
    </row>
    <row r="2523" spans="1:21" ht="48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8219</v>
      </c>
      <c r="G2523" t="s">
        <v>8222</v>
      </c>
      <c r="H2523" t="s">
        <v>8244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8301</v>
      </c>
      <c r="O2523">
        <f t="shared" si="195"/>
        <v>0</v>
      </c>
      <c r="P2523">
        <f t="shared" si="196"/>
        <v>0</v>
      </c>
      <c r="Q2523" s="10" t="s">
        <v>8312</v>
      </c>
      <c r="R2523" t="s">
        <v>8342</v>
      </c>
      <c r="S2523" s="13">
        <f t="shared" si="197"/>
        <v>41747.887060185189</v>
      </c>
      <c r="T2523" s="13">
        <f t="shared" si="198"/>
        <v>41807.887060185189</v>
      </c>
      <c r="U2523">
        <f t="shared" si="199"/>
        <v>2014</v>
      </c>
    </row>
    <row r="2524" spans="1:21" ht="48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8219</v>
      </c>
      <c r="G2524" t="s">
        <v>8222</v>
      </c>
      <c r="H2524" t="s">
        <v>8244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8290</v>
      </c>
      <c r="O2524">
        <f t="shared" si="195"/>
        <v>43</v>
      </c>
      <c r="P2524">
        <f t="shared" si="196"/>
        <v>34.020000000000003</v>
      </c>
      <c r="Q2524" s="10" t="s">
        <v>8324</v>
      </c>
      <c r="R2524" t="s">
        <v>8330</v>
      </c>
      <c r="S2524" s="13">
        <f t="shared" si="197"/>
        <v>42460.98192129629</v>
      </c>
      <c r="T2524" s="13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8219</v>
      </c>
      <c r="G2525" t="s">
        <v>8222</v>
      </c>
      <c r="H2525" t="s">
        <v>8244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8268</v>
      </c>
      <c r="O2525">
        <f t="shared" si="195"/>
        <v>12</v>
      </c>
      <c r="P2525">
        <f t="shared" si="196"/>
        <v>79.400000000000006</v>
      </c>
      <c r="Q2525" s="10" t="s">
        <v>8310</v>
      </c>
      <c r="R2525" t="s">
        <v>8334</v>
      </c>
      <c r="S2525" s="13">
        <f t="shared" si="197"/>
        <v>42151.905717592599</v>
      </c>
      <c r="T2525" s="13">
        <f t="shared" si="198"/>
        <v>42182.905717592599</v>
      </c>
      <c r="U2525">
        <f t="shared" si="199"/>
        <v>2015</v>
      </c>
    </row>
    <row r="2526" spans="1:21" ht="48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8217</v>
      </c>
      <c r="G2526" t="s">
        <v>8222</v>
      </c>
      <c r="H2526" t="s">
        <v>8244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8263</v>
      </c>
      <c r="O2526">
        <f t="shared" si="195"/>
        <v>105</v>
      </c>
      <c r="P2526">
        <f t="shared" si="196"/>
        <v>91.84</v>
      </c>
      <c r="Q2526" s="10" t="s">
        <v>8308</v>
      </c>
      <c r="R2526" t="s">
        <v>8357</v>
      </c>
      <c r="S2526" s="13">
        <f t="shared" si="197"/>
        <v>40739.069282407407</v>
      </c>
      <c r="T2526" s="13">
        <f t="shared" si="198"/>
        <v>40768.958333333336</v>
      </c>
      <c r="U2526">
        <f t="shared" si="199"/>
        <v>2011</v>
      </c>
    </row>
    <row r="2527" spans="1:21" ht="32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8219</v>
      </c>
      <c r="G2527" t="s">
        <v>8223</v>
      </c>
      <c r="H2527" t="s">
        <v>8245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8288</v>
      </c>
      <c r="O2527">
        <f t="shared" si="195"/>
        <v>2</v>
      </c>
      <c r="P2527">
        <f t="shared" si="196"/>
        <v>25</v>
      </c>
      <c r="Q2527" s="10" t="s">
        <v>8328</v>
      </c>
      <c r="R2527" t="s">
        <v>8341</v>
      </c>
      <c r="S2527" s="13">
        <f t="shared" si="197"/>
        <v>41941.430196759262</v>
      </c>
      <c r="T2527" s="13">
        <f t="shared" si="198"/>
        <v>41986.471863425926</v>
      </c>
      <c r="U2527">
        <f t="shared" si="199"/>
        <v>2014</v>
      </c>
    </row>
    <row r="2528" spans="1:21" ht="48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8219</v>
      </c>
      <c r="G2528" t="s">
        <v>8222</v>
      </c>
      <c r="H2528" t="s">
        <v>8244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8281</v>
      </c>
      <c r="O2528">
        <f t="shared" si="195"/>
        <v>41</v>
      </c>
      <c r="P2528">
        <f t="shared" si="196"/>
        <v>84.06</v>
      </c>
      <c r="Q2528" s="10" t="s">
        <v>8332</v>
      </c>
      <c r="R2528" t="s">
        <v>8333</v>
      </c>
      <c r="S2528" s="13">
        <f t="shared" si="197"/>
        <v>41983.110995370371</v>
      </c>
      <c r="T2528" s="13">
        <f t="shared" si="198"/>
        <v>42023.110995370371</v>
      </c>
      <c r="U2528">
        <f t="shared" si="199"/>
        <v>2015</v>
      </c>
    </row>
    <row r="2529" spans="1:21" ht="48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8219</v>
      </c>
      <c r="G2529" t="s">
        <v>8222</v>
      </c>
      <c r="H2529" t="s">
        <v>8244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8301</v>
      </c>
      <c r="O2529">
        <f t="shared" si="195"/>
        <v>1</v>
      </c>
      <c r="P2529">
        <f t="shared" si="196"/>
        <v>25</v>
      </c>
      <c r="Q2529" s="10" t="s">
        <v>8312</v>
      </c>
      <c r="R2529" t="s">
        <v>8342</v>
      </c>
      <c r="S2529" s="13">
        <f t="shared" si="197"/>
        <v>40927.036979166667</v>
      </c>
      <c r="T2529" s="13">
        <f t="shared" si="198"/>
        <v>40986.995312500003</v>
      </c>
      <c r="U2529">
        <f t="shared" si="199"/>
        <v>2012</v>
      </c>
    </row>
    <row r="2530" spans="1:21" ht="48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8217</v>
      </c>
      <c r="G2530" t="s">
        <v>8222</v>
      </c>
      <c r="H2530" t="s">
        <v>8244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8263</v>
      </c>
      <c r="O2530">
        <f t="shared" si="195"/>
        <v>106</v>
      </c>
      <c r="P2530">
        <f t="shared" si="196"/>
        <v>56.67</v>
      </c>
      <c r="Q2530" s="10" t="s">
        <v>8308</v>
      </c>
      <c r="R2530" t="s">
        <v>8357</v>
      </c>
      <c r="S2530" s="13">
        <f t="shared" si="197"/>
        <v>41214.79483796296</v>
      </c>
      <c r="T2530" s="13">
        <f t="shared" si="198"/>
        <v>41250.979166666664</v>
      </c>
      <c r="U2530">
        <f t="shared" si="199"/>
        <v>2012</v>
      </c>
    </row>
    <row r="2531" spans="1:21" ht="48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8219</v>
      </c>
      <c r="G2531" t="s">
        <v>8223</v>
      </c>
      <c r="H2531" t="s">
        <v>8245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8279</v>
      </c>
      <c r="O2531">
        <f t="shared" si="195"/>
        <v>0</v>
      </c>
      <c r="P2531">
        <f t="shared" si="196"/>
        <v>0</v>
      </c>
      <c r="Q2531" s="10" t="s">
        <v>8321</v>
      </c>
      <c r="R2531" t="s">
        <v>8322</v>
      </c>
      <c r="S2531" s="13">
        <f t="shared" si="197"/>
        <v>41410.703993055555</v>
      </c>
      <c r="T2531" s="13">
        <f t="shared" si="198"/>
        <v>41424.703993055555</v>
      </c>
      <c r="U2531">
        <f t="shared" si="199"/>
        <v>2013</v>
      </c>
    </row>
    <row r="2532" spans="1:21" ht="48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8217</v>
      </c>
      <c r="G2532" t="s">
        <v>8222</v>
      </c>
      <c r="H2532" t="s">
        <v>8244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8276</v>
      </c>
      <c r="O2532">
        <f t="shared" si="195"/>
        <v>100</v>
      </c>
      <c r="P2532">
        <f t="shared" si="196"/>
        <v>42.8</v>
      </c>
      <c r="Q2532" s="10" t="s">
        <v>8324</v>
      </c>
      <c r="R2532" t="s">
        <v>8345</v>
      </c>
      <c r="S2532" s="13">
        <f t="shared" si="197"/>
        <v>40687.021597222221</v>
      </c>
      <c r="T2532" s="13">
        <f t="shared" si="198"/>
        <v>40729.021597222221</v>
      </c>
      <c r="U2532">
        <f t="shared" si="199"/>
        <v>2011</v>
      </c>
    </row>
    <row r="2533" spans="1:21" ht="48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8219</v>
      </c>
      <c r="G2533" t="s">
        <v>8222</v>
      </c>
      <c r="H2533" t="s">
        <v>8244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8293</v>
      </c>
      <c r="O2533">
        <f t="shared" si="195"/>
        <v>0</v>
      </c>
      <c r="P2533">
        <f t="shared" si="196"/>
        <v>0</v>
      </c>
      <c r="Q2533" s="10" t="s">
        <v>8328</v>
      </c>
      <c r="R2533" t="s">
        <v>8335</v>
      </c>
      <c r="S2533" s="13">
        <f t="shared" si="197"/>
        <v>42651.006273148145</v>
      </c>
      <c r="T2533" s="13">
        <f t="shared" si="198"/>
        <v>42711.047939814816</v>
      </c>
      <c r="U2533">
        <f t="shared" si="199"/>
        <v>2016</v>
      </c>
    </row>
    <row r="2534" spans="1:21" ht="48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8217</v>
      </c>
      <c r="G2534" t="s">
        <v>8222</v>
      </c>
      <c r="H2534" t="s">
        <v>8244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8276</v>
      </c>
      <c r="O2534">
        <f t="shared" si="195"/>
        <v>105</v>
      </c>
      <c r="P2534">
        <f t="shared" si="196"/>
        <v>61.1</v>
      </c>
      <c r="Q2534" s="10" t="s">
        <v>8324</v>
      </c>
      <c r="R2534" t="s">
        <v>8345</v>
      </c>
      <c r="S2534" s="13">
        <f t="shared" si="197"/>
        <v>41913.328356481477</v>
      </c>
      <c r="T2534" s="13">
        <f t="shared" si="198"/>
        <v>41946.370023148149</v>
      </c>
      <c r="U2534">
        <f t="shared" si="199"/>
        <v>2014</v>
      </c>
    </row>
    <row r="2535" spans="1:21" ht="48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8217</v>
      </c>
      <c r="G2535" t="s">
        <v>8222</v>
      </c>
      <c r="H2535" t="s">
        <v>8244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8268</v>
      </c>
      <c r="O2535">
        <f t="shared" si="195"/>
        <v>100</v>
      </c>
      <c r="P2535">
        <f t="shared" si="196"/>
        <v>74.53</v>
      </c>
      <c r="Q2535" s="10" t="s">
        <v>8310</v>
      </c>
      <c r="R2535" t="s">
        <v>8334</v>
      </c>
      <c r="S2535" s="13">
        <f t="shared" si="197"/>
        <v>41852.658310185187</v>
      </c>
      <c r="T2535" s="13">
        <f t="shared" si="198"/>
        <v>41882.658310185187</v>
      </c>
      <c r="U2535">
        <f t="shared" si="199"/>
        <v>2014</v>
      </c>
    </row>
    <row r="2536" spans="1:21" ht="48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8217</v>
      </c>
      <c r="G2536" t="s">
        <v>8223</v>
      </c>
      <c r="H2536" t="s">
        <v>8245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8268</v>
      </c>
      <c r="O2536">
        <f t="shared" si="195"/>
        <v>102</v>
      </c>
      <c r="P2536">
        <f t="shared" si="196"/>
        <v>46.71</v>
      </c>
      <c r="Q2536" s="10" t="s">
        <v>8310</v>
      </c>
      <c r="R2536" t="s">
        <v>8334</v>
      </c>
      <c r="S2536" s="13">
        <f t="shared" si="197"/>
        <v>41868.924050925925</v>
      </c>
      <c r="T2536" s="13">
        <f t="shared" si="198"/>
        <v>41898.875</v>
      </c>
      <c r="U2536">
        <f t="shared" si="199"/>
        <v>2014</v>
      </c>
    </row>
    <row r="2537" spans="1:21" ht="48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8217</v>
      </c>
      <c r="G2537" t="s">
        <v>8227</v>
      </c>
      <c r="H2537" t="s">
        <v>8249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8268</v>
      </c>
      <c r="O2537">
        <f t="shared" si="195"/>
        <v>108</v>
      </c>
      <c r="P2537">
        <f t="shared" si="196"/>
        <v>46.89</v>
      </c>
      <c r="Q2537" s="10" t="s">
        <v>8310</v>
      </c>
      <c r="R2537" t="s">
        <v>8334</v>
      </c>
      <c r="S2537" s="13">
        <f t="shared" si="197"/>
        <v>42115.889652777783</v>
      </c>
      <c r="T2537" s="13">
        <f t="shared" si="198"/>
        <v>42151.114583333328</v>
      </c>
      <c r="U2537">
        <f t="shared" si="199"/>
        <v>2015</v>
      </c>
    </row>
    <row r="2538" spans="1:21" ht="16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8219</v>
      </c>
      <c r="G2538" t="s">
        <v>8223</v>
      </c>
      <c r="H2538" t="s">
        <v>8245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8275</v>
      </c>
      <c r="O2538">
        <f t="shared" si="195"/>
        <v>41</v>
      </c>
      <c r="P2538">
        <f t="shared" si="196"/>
        <v>28.58</v>
      </c>
      <c r="Q2538" s="10" t="s">
        <v>8324</v>
      </c>
      <c r="R2538" t="s">
        <v>8338</v>
      </c>
      <c r="S2538" s="13">
        <f t="shared" si="197"/>
        <v>41276.496840277774</v>
      </c>
      <c r="T2538" s="13">
        <f t="shared" si="198"/>
        <v>41309.496840277774</v>
      </c>
      <c r="U2538">
        <f t="shared" si="199"/>
        <v>2013</v>
      </c>
    </row>
    <row r="2539" spans="1:21" ht="48" x14ac:dyDescent="0.2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8217</v>
      </c>
      <c r="G2539" t="s">
        <v>8224</v>
      </c>
      <c r="H2539" t="s">
        <v>8246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8302</v>
      </c>
      <c r="O2539">
        <f t="shared" si="195"/>
        <v>105</v>
      </c>
      <c r="P2539">
        <f t="shared" si="196"/>
        <v>85.74</v>
      </c>
      <c r="Q2539" s="10" t="s">
        <v>8310</v>
      </c>
      <c r="R2539" t="s">
        <v>8318</v>
      </c>
      <c r="S2539" s="13">
        <f t="shared" si="197"/>
        <v>42025.164780092593</v>
      </c>
      <c r="T2539" s="13">
        <f t="shared" si="198"/>
        <v>42056.458333333328</v>
      </c>
      <c r="U2539">
        <f t="shared" si="199"/>
        <v>2015</v>
      </c>
    </row>
    <row r="2540" spans="1:21" ht="32" x14ac:dyDescent="0.2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8217</v>
      </c>
      <c r="G2540" t="s">
        <v>8222</v>
      </c>
      <c r="H2540" t="s">
        <v>8244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8268</v>
      </c>
      <c r="O2540">
        <f t="shared" si="195"/>
        <v>110</v>
      </c>
      <c r="P2540">
        <f t="shared" si="196"/>
        <v>45.88</v>
      </c>
      <c r="Q2540" s="10" t="s">
        <v>8310</v>
      </c>
      <c r="R2540" t="s">
        <v>8334</v>
      </c>
      <c r="S2540" s="13">
        <f t="shared" si="197"/>
        <v>42206.835370370376</v>
      </c>
      <c r="T2540" s="13">
        <f t="shared" si="198"/>
        <v>42236.835370370376</v>
      </c>
      <c r="U2540">
        <f t="shared" si="199"/>
        <v>2015</v>
      </c>
    </row>
    <row r="2541" spans="1:21" ht="48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8217</v>
      </c>
      <c r="G2541" t="s">
        <v>8222</v>
      </c>
      <c r="H2541" t="s">
        <v>8244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8262</v>
      </c>
      <c r="O2541">
        <f t="shared" si="195"/>
        <v>101</v>
      </c>
      <c r="P2541">
        <f t="shared" si="196"/>
        <v>158.68</v>
      </c>
      <c r="Q2541" s="10" t="s">
        <v>8308</v>
      </c>
      <c r="R2541" t="s">
        <v>8347</v>
      </c>
      <c r="S2541" s="13">
        <f t="shared" si="197"/>
        <v>41780.068043981482</v>
      </c>
      <c r="T2541" s="13">
        <f t="shared" si="198"/>
        <v>41815.068043981482</v>
      </c>
      <c r="U2541">
        <f t="shared" si="199"/>
        <v>2014</v>
      </c>
    </row>
    <row r="2542" spans="1:21" ht="48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8217</v>
      </c>
      <c r="G2542" t="s">
        <v>8223</v>
      </c>
      <c r="H2542" t="s">
        <v>8245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8262</v>
      </c>
      <c r="O2542">
        <f t="shared" si="195"/>
        <v>123</v>
      </c>
      <c r="P2542">
        <f t="shared" si="196"/>
        <v>31.62</v>
      </c>
      <c r="Q2542" s="10" t="s">
        <v>8308</v>
      </c>
      <c r="R2542" t="s">
        <v>8347</v>
      </c>
      <c r="S2542" s="13">
        <f t="shared" si="197"/>
        <v>41812.67324074074</v>
      </c>
      <c r="T2542" s="13">
        <f t="shared" si="198"/>
        <v>41842.67324074074</v>
      </c>
      <c r="U2542">
        <f t="shared" si="199"/>
        <v>2014</v>
      </c>
    </row>
    <row r="2543" spans="1:21" ht="32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8217</v>
      </c>
      <c r="G2543" t="s">
        <v>8222</v>
      </c>
      <c r="H2543" t="s">
        <v>8244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8262</v>
      </c>
      <c r="O2543">
        <f t="shared" si="195"/>
        <v>110</v>
      </c>
      <c r="P2543">
        <f t="shared" si="196"/>
        <v>28.11</v>
      </c>
      <c r="Q2543" s="10" t="s">
        <v>8308</v>
      </c>
      <c r="R2543" t="s">
        <v>8347</v>
      </c>
      <c r="S2543" s="13">
        <f t="shared" si="197"/>
        <v>41719.549131944441</v>
      </c>
      <c r="T2543" s="13">
        <f t="shared" si="198"/>
        <v>41733.916666666664</v>
      </c>
      <c r="U2543">
        <f t="shared" si="199"/>
        <v>2014</v>
      </c>
    </row>
    <row r="2544" spans="1:21" ht="48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8217</v>
      </c>
      <c r="G2544" t="s">
        <v>8222</v>
      </c>
      <c r="H2544" t="s">
        <v>8244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8263</v>
      </c>
      <c r="O2544">
        <f t="shared" si="195"/>
        <v>155</v>
      </c>
      <c r="P2544">
        <f t="shared" si="196"/>
        <v>96.71</v>
      </c>
      <c r="Q2544" s="10" t="s">
        <v>8308</v>
      </c>
      <c r="R2544" t="s">
        <v>8357</v>
      </c>
      <c r="S2544" s="13">
        <f t="shared" si="197"/>
        <v>41311.799513888887</v>
      </c>
      <c r="T2544" s="13">
        <f t="shared" si="198"/>
        <v>41336.799513888887</v>
      </c>
      <c r="U2544">
        <f t="shared" si="199"/>
        <v>2013</v>
      </c>
    </row>
    <row r="2545" spans="1:21" ht="48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8217</v>
      </c>
      <c r="G2545" t="s">
        <v>8222</v>
      </c>
      <c r="H2545" t="s">
        <v>8244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8263</v>
      </c>
      <c r="O2545">
        <f t="shared" si="195"/>
        <v>120</v>
      </c>
      <c r="P2545">
        <f t="shared" si="196"/>
        <v>78.260000000000005</v>
      </c>
      <c r="Q2545" s="10" t="s">
        <v>8308</v>
      </c>
      <c r="R2545" t="s">
        <v>8357</v>
      </c>
      <c r="S2545" s="13">
        <f t="shared" si="197"/>
        <v>40619.402361111112</v>
      </c>
      <c r="T2545" s="13">
        <f t="shared" si="198"/>
        <v>40680.402361111112</v>
      </c>
      <c r="U2545">
        <f t="shared" si="199"/>
        <v>2011</v>
      </c>
    </row>
    <row r="2546" spans="1:21" ht="48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8217</v>
      </c>
      <c r="G2546" t="s">
        <v>8222</v>
      </c>
      <c r="H2546" t="s">
        <v>8244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8263</v>
      </c>
      <c r="O2546">
        <f t="shared" si="195"/>
        <v>103</v>
      </c>
      <c r="P2546">
        <f t="shared" si="196"/>
        <v>88.57</v>
      </c>
      <c r="Q2546" s="10" t="s">
        <v>8308</v>
      </c>
      <c r="R2546" t="s">
        <v>8357</v>
      </c>
      <c r="S2546" s="13">
        <f t="shared" si="197"/>
        <v>40861.27416666667</v>
      </c>
      <c r="T2546" s="13">
        <f t="shared" si="198"/>
        <v>40921.27416666667</v>
      </c>
      <c r="U2546">
        <f t="shared" si="199"/>
        <v>2012</v>
      </c>
    </row>
    <row r="2547" spans="1:21" ht="48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8218</v>
      </c>
      <c r="G2547" t="s">
        <v>8222</v>
      </c>
      <c r="H2547" t="s">
        <v>8244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8264</v>
      </c>
      <c r="O2547">
        <f t="shared" si="195"/>
        <v>0</v>
      </c>
      <c r="P2547">
        <f t="shared" si="196"/>
        <v>1</v>
      </c>
      <c r="Q2547" s="10" t="s">
        <v>8308</v>
      </c>
      <c r="R2547" t="s">
        <v>8309</v>
      </c>
      <c r="S2547" s="13">
        <f t="shared" si="197"/>
        <v>42096.704976851848</v>
      </c>
      <c r="T2547" s="13">
        <f t="shared" si="198"/>
        <v>42112.427777777775</v>
      </c>
      <c r="U2547">
        <f t="shared" si="199"/>
        <v>2015</v>
      </c>
    </row>
    <row r="2548" spans="1:21" ht="48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8218</v>
      </c>
      <c r="G2548" t="s">
        <v>8222</v>
      </c>
      <c r="H2548" t="s">
        <v>8244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8264</v>
      </c>
      <c r="O2548">
        <f t="shared" si="195"/>
        <v>13</v>
      </c>
      <c r="P2548">
        <f t="shared" si="196"/>
        <v>80.599999999999994</v>
      </c>
      <c r="Q2548" s="10" t="s">
        <v>8308</v>
      </c>
      <c r="R2548" t="s">
        <v>8309</v>
      </c>
      <c r="S2548" s="13">
        <f t="shared" si="197"/>
        <v>41788.381909722222</v>
      </c>
      <c r="T2548" s="13">
        <f t="shared" si="198"/>
        <v>41821.791666666664</v>
      </c>
      <c r="U2548">
        <f t="shared" si="199"/>
        <v>2014</v>
      </c>
    </row>
    <row r="2549" spans="1:21" ht="48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8218</v>
      </c>
      <c r="G2549" t="s">
        <v>8222</v>
      </c>
      <c r="H2549" t="s">
        <v>8244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8264</v>
      </c>
      <c r="O2549">
        <f t="shared" si="195"/>
        <v>0</v>
      </c>
      <c r="P2549">
        <f t="shared" si="196"/>
        <v>0</v>
      </c>
      <c r="Q2549" s="10" t="s">
        <v>8308</v>
      </c>
      <c r="R2549" t="s">
        <v>8309</v>
      </c>
      <c r="S2549" s="13">
        <f t="shared" si="197"/>
        <v>42096.410115740742</v>
      </c>
      <c r="T2549" s="13">
        <f t="shared" si="198"/>
        <v>42140.427777777775</v>
      </c>
      <c r="U2549">
        <f t="shared" si="199"/>
        <v>2015</v>
      </c>
    </row>
    <row r="2550" spans="1:21" ht="48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8218</v>
      </c>
      <c r="G2550" t="s">
        <v>8222</v>
      </c>
      <c r="H2550" t="s">
        <v>8244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8264</v>
      </c>
      <c r="O2550">
        <f t="shared" si="195"/>
        <v>0</v>
      </c>
      <c r="P2550">
        <f t="shared" si="196"/>
        <v>10</v>
      </c>
      <c r="Q2550" s="10" t="s">
        <v>8308</v>
      </c>
      <c r="R2550" t="s">
        <v>8309</v>
      </c>
      <c r="S2550" s="13">
        <f t="shared" si="197"/>
        <v>41938.893263888887</v>
      </c>
      <c r="T2550" s="13">
        <f t="shared" si="198"/>
        <v>41959.934930555552</v>
      </c>
      <c r="U2550">
        <f t="shared" si="199"/>
        <v>2014</v>
      </c>
    </row>
    <row r="2551" spans="1:21" ht="48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8219</v>
      </c>
      <c r="G2551" t="s">
        <v>8234</v>
      </c>
      <c r="H2551" t="s">
        <v>8247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8265</v>
      </c>
      <c r="O2551">
        <f t="shared" si="195"/>
        <v>0</v>
      </c>
      <c r="P2551">
        <f t="shared" si="196"/>
        <v>0</v>
      </c>
      <c r="Q2551" s="10" t="s">
        <v>8308</v>
      </c>
      <c r="R2551" t="s">
        <v>8317</v>
      </c>
      <c r="S2551" s="13">
        <f t="shared" si="197"/>
        <v>42383.933993055558</v>
      </c>
      <c r="T2551" s="13">
        <f t="shared" si="198"/>
        <v>42413.933993055558</v>
      </c>
      <c r="U2551">
        <f t="shared" si="199"/>
        <v>2016</v>
      </c>
    </row>
    <row r="2552" spans="1:21" ht="48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8217</v>
      </c>
      <c r="G2552" t="s">
        <v>8222</v>
      </c>
      <c r="H2552" t="s">
        <v>8244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8266</v>
      </c>
      <c r="O2552">
        <f t="shared" si="195"/>
        <v>177</v>
      </c>
      <c r="P2552">
        <f t="shared" si="196"/>
        <v>81.89</v>
      </c>
      <c r="Q2552" s="10" t="s">
        <v>8308</v>
      </c>
      <c r="R2552" t="s">
        <v>8337</v>
      </c>
      <c r="S2552" s="13">
        <f t="shared" si="197"/>
        <v>40235.900358796294</v>
      </c>
      <c r="T2552" s="13">
        <f t="shared" si="198"/>
        <v>40296.78402777778</v>
      </c>
      <c r="U2552">
        <f t="shared" si="199"/>
        <v>2010</v>
      </c>
    </row>
    <row r="2553" spans="1:21" ht="48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8217</v>
      </c>
      <c r="G2553" t="s">
        <v>8222</v>
      </c>
      <c r="H2553" t="s">
        <v>8244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8266</v>
      </c>
      <c r="O2553">
        <f t="shared" si="195"/>
        <v>137</v>
      </c>
      <c r="P2553">
        <f t="shared" si="196"/>
        <v>50.29</v>
      </c>
      <c r="Q2553" s="10" t="s">
        <v>8308</v>
      </c>
      <c r="R2553" t="s">
        <v>8337</v>
      </c>
      <c r="S2553" s="13">
        <f t="shared" si="197"/>
        <v>41032.071134259262</v>
      </c>
      <c r="T2553" s="13">
        <f t="shared" si="198"/>
        <v>41062.071134259262</v>
      </c>
      <c r="U2553">
        <f t="shared" si="199"/>
        <v>2012</v>
      </c>
    </row>
    <row r="2554" spans="1:21" ht="48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8217</v>
      </c>
      <c r="G2554" t="s">
        <v>8222</v>
      </c>
      <c r="H2554" t="s">
        <v>8244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8266</v>
      </c>
      <c r="O2554">
        <f t="shared" si="195"/>
        <v>101</v>
      </c>
      <c r="P2554">
        <f t="shared" si="196"/>
        <v>97.9</v>
      </c>
      <c r="Q2554" s="10" t="s">
        <v>8308</v>
      </c>
      <c r="R2554" t="s">
        <v>8337</v>
      </c>
      <c r="S2554" s="13">
        <f t="shared" si="197"/>
        <v>42047.128564814819</v>
      </c>
      <c r="T2554" s="13">
        <f t="shared" si="198"/>
        <v>42077.086898148147</v>
      </c>
      <c r="U2554">
        <f t="shared" si="199"/>
        <v>2015</v>
      </c>
    </row>
    <row r="2555" spans="1:21" ht="48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8217</v>
      </c>
      <c r="G2555" t="s">
        <v>8227</v>
      </c>
      <c r="H2555" t="s">
        <v>8249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8266</v>
      </c>
      <c r="O2555">
        <f t="shared" si="195"/>
        <v>112</v>
      </c>
      <c r="P2555">
        <f t="shared" si="196"/>
        <v>40.4</v>
      </c>
      <c r="Q2555" s="10" t="s">
        <v>8308</v>
      </c>
      <c r="R2555" t="s">
        <v>8337</v>
      </c>
      <c r="S2555" s="13">
        <f t="shared" si="197"/>
        <v>42370.571851851855</v>
      </c>
      <c r="T2555" s="13">
        <f t="shared" si="198"/>
        <v>42394.994444444441</v>
      </c>
      <c r="U2555">
        <f t="shared" si="199"/>
        <v>2016</v>
      </c>
    </row>
    <row r="2556" spans="1:21" ht="48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8219</v>
      </c>
      <c r="G2556" t="s">
        <v>8222</v>
      </c>
      <c r="H2556" t="s">
        <v>8244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8267</v>
      </c>
      <c r="O2556">
        <f t="shared" si="195"/>
        <v>7</v>
      </c>
      <c r="P2556">
        <f t="shared" si="196"/>
        <v>40.78</v>
      </c>
      <c r="Q2556" s="10" t="s">
        <v>8308</v>
      </c>
      <c r="R2556" t="s">
        <v>8314</v>
      </c>
      <c r="S2556" s="13">
        <f t="shared" si="197"/>
        <v>40934.376145833332</v>
      </c>
      <c r="T2556" s="13">
        <f t="shared" si="198"/>
        <v>40994.334479166668</v>
      </c>
      <c r="U2556">
        <f t="shared" si="199"/>
        <v>2012</v>
      </c>
    </row>
    <row r="2557" spans="1:21" ht="48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8219</v>
      </c>
      <c r="G2557" t="s">
        <v>8223</v>
      </c>
      <c r="H2557" t="s">
        <v>8245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8267</v>
      </c>
      <c r="O2557">
        <f t="shared" si="195"/>
        <v>14</v>
      </c>
      <c r="P2557">
        <f t="shared" si="196"/>
        <v>51.88</v>
      </c>
      <c r="Q2557" s="10" t="s">
        <v>8308</v>
      </c>
      <c r="R2557" t="s">
        <v>8314</v>
      </c>
      <c r="S2557" s="13">
        <f t="shared" si="197"/>
        <v>42526.871331018512</v>
      </c>
      <c r="T2557" s="13">
        <f t="shared" si="198"/>
        <v>42556.871331018512</v>
      </c>
      <c r="U2557">
        <f t="shared" si="199"/>
        <v>2016</v>
      </c>
    </row>
    <row r="2558" spans="1:21" ht="64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8219</v>
      </c>
      <c r="G2558" t="s">
        <v>8222</v>
      </c>
      <c r="H2558" t="s">
        <v>8244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8267</v>
      </c>
      <c r="O2558">
        <f t="shared" si="195"/>
        <v>0</v>
      </c>
      <c r="P2558">
        <f t="shared" si="196"/>
        <v>0</v>
      </c>
      <c r="Q2558" s="10" t="s">
        <v>8308</v>
      </c>
      <c r="R2558" t="s">
        <v>8314</v>
      </c>
      <c r="S2558" s="13">
        <f t="shared" si="197"/>
        <v>42228.629884259266</v>
      </c>
      <c r="T2558" s="13">
        <f t="shared" si="198"/>
        <v>42288.629884259266</v>
      </c>
      <c r="U2558">
        <f t="shared" si="199"/>
        <v>2015</v>
      </c>
    </row>
    <row r="2559" spans="1:21" ht="48" x14ac:dyDescent="0.2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8217</v>
      </c>
      <c r="G2559" t="s">
        <v>8222</v>
      </c>
      <c r="H2559" t="s">
        <v>8244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8268</v>
      </c>
      <c r="O2559">
        <f t="shared" si="195"/>
        <v>115</v>
      </c>
      <c r="P2559">
        <f t="shared" si="196"/>
        <v>110.97</v>
      </c>
      <c r="Q2559" s="10" t="s">
        <v>8310</v>
      </c>
      <c r="R2559" t="s">
        <v>8334</v>
      </c>
      <c r="S2559" s="13">
        <f t="shared" si="197"/>
        <v>42430.040798611109</v>
      </c>
      <c r="T2559" s="13">
        <f t="shared" si="198"/>
        <v>42449.999131944445</v>
      </c>
      <c r="U2559">
        <f t="shared" si="199"/>
        <v>2016</v>
      </c>
    </row>
    <row r="2560" spans="1:21" ht="48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8219</v>
      </c>
      <c r="G2560" t="s">
        <v>8222</v>
      </c>
      <c r="H2560" t="s">
        <v>8244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8269</v>
      </c>
      <c r="O2560">
        <f t="shared" si="195"/>
        <v>0</v>
      </c>
      <c r="P2560">
        <f t="shared" si="196"/>
        <v>1</v>
      </c>
      <c r="Q2560" s="10" t="s">
        <v>8315</v>
      </c>
      <c r="R2560" t="s">
        <v>8319</v>
      </c>
      <c r="S2560" s="13">
        <f t="shared" si="197"/>
        <v>42605.908182870371</v>
      </c>
      <c r="T2560" s="13">
        <f t="shared" si="198"/>
        <v>42635.908182870371</v>
      </c>
      <c r="U2560">
        <f t="shared" si="199"/>
        <v>2016</v>
      </c>
    </row>
    <row r="2561" spans="1:21" ht="48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8217</v>
      </c>
      <c r="G2561" t="s">
        <v>8222</v>
      </c>
      <c r="H2561" t="s">
        <v>8244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8270</v>
      </c>
      <c r="O2561">
        <f t="shared" si="195"/>
        <v>100</v>
      </c>
      <c r="P2561">
        <f t="shared" si="196"/>
        <v>107.64</v>
      </c>
      <c r="Q2561" s="10" t="s">
        <v>8315</v>
      </c>
      <c r="R2561" t="s">
        <v>8323</v>
      </c>
      <c r="S2561" s="13">
        <f t="shared" si="197"/>
        <v>42675.690393518518</v>
      </c>
      <c r="T2561" s="13">
        <f t="shared" si="198"/>
        <v>42705.732060185182</v>
      </c>
      <c r="U2561">
        <f t="shared" si="199"/>
        <v>2016</v>
      </c>
    </row>
    <row r="2562" spans="1:21" ht="16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8217</v>
      </c>
      <c r="G2562" t="s">
        <v>8222</v>
      </c>
      <c r="H2562" t="s">
        <v>8244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8270</v>
      </c>
      <c r="O2562">
        <f t="shared" si="195"/>
        <v>101</v>
      </c>
      <c r="P2562">
        <f t="shared" si="196"/>
        <v>143.66999999999999</v>
      </c>
      <c r="Q2562" s="10" t="s">
        <v>8315</v>
      </c>
      <c r="R2562" t="s">
        <v>8323</v>
      </c>
      <c r="S2562" s="13">
        <f t="shared" si="197"/>
        <v>42209.593692129631</v>
      </c>
      <c r="T2562" s="13">
        <f t="shared" si="198"/>
        <v>42239.593692129631</v>
      </c>
      <c r="U2562">
        <f t="shared" si="199"/>
        <v>2015</v>
      </c>
    </row>
    <row r="2563" spans="1:21" ht="48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8217</v>
      </c>
      <c r="G2563" t="s">
        <v>8222</v>
      </c>
      <c r="H2563" t="s">
        <v>8244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8271</v>
      </c>
      <c r="O2563">
        <f t="shared" ref="O2563:O2626" si="200">ROUND(E2563/D2563*100,0)</f>
        <v>107</v>
      </c>
      <c r="P2563">
        <f t="shared" ref="P2563:P2626" si="201">IFERROR(ROUND(E2563/L2563,2),0)</f>
        <v>169.58</v>
      </c>
      <c r="Q2563" s="10" t="s">
        <v>8312</v>
      </c>
      <c r="R2563" t="s">
        <v>8346</v>
      </c>
      <c r="S2563" s="13">
        <f t="shared" ref="S2563:S2626" si="202">(((J2563/60)/60)/24)+DATE(1970,1,1)</f>
        <v>42162.146782407406</v>
      </c>
      <c r="T2563" s="13">
        <f t="shared" ref="T2563:T2626" si="203">(((I2563/60)/60)/24)+DATE(1970,1,1)</f>
        <v>42176.146782407406</v>
      </c>
      <c r="U2563">
        <f t="shared" ref="U2563:U2626" si="204">YEAR(T2563)</f>
        <v>2015</v>
      </c>
    </row>
    <row r="2564" spans="1:21" ht="48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8217</v>
      </c>
      <c r="G2564" t="s">
        <v>8222</v>
      </c>
      <c r="H2564" t="s">
        <v>8244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8271</v>
      </c>
      <c r="O2564">
        <f t="shared" si="200"/>
        <v>119</v>
      </c>
      <c r="P2564">
        <f t="shared" si="201"/>
        <v>57.34</v>
      </c>
      <c r="Q2564" s="10" t="s">
        <v>8312</v>
      </c>
      <c r="R2564" t="s">
        <v>8346</v>
      </c>
      <c r="S2564" s="13">
        <f t="shared" si="202"/>
        <v>40713.630497685182</v>
      </c>
      <c r="T2564" s="13">
        <f t="shared" si="203"/>
        <v>40759.630497685182</v>
      </c>
      <c r="U2564">
        <f t="shared" si="204"/>
        <v>2011</v>
      </c>
    </row>
    <row r="2565" spans="1:21" ht="48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8219</v>
      </c>
      <c r="G2565" t="s">
        <v>8222</v>
      </c>
      <c r="H2565" t="s">
        <v>8244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8272</v>
      </c>
      <c r="O2565">
        <f t="shared" si="200"/>
        <v>1</v>
      </c>
      <c r="P2565">
        <f t="shared" si="201"/>
        <v>7</v>
      </c>
      <c r="Q2565" s="10" t="s">
        <v>8312</v>
      </c>
      <c r="R2565" t="s">
        <v>8351</v>
      </c>
      <c r="S2565" s="13">
        <f t="shared" si="202"/>
        <v>41456.981215277774</v>
      </c>
      <c r="T2565" s="13">
        <f t="shared" si="203"/>
        <v>41486.981215277774</v>
      </c>
      <c r="U2565">
        <f t="shared" si="204"/>
        <v>2013</v>
      </c>
    </row>
    <row r="2566" spans="1:21" ht="48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8217</v>
      </c>
      <c r="G2566" t="s">
        <v>8222</v>
      </c>
      <c r="H2566" t="s">
        <v>8244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8273</v>
      </c>
      <c r="O2566">
        <f t="shared" si="200"/>
        <v>108</v>
      </c>
      <c r="P2566">
        <f t="shared" si="201"/>
        <v>45.44</v>
      </c>
      <c r="Q2566" s="10" t="s">
        <v>8324</v>
      </c>
      <c r="R2566" t="s">
        <v>8348</v>
      </c>
      <c r="S2566" s="13">
        <f t="shared" si="202"/>
        <v>40996.994074074071</v>
      </c>
      <c r="T2566" s="13">
        <f t="shared" si="203"/>
        <v>41028.166666666664</v>
      </c>
      <c r="U2566">
        <f t="shared" si="204"/>
        <v>2012</v>
      </c>
    </row>
    <row r="2567" spans="1:21" ht="48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8217</v>
      </c>
      <c r="G2567" t="s">
        <v>8222</v>
      </c>
      <c r="H2567" t="s">
        <v>8244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8273</v>
      </c>
      <c r="O2567">
        <f t="shared" si="200"/>
        <v>105</v>
      </c>
      <c r="P2567">
        <f t="shared" si="201"/>
        <v>58.33</v>
      </c>
      <c r="Q2567" s="10" t="s">
        <v>8324</v>
      </c>
      <c r="R2567" t="s">
        <v>8348</v>
      </c>
      <c r="S2567" s="13">
        <f t="shared" si="202"/>
        <v>40690.823055555556</v>
      </c>
      <c r="T2567" s="13">
        <f t="shared" si="203"/>
        <v>40740.958333333336</v>
      </c>
      <c r="U2567">
        <f t="shared" si="204"/>
        <v>2011</v>
      </c>
    </row>
    <row r="2568" spans="1:21" ht="32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8217</v>
      </c>
      <c r="G2568" t="s">
        <v>8222</v>
      </c>
      <c r="H2568" t="s">
        <v>8244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8273</v>
      </c>
      <c r="O2568">
        <f t="shared" si="200"/>
        <v>119</v>
      </c>
      <c r="P2568">
        <f t="shared" si="201"/>
        <v>51.81</v>
      </c>
      <c r="Q2568" s="10" t="s">
        <v>8324</v>
      </c>
      <c r="R2568" t="s">
        <v>8348</v>
      </c>
      <c r="S2568" s="13">
        <f t="shared" si="202"/>
        <v>41157.947337962964</v>
      </c>
      <c r="T2568" s="13">
        <f t="shared" si="203"/>
        <v>41187.947337962964</v>
      </c>
      <c r="U2568">
        <f t="shared" si="204"/>
        <v>2012</v>
      </c>
    </row>
    <row r="2569" spans="1:21" ht="48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8217</v>
      </c>
      <c r="G2569" t="s">
        <v>8222</v>
      </c>
      <c r="H2569" t="s">
        <v>8244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8274</v>
      </c>
      <c r="O2569">
        <f t="shared" si="200"/>
        <v>267</v>
      </c>
      <c r="P2569">
        <f t="shared" si="201"/>
        <v>63.1</v>
      </c>
      <c r="Q2569" s="10" t="s">
        <v>8324</v>
      </c>
      <c r="R2569" t="s">
        <v>8353</v>
      </c>
      <c r="S2569" s="13">
        <f t="shared" si="202"/>
        <v>42695.257870370369</v>
      </c>
      <c r="T2569" s="13">
        <f t="shared" si="203"/>
        <v>42712.333333333328</v>
      </c>
      <c r="U2569">
        <f t="shared" si="204"/>
        <v>2016</v>
      </c>
    </row>
    <row r="2570" spans="1:21" ht="48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8217</v>
      </c>
      <c r="G2570" t="s">
        <v>8222</v>
      </c>
      <c r="H2570" t="s">
        <v>8244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8274</v>
      </c>
      <c r="O2570">
        <f t="shared" si="200"/>
        <v>194</v>
      </c>
      <c r="P2570">
        <f t="shared" si="201"/>
        <v>36.630000000000003</v>
      </c>
      <c r="Q2570" s="10" t="s">
        <v>8324</v>
      </c>
      <c r="R2570" t="s">
        <v>8353</v>
      </c>
      <c r="S2570" s="13">
        <f t="shared" si="202"/>
        <v>41905.684629629628</v>
      </c>
      <c r="T2570" s="13">
        <f t="shared" si="203"/>
        <v>41944.207638888889</v>
      </c>
      <c r="U2570">
        <f t="shared" si="204"/>
        <v>2014</v>
      </c>
    </row>
    <row r="2571" spans="1:21" ht="48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8219</v>
      </c>
      <c r="G2571" t="s">
        <v>8222</v>
      </c>
      <c r="H2571" t="s">
        <v>8244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8275</v>
      </c>
      <c r="O2571">
        <f t="shared" si="200"/>
        <v>24</v>
      </c>
      <c r="P2571">
        <f t="shared" si="201"/>
        <v>34.76</v>
      </c>
      <c r="Q2571" s="10" t="s">
        <v>8324</v>
      </c>
      <c r="R2571" t="s">
        <v>8338</v>
      </c>
      <c r="S2571" s="13">
        <f t="shared" si="202"/>
        <v>41368.583726851852</v>
      </c>
      <c r="T2571" s="13">
        <f t="shared" si="203"/>
        <v>41398.583726851852</v>
      </c>
      <c r="U2571">
        <f t="shared" si="204"/>
        <v>2013</v>
      </c>
    </row>
    <row r="2572" spans="1:21" ht="48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8219</v>
      </c>
      <c r="G2572" t="s">
        <v>8222</v>
      </c>
      <c r="H2572" t="s">
        <v>8244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8276</v>
      </c>
      <c r="O2572">
        <f t="shared" si="200"/>
        <v>4</v>
      </c>
      <c r="P2572">
        <f t="shared" si="201"/>
        <v>31.25</v>
      </c>
      <c r="Q2572" s="10" t="s">
        <v>8324</v>
      </c>
      <c r="R2572" t="s">
        <v>8345</v>
      </c>
      <c r="S2572" s="13">
        <f t="shared" si="202"/>
        <v>41569.698831018519</v>
      </c>
      <c r="T2572" s="13">
        <f t="shared" si="203"/>
        <v>41599.740497685183</v>
      </c>
      <c r="U2572">
        <f t="shared" si="204"/>
        <v>2013</v>
      </c>
    </row>
    <row r="2573" spans="1:21" ht="48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8219</v>
      </c>
      <c r="G2573" t="s">
        <v>8222</v>
      </c>
      <c r="H2573" t="s">
        <v>8244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8276</v>
      </c>
      <c r="O2573">
        <f t="shared" si="200"/>
        <v>0</v>
      </c>
      <c r="P2573">
        <f t="shared" si="201"/>
        <v>0</v>
      </c>
      <c r="Q2573" s="10" t="s">
        <v>8324</v>
      </c>
      <c r="R2573" t="s">
        <v>8345</v>
      </c>
      <c r="S2573" s="13">
        <f t="shared" si="202"/>
        <v>41211.688750000001</v>
      </c>
      <c r="T2573" s="13">
        <f t="shared" si="203"/>
        <v>41241.730416666665</v>
      </c>
      <c r="U2573">
        <f t="shared" si="204"/>
        <v>2012</v>
      </c>
    </row>
    <row r="2574" spans="1:21" ht="48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8219</v>
      </c>
      <c r="G2574" t="s">
        <v>8222</v>
      </c>
      <c r="H2574" t="s">
        <v>8244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8275</v>
      </c>
      <c r="O2574">
        <f t="shared" si="200"/>
        <v>11</v>
      </c>
      <c r="P2574">
        <f t="shared" si="201"/>
        <v>21.8</v>
      </c>
      <c r="Q2574" s="10" t="s">
        <v>8324</v>
      </c>
      <c r="R2574" t="s">
        <v>8338</v>
      </c>
      <c r="S2574" s="13">
        <f t="shared" si="202"/>
        <v>41288.942928240744</v>
      </c>
      <c r="T2574" s="13">
        <f t="shared" si="203"/>
        <v>41318.942928240744</v>
      </c>
      <c r="U2574">
        <f t="shared" si="204"/>
        <v>2013</v>
      </c>
    </row>
    <row r="2575" spans="1:21" ht="32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8219</v>
      </c>
      <c r="G2575" t="s">
        <v>8222</v>
      </c>
      <c r="H2575" t="s">
        <v>8244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8270</v>
      </c>
      <c r="O2575">
        <f t="shared" si="200"/>
        <v>10</v>
      </c>
      <c r="P2575">
        <f t="shared" si="201"/>
        <v>24.08</v>
      </c>
      <c r="Q2575" s="10" t="s">
        <v>8315</v>
      </c>
      <c r="R2575" t="s">
        <v>8323</v>
      </c>
      <c r="S2575" s="13">
        <f t="shared" si="202"/>
        <v>42673.66788194445</v>
      </c>
      <c r="T2575" s="13">
        <f t="shared" si="203"/>
        <v>42703.709548611107</v>
      </c>
      <c r="U2575">
        <f t="shared" si="204"/>
        <v>2016</v>
      </c>
    </row>
    <row r="2576" spans="1:21" ht="48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8217</v>
      </c>
      <c r="G2576" t="s">
        <v>8222</v>
      </c>
      <c r="H2576" t="s">
        <v>8244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8277</v>
      </c>
      <c r="O2576">
        <f t="shared" si="200"/>
        <v>352</v>
      </c>
      <c r="P2576">
        <f t="shared" si="201"/>
        <v>22.08</v>
      </c>
      <c r="Q2576" s="10" t="s">
        <v>8324</v>
      </c>
      <c r="R2576" t="s">
        <v>8343</v>
      </c>
      <c r="S2576" s="13">
        <f t="shared" si="202"/>
        <v>42271.251979166671</v>
      </c>
      <c r="T2576" s="13">
        <f t="shared" si="203"/>
        <v>42294.166666666672</v>
      </c>
      <c r="U2576">
        <f t="shared" si="204"/>
        <v>2015</v>
      </c>
    </row>
    <row r="2577" spans="1:21" ht="48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8218</v>
      </c>
      <c r="G2577" t="s">
        <v>8234</v>
      </c>
      <c r="H2577" t="s">
        <v>8247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8278</v>
      </c>
      <c r="O2577">
        <f t="shared" si="200"/>
        <v>0</v>
      </c>
      <c r="P2577">
        <f t="shared" si="201"/>
        <v>0</v>
      </c>
      <c r="Q2577" s="10" t="s">
        <v>8339</v>
      </c>
      <c r="R2577" t="s">
        <v>8340</v>
      </c>
      <c r="S2577" s="13">
        <f t="shared" si="202"/>
        <v>42319.851388888885</v>
      </c>
      <c r="T2577" s="13">
        <f t="shared" si="203"/>
        <v>42364.851388888885</v>
      </c>
      <c r="U2577">
        <f t="shared" si="204"/>
        <v>2015</v>
      </c>
    </row>
    <row r="2578" spans="1:21" ht="48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8219</v>
      </c>
      <c r="G2578" t="s">
        <v>8224</v>
      </c>
      <c r="H2578" t="s">
        <v>8246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8279</v>
      </c>
      <c r="O2578">
        <f t="shared" si="200"/>
        <v>3</v>
      </c>
      <c r="P2578">
        <f t="shared" si="201"/>
        <v>16.2</v>
      </c>
      <c r="Q2578" s="10" t="s">
        <v>8321</v>
      </c>
      <c r="R2578" t="s">
        <v>8322</v>
      </c>
      <c r="S2578" s="13">
        <f t="shared" si="202"/>
        <v>41661.381041666667</v>
      </c>
      <c r="T2578" s="13">
        <f t="shared" si="203"/>
        <v>41689.381041666667</v>
      </c>
      <c r="U2578">
        <f t="shared" si="204"/>
        <v>2014</v>
      </c>
    </row>
    <row r="2579" spans="1:21" ht="48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8219</v>
      </c>
      <c r="G2579" t="s">
        <v>8223</v>
      </c>
      <c r="H2579" t="s">
        <v>8245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8280</v>
      </c>
      <c r="O2579">
        <f t="shared" si="200"/>
        <v>0</v>
      </c>
      <c r="P2579">
        <f t="shared" si="201"/>
        <v>0</v>
      </c>
      <c r="Q2579" s="10" t="s">
        <v>8321</v>
      </c>
      <c r="R2579" t="s">
        <v>8331</v>
      </c>
      <c r="S2579" s="13">
        <f t="shared" si="202"/>
        <v>42212.624189814815</v>
      </c>
      <c r="T2579" s="13">
        <f t="shared" si="203"/>
        <v>42272.624189814815</v>
      </c>
      <c r="U2579">
        <f t="shared" si="204"/>
        <v>2015</v>
      </c>
    </row>
    <row r="2580" spans="1:21" ht="48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8219</v>
      </c>
      <c r="G2580" t="s">
        <v>8223</v>
      </c>
      <c r="H2580" t="s">
        <v>8245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8280</v>
      </c>
      <c r="O2580">
        <f t="shared" si="200"/>
        <v>1</v>
      </c>
      <c r="P2580">
        <f t="shared" si="201"/>
        <v>20</v>
      </c>
      <c r="Q2580" s="10" t="s">
        <v>8321</v>
      </c>
      <c r="R2580" t="s">
        <v>8331</v>
      </c>
      <c r="S2580" s="13">
        <f t="shared" si="202"/>
        <v>41821.407187500001</v>
      </c>
      <c r="T2580" s="13">
        <f t="shared" si="203"/>
        <v>41851.407187500001</v>
      </c>
      <c r="U2580">
        <f t="shared" si="204"/>
        <v>2014</v>
      </c>
    </row>
    <row r="2581" spans="1:21" ht="48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8218</v>
      </c>
      <c r="G2581" t="s">
        <v>8222</v>
      </c>
      <c r="H2581" t="s">
        <v>8244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8283</v>
      </c>
      <c r="O2581">
        <f t="shared" si="200"/>
        <v>4</v>
      </c>
      <c r="P2581">
        <f t="shared" si="201"/>
        <v>44</v>
      </c>
      <c r="Q2581" s="10" t="s">
        <v>8324</v>
      </c>
      <c r="R2581" t="s">
        <v>8325</v>
      </c>
      <c r="S2581" s="13">
        <f t="shared" si="202"/>
        <v>41509.905995370369</v>
      </c>
      <c r="T2581" s="13">
        <f t="shared" si="203"/>
        <v>41569.905995370369</v>
      </c>
      <c r="U2581">
        <f t="shared" si="204"/>
        <v>2013</v>
      </c>
    </row>
    <row r="2582" spans="1:21" ht="48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8217</v>
      </c>
      <c r="G2582" t="s">
        <v>8222</v>
      </c>
      <c r="H2582" t="s">
        <v>8244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8273</v>
      </c>
      <c r="O2582">
        <f t="shared" si="200"/>
        <v>202</v>
      </c>
      <c r="P2582">
        <f t="shared" si="201"/>
        <v>55.7</v>
      </c>
      <c r="Q2582" s="10" t="s">
        <v>8324</v>
      </c>
      <c r="R2582" t="s">
        <v>8348</v>
      </c>
      <c r="S2582" s="13">
        <f t="shared" si="202"/>
        <v>41579.845509259263</v>
      </c>
      <c r="T2582" s="13">
        <f t="shared" si="203"/>
        <v>41609.887175925927</v>
      </c>
      <c r="U2582">
        <f t="shared" si="204"/>
        <v>2013</v>
      </c>
    </row>
    <row r="2583" spans="1:21" ht="32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8217</v>
      </c>
      <c r="G2583" t="s">
        <v>8222</v>
      </c>
      <c r="H2583" t="s">
        <v>8244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8273</v>
      </c>
      <c r="O2583">
        <f t="shared" si="200"/>
        <v>104</v>
      </c>
      <c r="P2583">
        <f t="shared" si="201"/>
        <v>46.07</v>
      </c>
      <c r="Q2583" s="10" t="s">
        <v>8324</v>
      </c>
      <c r="R2583" t="s">
        <v>8348</v>
      </c>
      <c r="S2583" s="13">
        <f t="shared" si="202"/>
        <v>40007.704247685186</v>
      </c>
      <c r="T2583" s="13">
        <f t="shared" si="203"/>
        <v>40057.166666666664</v>
      </c>
      <c r="U2583">
        <f t="shared" si="204"/>
        <v>2009</v>
      </c>
    </row>
    <row r="2584" spans="1:21" ht="48" x14ac:dyDescent="0.2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8217</v>
      </c>
      <c r="G2584" t="s">
        <v>8222</v>
      </c>
      <c r="H2584" t="s">
        <v>8244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8268</v>
      </c>
      <c r="O2584">
        <f t="shared" si="200"/>
        <v>146</v>
      </c>
      <c r="P2584">
        <f t="shared" si="201"/>
        <v>104.07</v>
      </c>
      <c r="Q2584" s="10" t="s">
        <v>8310</v>
      </c>
      <c r="R2584" t="s">
        <v>8334</v>
      </c>
      <c r="S2584" s="13">
        <f t="shared" si="202"/>
        <v>42064.652673611112</v>
      </c>
      <c r="T2584" s="13">
        <f t="shared" si="203"/>
        <v>42101.291666666672</v>
      </c>
      <c r="U2584">
        <f t="shared" si="204"/>
        <v>2015</v>
      </c>
    </row>
    <row r="2585" spans="1:21" ht="48" x14ac:dyDescent="0.2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8217</v>
      </c>
      <c r="G2585" t="s">
        <v>8222</v>
      </c>
      <c r="H2585" t="s">
        <v>8244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8268</v>
      </c>
      <c r="O2585">
        <f t="shared" si="200"/>
        <v>135</v>
      </c>
      <c r="P2585">
        <f t="shared" si="201"/>
        <v>168.75</v>
      </c>
      <c r="Q2585" s="10" t="s">
        <v>8310</v>
      </c>
      <c r="R2585" t="s">
        <v>8334</v>
      </c>
      <c r="S2585" s="13">
        <f t="shared" si="202"/>
        <v>42483.675208333334</v>
      </c>
      <c r="T2585" s="13">
        <f t="shared" si="203"/>
        <v>42522.789583333331</v>
      </c>
      <c r="U2585">
        <f t="shared" si="204"/>
        <v>2016</v>
      </c>
    </row>
    <row r="2586" spans="1:21" ht="48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8217</v>
      </c>
      <c r="G2586" t="s">
        <v>8222</v>
      </c>
      <c r="H2586" t="s">
        <v>8244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8271</v>
      </c>
      <c r="O2586">
        <f t="shared" si="200"/>
        <v>112</v>
      </c>
      <c r="P2586">
        <f t="shared" si="201"/>
        <v>68.37</v>
      </c>
      <c r="Q2586" s="10" t="s">
        <v>8312</v>
      </c>
      <c r="R2586" t="s">
        <v>8346</v>
      </c>
      <c r="S2586" s="13">
        <f t="shared" si="202"/>
        <v>40689.570868055554</v>
      </c>
      <c r="T2586" s="13">
        <f t="shared" si="203"/>
        <v>40719.570868055554</v>
      </c>
      <c r="U2586">
        <f t="shared" si="204"/>
        <v>2011</v>
      </c>
    </row>
    <row r="2587" spans="1:21" ht="48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8219</v>
      </c>
      <c r="G2587" t="s">
        <v>8222</v>
      </c>
      <c r="H2587" t="s">
        <v>8244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8284</v>
      </c>
      <c r="O2587">
        <f t="shared" si="200"/>
        <v>1</v>
      </c>
      <c r="P2587">
        <f t="shared" si="201"/>
        <v>7.5</v>
      </c>
      <c r="Q2587" s="10" t="s">
        <v>8312</v>
      </c>
      <c r="R2587" t="s">
        <v>8313</v>
      </c>
      <c r="S2587" s="13">
        <f t="shared" si="202"/>
        <v>41838.536782407406</v>
      </c>
      <c r="T2587" s="13">
        <f t="shared" si="203"/>
        <v>41863.536782407406</v>
      </c>
      <c r="U2587">
        <f t="shared" si="204"/>
        <v>2014</v>
      </c>
    </row>
    <row r="2588" spans="1:21" ht="48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8219</v>
      </c>
      <c r="G2588" t="s">
        <v>8223</v>
      </c>
      <c r="H2588" t="s">
        <v>8245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8284</v>
      </c>
      <c r="O2588">
        <f t="shared" si="200"/>
        <v>0</v>
      </c>
      <c r="P2588">
        <f t="shared" si="201"/>
        <v>2.33</v>
      </c>
      <c r="Q2588" s="10" t="s">
        <v>8312</v>
      </c>
      <c r="R2588" t="s">
        <v>8313</v>
      </c>
      <c r="S2588" s="13">
        <f t="shared" si="202"/>
        <v>42013.059027777781</v>
      </c>
      <c r="T2588" s="13">
        <f t="shared" si="203"/>
        <v>42041.059027777781</v>
      </c>
      <c r="U2588">
        <f t="shared" si="204"/>
        <v>2015</v>
      </c>
    </row>
    <row r="2589" spans="1:21" ht="64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8219</v>
      </c>
      <c r="G2589" t="s">
        <v>8225</v>
      </c>
      <c r="H2589" t="s">
        <v>8247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8284</v>
      </c>
      <c r="O2589">
        <f t="shared" si="200"/>
        <v>0</v>
      </c>
      <c r="P2589">
        <f t="shared" si="201"/>
        <v>6</v>
      </c>
      <c r="Q2589" s="10" t="s">
        <v>8312</v>
      </c>
      <c r="R2589" t="s">
        <v>8313</v>
      </c>
      <c r="S2589" s="13">
        <f t="shared" si="202"/>
        <v>42395.456412037034</v>
      </c>
      <c r="T2589" s="13">
        <f t="shared" si="203"/>
        <v>42425.456412037034</v>
      </c>
      <c r="U2589">
        <f t="shared" si="204"/>
        <v>2016</v>
      </c>
    </row>
    <row r="2590" spans="1:21" ht="48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8219</v>
      </c>
      <c r="G2590" t="s">
        <v>8222</v>
      </c>
      <c r="H2590" t="s">
        <v>8244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8284</v>
      </c>
      <c r="O2590">
        <f t="shared" si="200"/>
        <v>27</v>
      </c>
      <c r="P2590">
        <f t="shared" si="201"/>
        <v>36.68</v>
      </c>
      <c r="Q2590" s="10" t="s">
        <v>8312</v>
      </c>
      <c r="R2590" t="s">
        <v>8313</v>
      </c>
      <c r="S2590" s="13">
        <f t="shared" si="202"/>
        <v>41796.531701388885</v>
      </c>
      <c r="T2590" s="13">
        <f t="shared" si="203"/>
        <v>41833.207638888889</v>
      </c>
      <c r="U2590">
        <f t="shared" si="204"/>
        <v>2014</v>
      </c>
    </row>
    <row r="2591" spans="1:21" ht="48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8217</v>
      </c>
      <c r="G2591" t="s">
        <v>8222</v>
      </c>
      <c r="H2591" t="s">
        <v>8244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8285</v>
      </c>
      <c r="O2591">
        <f t="shared" si="200"/>
        <v>112</v>
      </c>
      <c r="P2591">
        <f t="shared" si="201"/>
        <v>44.32</v>
      </c>
      <c r="Q2591" s="10" t="s">
        <v>8312</v>
      </c>
      <c r="R2591" t="s">
        <v>8344</v>
      </c>
      <c r="S2591" s="13">
        <f t="shared" si="202"/>
        <v>41500.727916666663</v>
      </c>
      <c r="T2591" s="13">
        <f t="shared" si="203"/>
        <v>41530.727916666663</v>
      </c>
      <c r="U2591">
        <f t="shared" si="204"/>
        <v>2013</v>
      </c>
    </row>
    <row r="2592" spans="1:21" ht="48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8219</v>
      </c>
      <c r="G2592" t="s">
        <v>8222</v>
      </c>
      <c r="H2592" t="s">
        <v>8244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8272</v>
      </c>
      <c r="O2592">
        <f t="shared" si="200"/>
        <v>2</v>
      </c>
      <c r="P2592">
        <f t="shared" si="201"/>
        <v>19</v>
      </c>
      <c r="Q2592" s="10" t="s">
        <v>8312</v>
      </c>
      <c r="R2592" t="s">
        <v>8351</v>
      </c>
      <c r="S2592" s="13">
        <f t="shared" si="202"/>
        <v>41840.983541666668</v>
      </c>
      <c r="T2592" s="13">
        <f t="shared" si="203"/>
        <v>41885.983541666668</v>
      </c>
      <c r="U2592">
        <f t="shared" si="204"/>
        <v>2014</v>
      </c>
    </row>
    <row r="2593" spans="1:21" ht="48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8217</v>
      </c>
      <c r="G2593" t="s">
        <v>8233</v>
      </c>
      <c r="H2593" t="s">
        <v>8253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8282</v>
      </c>
      <c r="O2593">
        <f t="shared" si="200"/>
        <v>207</v>
      </c>
      <c r="P2593">
        <f t="shared" si="201"/>
        <v>221.79</v>
      </c>
      <c r="Q2593" s="10" t="s">
        <v>8328</v>
      </c>
      <c r="R2593" t="s">
        <v>8329</v>
      </c>
      <c r="S2593" s="13">
        <f t="shared" si="202"/>
        <v>42756.501041666663</v>
      </c>
      <c r="T2593" s="13">
        <f t="shared" si="203"/>
        <v>42786.501041666663</v>
      </c>
      <c r="U2593">
        <f t="shared" si="204"/>
        <v>2017</v>
      </c>
    </row>
    <row r="2594" spans="1:21" ht="32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8217</v>
      </c>
      <c r="G2594" t="s">
        <v>8222</v>
      </c>
      <c r="H2594" t="s">
        <v>8244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8282</v>
      </c>
      <c r="O2594">
        <f t="shared" si="200"/>
        <v>282</v>
      </c>
      <c r="P2594">
        <f t="shared" si="201"/>
        <v>52.79</v>
      </c>
      <c r="Q2594" s="10" t="s">
        <v>8328</v>
      </c>
      <c r="R2594" t="s">
        <v>8329</v>
      </c>
      <c r="S2594" s="13">
        <f t="shared" si="202"/>
        <v>42736.732893518521</v>
      </c>
      <c r="T2594" s="13">
        <f t="shared" si="203"/>
        <v>42767</v>
      </c>
      <c r="U2594">
        <f t="shared" si="204"/>
        <v>2017</v>
      </c>
    </row>
    <row r="2595" spans="1:21" ht="48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8219</v>
      </c>
      <c r="G2595" t="s">
        <v>8222</v>
      </c>
      <c r="H2595" t="s">
        <v>8244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8286</v>
      </c>
      <c r="O2595">
        <f t="shared" si="200"/>
        <v>0</v>
      </c>
      <c r="P2595">
        <f t="shared" si="201"/>
        <v>1</v>
      </c>
      <c r="Q2595" s="10" t="s">
        <v>8328</v>
      </c>
      <c r="R2595" t="s">
        <v>8355</v>
      </c>
      <c r="S2595" s="13">
        <f t="shared" si="202"/>
        <v>42031.884652777779</v>
      </c>
      <c r="T2595" s="13">
        <f t="shared" si="203"/>
        <v>42065.886111111111</v>
      </c>
      <c r="U2595">
        <f t="shared" si="204"/>
        <v>2015</v>
      </c>
    </row>
    <row r="2596" spans="1:21" ht="32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8217</v>
      </c>
      <c r="G2596" t="s">
        <v>8222</v>
      </c>
      <c r="H2596" t="s">
        <v>8244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8289</v>
      </c>
      <c r="O2596">
        <f t="shared" si="200"/>
        <v>115</v>
      </c>
      <c r="P2596">
        <f t="shared" si="201"/>
        <v>82.38</v>
      </c>
      <c r="Q2596" s="10" t="s">
        <v>8324</v>
      </c>
      <c r="R2596" t="s">
        <v>8354</v>
      </c>
      <c r="S2596" s="13">
        <f t="shared" si="202"/>
        <v>40973.72623842593</v>
      </c>
      <c r="T2596" s="13">
        <f t="shared" si="203"/>
        <v>41020.165972222225</v>
      </c>
      <c r="U2596">
        <f t="shared" si="204"/>
        <v>2012</v>
      </c>
    </row>
    <row r="2597" spans="1:21" ht="48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8220</v>
      </c>
      <c r="G2597" t="s">
        <v>8223</v>
      </c>
      <c r="H2597" t="s">
        <v>8245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8290</v>
      </c>
      <c r="O2597">
        <f t="shared" si="200"/>
        <v>9</v>
      </c>
      <c r="P2597">
        <f t="shared" si="201"/>
        <v>35</v>
      </c>
      <c r="Q2597" s="10" t="s">
        <v>8324</v>
      </c>
      <c r="R2597" t="s">
        <v>8330</v>
      </c>
      <c r="S2597" s="13">
        <f t="shared" si="202"/>
        <v>42803.920277777783</v>
      </c>
      <c r="T2597" s="13">
        <f t="shared" si="203"/>
        <v>42834.833333333328</v>
      </c>
      <c r="U2597">
        <f t="shared" si="204"/>
        <v>2017</v>
      </c>
    </row>
    <row r="2598" spans="1:21" ht="48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8219</v>
      </c>
      <c r="G2598" t="s">
        <v>8222</v>
      </c>
      <c r="H2598" t="s">
        <v>8244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8290</v>
      </c>
      <c r="O2598">
        <f t="shared" si="200"/>
        <v>2</v>
      </c>
      <c r="P2598">
        <f t="shared" si="201"/>
        <v>50</v>
      </c>
      <c r="Q2598" s="10" t="s">
        <v>8324</v>
      </c>
      <c r="R2598" t="s">
        <v>8330</v>
      </c>
      <c r="S2598" s="13">
        <f t="shared" si="202"/>
        <v>41887.801064814819</v>
      </c>
      <c r="T2598" s="13">
        <f t="shared" si="203"/>
        <v>41917.801064814819</v>
      </c>
      <c r="U2598">
        <f t="shared" si="204"/>
        <v>2014</v>
      </c>
    </row>
    <row r="2599" spans="1:21" ht="48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8219</v>
      </c>
      <c r="G2599" t="s">
        <v>8223</v>
      </c>
      <c r="H2599" t="s">
        <v>8245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8290</v>
      </c>
      <c r="O2599">
        <f t="shared" si="200"/>
        <v>0</v>
      </c>
      <c r="P2599">
        <f t="shared" si="201"/>
        <v>1</v>
      </c>
      <c r="Q2599" s="10" t="s">
        <v>8324</v>
      </c>
      <c r="R2599" t="s">
        <v>8330</v>
      </c>
      <c r="S2599" s="13">
        <f t="shared" si="202"/>
        <v>42044.927974537044</v>
      </c>
      <c r="T2599" s="13">
        <f t="shared" si="203"/>
        <v>42099.458333333328</v>
      </c>
      <c r="U2599">
        <f t="shared" si="204"/>
        <v>2015</v>
      </c>
    </row>
    <row r="2600" spans="1:21" ht="48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8219</v>
      </c>
      <c r="G2600" t="s">
        <v>8222</v>
      </c>
      <c r="H2600" t="s">
        <v>8244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8290</v>
      </c>
      <c r="O2600">
        <f t="shared" si="200"/>
        <v>0</v>
      </c>
      <c r="P2600">
        <f t="shared" si="201"/>
        <v>0</v>
      </c>
      <c r="Q2600" s="10" t="s">
        <v>8324</v>
      </c>
      <c r="R2600" t="s">
        <v>8330</v>
      </c>
      <c r="S2600" s="13">
        <f t="shared" si="202"/>
        <v>42272.087766203709</v>
      </c>
      <c r="T2600" s="13">
        <f t="shared" si="203"/>
        <v>42302.087766203709</v>
      </c>
      <c r="U2600">
        <f t="shared" si="204"/>
        <v>2015</v>
      </c>
    </row>
    <row r="2601" spans="1:21" ht="32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8219</v>
      </c>
      <c r="G2601" t="s">
        <v>8222</v>
      </c>
      <c r="H2601" t="s">
        <v>8244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8290</v>
      </c>
      <c r="O2601">
        <f t="shared" si="200"/>
        <v>1</v>
      </c>
      <c r="P2601">
        <f t="shared" si="201"/>
        <v>22</v>
      </c>
      <c r="Q2601" s="10" t="s">
        <v>8324</v>
      </c>
      <c r="R2601" t="s">
        <v>8330</v>
      </c>
      <c r="S2601" s="13">
        <f t="shared" si="202"/>
        <v>42286.861493055556</v>
      </c>
      <c r="T2601" s="13">
        <f t="shared" si="203"/>
        <v>42316.90315972222</v>
      </c>
      <c r="U2601">
        <f t="shared" si="204"/>
        <v>2015</v>
      </c>
    </row>
    <row r="2602" spans="1:21" ht="48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8219</v>
      </c>
      <c r="G2602" t="s">
        <v>8222</v>
      </c>
      <c r="H2602" t="s">
        <v>8244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8290</v>
      </c>
      <c r="O2602">
        <f t="shared" si="200"/>
        <v>0</v>
      </c>
      <c r="P2602">
        <f t="shared" si="201"/>
        <v>0</v>
      </c>
      <c r="Q2602" s="10" t="s">
        <v>8324</v>
      </c>
      <c r="R2602" t="s">
        <v>8330</v>
      </c>
      <c r="S2602" s="13">
        <f t="shared" si="202"/>
        <v>42171.817384259266</v>
      </c>
      <c r="T2602" s="13">
        <f t="shared" si="203"/>
        <v>42201.817384259266</v>
      </c>
      <c r="U2602">
        <f t="shared" si="204"/>
        <v>2015</v>
      </c>
    </row>
    <row r="2603" spans="1:21" ht="32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8219</v>
      </c>
      <c r="G2603" t="s">
        <v>8223</v>
      </c>
      <c r="H2603" t="s">
        <v>8245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8282</v>
      </c>
      <c r="O2603">
        <f t="shared" si="200"/>
        <v>4</v>
      </c>
      <c r="P2603">
        <f t="shared" si="201"/>
        <v>26.75</v>
      </c>
      <c r="Q2603" s="10" t="s">
        <v>8328</v>
      </c>
      <c r="R2603" t="s">
        <v>8329</v>
      </c>
      <c r="S2603" s="13">
        <f t="shared" si="202"/>
        <v>41973.740335648152</v>
      </c>
      <c r="T2603" s="13">
        <f t="shared" si="203"/>
        <v>42033.740335648152</v>
      </c>
      <c r="U2603">
        <f t="shared" si="204"/>
        <v>2015</v>
      </c>
    </row>
    <row r="2604" spans="1:21" ht="48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8219</v>
      </c>
      <c r="G2604" t="s">
        <v>8224</v>
      </c>
      <c r="H2604" t="s">
        <v>8246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8282</v>
      </c>
      <c r="O2604">
        <f t="shared" si="200"/>
        <v>1</v>
      </c>
      <c r="P2604">
        <f t="shared" si="201"/>
        <v>20</v>
      </c>
      <c r="Q2604" s="10" t="s">
        <v>8328</v>
      </c>
      <c r="R2604" t="s">
        <v>8329</v>
      </c>
      <c r="S2604" s="13">
        <f t="shared" si="202"/>
        <v>41940.89166666667</v>
      </c>
      <c r="T2604" s="13">
        <f t="shared" si="203"/>
        <v>41970.933333333334</v>
      </c>
      <c r="U2604">
        <f t="shared" si="204"/>
        <v>2014</v>
      </c>
    </row>
    <row r="2605" spans="1:21" ht="48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8219</v>
      </c>
      <c r="G2605" t="s">
        <v>8222</v>
      </c>
      <c r="H2605" t="s">
        <v>8244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8282</v>
      </c>
      <c r="O2605">
        <f t="shared" si="200"/>
        <v>0</v>
      </c>
      <c r="P2605">
        <f t="shared" si="201"/>
        <v>0</v>
      </c>
      <c r="Q2605" s="10" t="s">
        <v>8328</v>
      </c>
      <c r="R2605" t="s">
        <v>8329</v>
      </c>
      <c r="S2605" s="13">
        <f t="shared" si="202"/>
        <v>42172.906678240746</v>
      </c>
      <c r="T2605" s="13">
        <f t="shared" si="203"/>
        <v>42186.906678240746</v>
      </c>
      <c r="U2605">
        <f t="shared" si="204"/>
        <v>2015</v>
      </c>
    </row>
    <row r="2606" spans="1:21" ht="16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8217</v>
      </c>
      <c r="G2606" t="s">
        <v>8222</v>
      </c>
      <c r="H2606" t="s">
        <v>8244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8273</v>
      </c>
      <c r="O2606">
        <f t="shared" si="200"/>
        <v>100</v>
      </c>
      <c r="P2606">
        <f t="shared" si="201"/>
        <v>75.05</v>
      </c>
      <c r="Q2606" s="10" t="s">
        <v>8324</v>
      </c>
      <c r="R2606" t="s">
        <v>8348</v>
      </c>
      <c r="S2606" s="13">
        <f t="shared" si="202"/>
        <v>41626.916284722225</v>
      </c>
      <c r="T2606" s="13">
        <f t="shared" si="203"/>
        <v>41647.088888888888</v>
      </c>
      <c r="U2606">
        <f t="shared" si="204"/>
        <v>2014</v>
      </c>
    </row>
    <row r="2607" spans="1:21" ht="48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8217</v>
      </c>
      <c r="G2607" t="s">
        <v>8222</v>
      </c>
      <c r="H2607" t="s">
        <v>8244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8273</v>
      </c>
      <c r="O2607">
        <f t="shared" si="200"/>
        <v>107</v>
      </c>
      <c r="P2607">
        <f t="shared" si="201"/>
        <v>134.21</v>
      </c>
      <c r="Q2607" s="10" t="s">
        <v>8324</v>
      </c>
      <c r="R2607" t="s">
        <v>8348</v>
      </c>
      <c r="S2607" s="13">
        <f t="shared" si="202"/>
        <v>40691.788055555553</v>
      </c>
      <c r="T2607" s="13">
        <f t="shared" si="203"/>
        <v>40755.290972222225</v>
      </c>
      <c r="U2607">
        <f t="shared" si="204"/>
        <v>2011</v>
      </c>
    </row>
    <row r="2608" spans="1:21" ht="48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8217</v>
      </c>
      <c r="G2608" t="s">
        <v>8222</v>
      </c>
      <c r="H2608" t="s">
        <v>8244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8273</v>
      </c>
      <c r="O2608">
        <f t="shared" si="200"/>
        <v>100</v>
      </c>
      <c r="P2608">
        <f t="shared" si="201"/>
        <v>136.36000000000001</v>
      </c>
      <c r="Q2608" s="10" t="s">
        <v>8324</v>
      </c>
      <c r="R2608" t="s">
        <v>8348</v>
      </c>
      <c r="S2608" s="13">
        <f t="shared" si="202"/>
        <v>41864.76866898148</v>
      </c>
      <c r="T2608" s="13">
        <f t="shared" si="203"/>
        <v>41894.76866898148</v>
      </c>
      <c r="U2608">
        <f t="shared" si="204"/>
        <v>2014</v>
      </c>
    </row>
    <row r="2609" spans="1:21" ht="32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8217</v>
      </c>
      <c r="G2609" t="s">
        <v>8222</v>
      </c>
      <c r="H2609" t="s">
        <v>8244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8273</v>
      </c>
      <c r="O2609">
        <f t="shared" si="200"/>
        <v>132</v>
      </c>
      <c r="P2609">
        <f t="shared" si="201"/>
        <v>70.63</v>
      </c>
      <c r="Q2609" s="10" t="s">
        <v>8324</v>
      </c>
      <c r="R2609" t="s">
        <v>8348</v>
      </c>
      <c r="S2609" s="13">
        <f t="shared" si="202"/>
        <v>40778.770011574074</v>
      </c>
      <c r="T2609" s="13">
        <f t="shared" si="203"/>
        <v>40808.770011574074</v>
      </c>
      <c r="U2609">
        <f t="shared" si="204"/>
        <v>2011</v>
      </c>
    </row>
    <row r="2610" spans="1:21" ht="48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8217</v>
      </c>
      <c r="G2610" t="s">
        <v>8225</v>
      </c>
      <c r="H2610" t="s">
        <v>8247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8276</v>
      </c>
      <c r="O2610">
        <f t="shared" si="200"/>
        <v>111</v>
      </c>
      <c r="P2610">
        <f t="shared" si="201"/>
        <v>416.88</v>
      </c>
      <c r="Q2610" s="10" t="s">
        <v>8324</v>
      </c>
      <c r="R2610" t="s">
        <v>8345</v>
      </c>
      <c r="S2610" s="13">
        <f t="shared" si="202"/>
        <v>42323.800138888888</v>
      </c>
      <c r="T2610" s="13">
        <f t="shared" si="203"/>
        <v>42341.895833333328</v>
      </c>
      <c r="U2610">
        <f t="shared" si="204"/>
        <v>2015</v>
      </c>
    </row>
    <row r="2611" spans="1:21" ht="48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8219</v>
      </c>
      <c r="G2611" t="s">
        <v>8222</v>
      </c>
      <c r="H2611" t="s">
        <v>8244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8291</v>
      </c>
      <c r="O2611">
        <f t="shared" si="200"/>
        <v>47</v>
      </c>
      <c r="P2611">
        <f t="shared" si="201"/>
        <v>34.1</v>
      </c>
      <c r="Q2611" s="10" t="s">
        <v>8315</v>
      </c>
      <c r="R2611" t="s">
        <v>8327</v>
      </c>
      <c r="S2611" s="13">
        <f t="shared" si="202"/>
        <v>42702.770729166667</v>
      </c>
      <c r="T2611" s="13">
        <f t="shared" si="203"/>
        <v>42762.770729166667</v>
      </c>
      <c r="U2611">
        <f t="shared" si="204"/>
        <v>2017</v>
      </c>
    </row>
    <row r="2612" spans="1:21" ht="48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8217</v>
      </c>
      <c r="G2612" t="s">
        <v>8222</v>
      </c>
      <c r="H2612" t="s">
        <v>8244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8276</v>
      </c>
      <c r="O2612">
        <f t="shared" si="200"/>
        <v>114</v>
      </c>
      <c r="P2612">
        <f t="shared" si="201"/>
        <v>104</v>
      </c>
      <c r="Q2612" s="10" t="s">
        <v>8324</v>
      </c>
      <c r="R2612" t="s">
        <v>8345</v>
      </c>
      <c r="S2612" s="13">
        <f t="shared" si="202"/>
        <v>41626.761053240742</v>
      </c>
      <c r="T2612" s="13">
        <f t="shared" si="203"/>
        <v>41654.814583333333</v>
      </c>
      <c r="U2612">
        <f t="shared" si="204"/>
        <v>2014</v>
      </c>
    </row>
    <row r="2613" spans="1:21" ht="48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8219</v>
      </c>
      <c r="G2613" t="s">
        <v>8222</v>
      </c>
      <c r="H2613" t="s">
        <v>8244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8293</v>
      </c>
      <c r="O2613">
        <f t="shared" si="200"/>
        <v>17</v>
      </c>
      <c r="P2613">
        <f t="shared" si="201"/>
        <v>101.8</v>
      </c>
      <c r="Q2613" s="10" t="s">
        <v>8328</v>
      </c>
      <c r="R2613" t="s">
        <v>8335</v>
      </c>
      <c r="S2613" s="13">
        <f t="shared" si="202"/>
        <v>42398.195972222224</v>
      </c>
      <c r="T2613" s="13">
        <f t="shared" si="203"/>
        <v>42413.195972222224</v>
      </c>
      <c r="U2613">
        <f t="shared" si="204"/>
        <v>2016</v>
      </c>
    </row>
    <row r="2614" spans="1:21" ht="32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8217</v>
      </c>
      <c r="G2614" t="s">
        <v>8222</v>
      </c>
      <c r="H2614" t="s">
        <v>8244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8292</v>
      </c>
      <c r="O2614">
        <f t="shared" si="200"/>
        <v>126</v>
      </c>
      <c r="P2614">
        <f t="shared" si="201"/>
        <v>47.91</v>
      </c>
      <c r="Q2614" s="10" t="s">
        <v>8315</v>
      </c>
      <c r="R2614" t="s">
        <v>8326</v>
      </c>
      <c r="S2614" s="13">
        <f t="shared" si="202"/>
        <v>40215.919050925928</v>
      </c>
      <c r="T2614" s="13">
        <f t="shared" si="203"/>
        <v>40252.913194444445</v>
      </c>
      <c r="U2614">
        <f t="shared" si="204"/>
        <v>2010</v>
      </c>
    </row>
    <row r="2615" spans="1:21" ht="32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8217</v>
      </c>
      <c r="G2615" t="s">
        <v>8222</v>
      </c>
      <c r="H2615" t="s">
        <v>8244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8292</v>
      </c>
      <c r="O2615">
        <f t="shared" si="200"/>
        <v>248</v>
      </c>
      <c r="P2615">
        <f t="shared" si="201"/>
        <v>27.47</v>
      </c>
      <c r="Q2615" s="10" t="s">
        <v>8315</v>
      </c>
      <c r="R2615" t="s">
        <v>8326</v>
      </c>
      <c r="S2615" s="13">
        <f t="shared" si="202"/>
        <v>41578.927118055559</v>
      </c>
      <c r="T2615" s="13">
        <f t="shared" si="203"/>
        <v>41593.968784722223</v>
      </c>
      <c r="U2615">
        <f t="shared" si="204"/>
        <v>2013</v>
      </c>
    </row>
    <row r="2616" spans="1:21" ht="48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8217</v>
      </c>
      <c r="G2616" t="s">
        <v>8222</v>
      </c>
      <c r="H2616" t="s">
        <v>8244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8276</v>
      </c>
      <c r="O2616">
        <f t="shared" si="200"/>
        <v>108</v>
      </c>
      <c r="P2616">
        <f t="shared" si="201"/>
        <v>70.650000000000006</v>
      </c>
      <c r="Q2616" s="10" t="s">
        <v>8324</v>
      </c>
      <c r="R2616" t="s">
        <v>8345</v>
      </c>
      <c r="S2616" s="13">
        <f t="shared" si="202"/>
        <v>41731.833124999997</v>
      </c>
      <c r="T2616" s="13">
        <f t="shared" si="203"/>
        <v>41763.290972222225</v>
      </c>
      <c r="U2616">
        <f t="shared" si="204"/>
        <v>2014</v>
      </c>
    </row>
    <row r="2617" spans="1:21" ht="48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8217</v>
      </c>
      <c r="G2617" t="s">
        <v>8222</v>
      </c>
      <c r="H2617" t="s">
        <v>8244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8276</v>
      </c>
      <c r="O2617">
        <f t="shared" si="200"/>
        <v>116</v>
      </c>
      <c r="P2617">
        <f t="shared" si="201"/>
        <v>46.2</v>
      </c>
      <c r="Q2617" s="10" t="s">
        <v>8324</v>
      </c>
      <c r="R2617" t="s">
        <v>8345</v>
      </c>
      <c r="S2617" s="13">
        <f t="shared" si="202"/>
        <v>40395.714722222219</v>
      </c>
      <c r="T2617" s="13">
        <f t="shared" si="203"/>
        <v>40432.165972222225</v>
      </c>
      <c r="U2617">
        <f t="shared" si="204"/>
        <v>2010</v>
      </c>
    </row>
    <row r="2618" spans="1:21" ht="48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8217</v>
      </c>
      <c r="G2618" t="s">
        <v>8222</v>
      </c>
      <c r="H2618" t="s">
        <v>8244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8276</v>
      </c>
      <c r="O2618">
        <f t="shared" si="200"/>
        <v>100</v>
      </c>
      <c r="P2618">
        <f t="shared" si="201"/>
        <v>78.95</v>
      </c>
      <c r="Q2618" s="10" t="s">
        <v>8324</v>
      </c>
      <c r="R2618" t="s">
        <v>8345</v>
      </c>
      <c r="S2618" s="13">
        <f t="shared" si="202"/>
        <v>40818.58489583333</v>
      </c>
      <c r="T2618" s="13">
        <f t="shared" si="203"/>
        <v>40878.626562500001</v>
      </c>
      <c r="U2618">
        <f t="shared" si="204"/>
        <v>2011</v>
      </c>
    </row>
    <row r="2619" spans="1:21" ht="16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8217</v>
      </c>
      <c r="G2619" t="s">
        <v>8222</v>
      </c>
      <c r="H2619" t="s">
        <v>8244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8276</v>
      </c>
      <c r="O2619">
        <f t="shared" si="200"/>
        <v>132</v>
      </c>
      <c r="P2619">
        <f t="shared" si="201"/>
        <v>63.03</v>
      </c>
      <c r="Q2619" s="10" t="s">
        <v>8324</v>
      </c>
      <c r="R2619" t="s">
        <v>8345</v>
      </c>
      <c r="S2619" s="13">
        <f t="shared" si="202"/>
        <v>42173.746342592596</v>
      </c>
      <c r="T2619" s="13">
        <f t="shared" si="203"/>
        <v>42187.152777777781</v>
      </c>
      <c r="U2619">
        <f t="shared" si="204"/>
        <v>2015</v>
      </c>
    </row>
    <row r="2620" spans="1:21" ht="32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8217</v>
      </c>
      <c r="G2620" t="s">
        <v>8227</v>
      </c>
      <c r="H2620" t="s">
        <v>8249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8294</v>
      </c>
      <c r="O2620">
        <f t="shared" si="200"/>
        <v>524</v>
      </c>
      <c r="P2620">
        <f t="shared" si="201"/>
        <v>44.17</v>
      </c>
      <c r="Q2620" s="10" t="s">
        <v>8321</v>
      </c>
      <c r="R2620" t="s">
        <v>8349</v>
      </c>
      <c r="S2620" s="13">
        <f t="shared" si="202"/>
        <v>41879.900752314818</v>
      </c>
      <c r="T2620" s="13">
        <f t="shared" si="203"/>
        <v>41914.900752314818</v>
      </c>
      <c r="U2620">
        <f t="shared" si="204"/>
        <v>2014</v>
      </c>
    </row>
    <row r="2621" spans="1:21" ht="48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8217</v>
      </c>
      <c r="G2621" t="s">
        <v>8222</v>
      </c>
      <c r="H2621" t="s">
        <v>8244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8273</v>
      </c>
      <c r="O2621">
        <f t="shared" si="200"/>
        <v>101</v>
      </c>
      <c r="P2621">
        <f t="shared" si="201"/>
        <v>63.03</v>
      </c>
      <c r="Q2621" s="10" t="s">
        <v>8324</v>
      </c>
      <c r="R2621" t="s">
        <v>8348</v>
      </c>
      <c r="S2621" s="13">
        <f t="shared" si="202"/>
        <v>40978.125046296293</v>
      </c>
      <c r="T2621" s="13">
        <f t="shared" si="203"/>
        <v>41038.083379629628</v>
      </c>
      <c r="U2621">
        <f t="shared" si="204"/>
        <v>2012</v>
      </c>
    </row>
    <row r="2622" spans="1:21" ht="48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8217</v>
      </c>
      <c r="G2622" t="s">
        <v>8222</v>
      </c>
      <c r="H2622" t="s">
        <v>8244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8273</v>
      </c>
      <c r="O2622">
        <f t="shared" si="200"/>
        <v>121</v>
      </c>
      <c r="P2622">
        <f t="shared" si="201"/>
        <v>46.09</v>
      </c>
      <c r="Q2622" s="10" t="s">
        <v>8324</v>
      </c>
      <c r="R2622" t="s">
        <v>8348</v>
      </c>
      <c r="S2622" s="13">
        <f t="shared" si="202"/>
        <v>41059.185682870368</v>
      </c>
      <c r="T2622" s="13">
        <f t="shared" si="203"/>
        <v>41089.185682870368</v>
      </c>
      <c r="U2622">
        <f t="shared" si="204"/>
        <v>2012</v>
      </c>
    </row>
    <row r="2623" spans="1:21" ht="48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8217</v>
      </c>
      <c r="G2623" t="s">
        <v>8222</v>
      </c>
      <c r="H2623" t="s">
        <v>8244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8276</v>
      </c>
      <c r="O2623">
        <f t="shared" si="200"/>
        <v>108</v>
      </c>
      <c r="P2623">
        <f t="shared" si="201"/>
        <v>40.96</v>
      </c>
      <c r="Q2623" s="10" t="s">
        <v>8324</v>
      </c>
      <c r="R2623" t="s">
        <v>8345</v>
      </c>
      <c r="S2623" s="13">
        <f t="shared" si="202"/>
        <v>41716.632847222223</v>
      </c>
      <c r="T2623" s="13">
        <f t="shared" si="203"/>
        <v>41747.958333333336</v>
      </c>
      <c r="U2623">
        <f t="shared" si="204"/>
        <v>2014</v>
      </c>
    </row>
    <row r="2624" spans="1:21" ht="48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8217</v>
      </c>
      <c r="G2624" t="s">
        <v>8222</v>
      </c>
      <c r="H2624" t="s">
        <v>8244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8276</v>
      </c>
      <c r="O2624">
        <f t="shared" si="200"/>
        <v>108</v>
      </c>
      <c r="P2624">
        <f t="shared" si="201"/>
        <v>41.96</v>
      </c>
      <c r="Q2624" s="10" t="s">
        <v>8324</v>
      </c>
      <c r="R2624" t="s">
        <v>8345</v>
      </c>
      <c r="S2624" s="13">
        <f t="shared" si="202"/>
        <v>41593.082002314812</v>
      </c>
      <c r="T2624" s="13">
        <f t="shared" si="203"/>
        <v>41623.082002314812</v>
      </c>
      <c r="U2624">
        <f t="shared" si="204"/>
        <v>2013</v>
      </c>
    </row>
    <row r="2625" spans="1:21" ht="48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8218</v>
      </c>
      <c r="G2625" t="s">
        <v>8222</v>
      </c>
      <c r="H2625" t="s">
        <v>8244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8269</v>
      </c>
      <c r="O2625">
        <f t="shared" si="200"/>
        <v>0</v>
      </c>
      <c r="P2625">
        <f t="shared" si="201"/>
        <v>0</v>
      </c>
      <c r="Q2625" s="10" t="s">
        <v>8315</v>
      </c>
      <c r="R2625" t="s">
        <v>8319</v>
      </c>
      <c r="S2625" s="13">
        <f t="shared" si="202"/>
        <v>42060.001805555556</v>
      </c>
      <c r="T2625" s="13">
        <f t="shared" si="203"/>
        <v>42094.985416666663</v>
      </c>
      <c r="U2625">
        <f t="shared" si="204"/>
        <v>2015</v>
      </c>
    </row>
    <row r="2626" spans="1:21" ht="48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8218</v>
      </c>
      <c r="G2626" t="s">
        <v>8222</v>
      </c>
      <c r="H2626" t="s">
        <v>8244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8269</v>
      </c>
      <c r="O2626">
        <f t="shared" si="200"/>
        <v>11</v>
      </c>
      <c r="P2626">
        <f t="shared" si="201"/>
        <v>81.58</v>
      </c>
      <c r="Q2626" s="10" t="s">
        <v>8315</v>
      </c>
      <c r="R2626" t="s">
        <v>8319</v>
      </c>
      <c r="S2626" s="13">
        <f t="shared" si="202"/>
        <v>42318.925532407404</v>
      </c>
      <c r="T2626" s="13">
        <f t="shared" si="203"/>
        <v>42348.925532407404</v>
      </c>
      <c r="U2626">
        <f t="shared" si="204"/>
        <v>2015</v>
      </c>
    </row>
    <row r="2627" spans="1:21" ht="64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8218</v>
      </c>
      <c r="G2627" t="s">
        <v>8222</v>
      </c>
      <c r="H2627" t="s">
        <v>8244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8269</v>
      </c>
      <c r="O2627">
        <f t="shared" ref="O2627:O2690" si="205">ROUND(E2627/D2627*100,0)</f>
        <v>3</v>
      </c>
      <c r="P2627">
        <f t="shared" ref="P2627:P2690" si="206">IFERROR(ROUND(E2627/L2627,2),0)</f>
        <v>37.5</v>
      </c>
      <c r="Q2627" s="10" t="s">
        <v>8315</v>
      </c>
      <c r="R2627" t="s">
        <v>8319</v>
      </c>
      <c r="S2627" s="13">
        <f t="shared" ref="S2627:S2690" si="207">(((J2627/60)/60)/24)+DATE(1970,1,1)</f>
        <v>42195.187534722223</v>
      </c>
      <c r="T2627" s="13">
        <f t="shared" ref="T2627:T2690" si="208">(((I2627/60)/60)/24)+DATE(1970,1,1)</f>
        <v>42220.187534722223</v>
      </c>
      <c r="U2627">
        <f t="shared" ref="U2627:U2690" si="209">YEAR(T2627)</f>
        <v>2015</v>
      </c>
    </row>
    <row r="2628" spans="1:21" ht="48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8219</v>
      </c>
      <c r="G2628" t="s">
        <v>8222</v>
      </c>
      <c r="H2628" t="s">
        <v>8244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8281</v>
      </c>
      <c r="O2628">
        <f t="shared" si="205"/>
        <v>1</v>
      </c>
      <c r="P2628">
        <f t="shared" si="206"/>
        <v>8.33</v>
      </c>
      <c r="Q2628" s="10" t="s">
        <v>8332</v>
      </c>
      <c r="R2628" t="s">
        <v>8333</v>
      </c>
      <c r="S2628" s="13">
        <f t="shared" si="207"/>
        <v>41760.10974537037</v>
      </c>
      <c r="T2628" s="13">
        <f t="shared" si="208"/>
        <v>41790.979166666664</v>
      </c>
      <c r="U2628">
        <f t="shared" si="209"/>
        <v>2014</v>
      </c>
    </row>
    <row r="2629" spans="1:21" ht="48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8219</v>
      </c>
      <c r="G2629" t="s">
        <v>8222</v>
      </c>
      <c r="H2629" t="s">
        <v>8244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8281</v>
      </c>
      <c r="O2629">
        <f t="shared" si="205"/>
        <v>0</v>
      </c>
      <c r="P2629">
        <f t="shared" si="206"/>
        <v>0</v>
      </c>
      <c r="Q2629" s="10" t="s">
        <v>8332</v>
      </c>
      <c r="R2629" t="s">
        <v>8333</v>
      </c>
      <c r="S2629" s="13">
        <f t="shared" si="207"/>
        <v>41993.738298611104</v>
      </c>
      <c r="T2629" s="13">
        <f t="shared" si="208"/>
        <v>42053.738298611104</v>
      </c>
      <c r="U2629">
        <f t="shared" si="209"/>
        <v>2015</v>
      </c>
    </row>
    <row r="2630" spans="1:21" ht="48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8219</v>
      </c>
      <c r="G2630" t="s">
        <v>8222</v>
      </c>
      <c r="H2630" t="s">
        <v>8244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8281</v>
      </c>
      <c r="O2630">
        <f t="shared" si="205"/>
        <v>1</v>
      </c>
      <c r="P2630">
        <f t="shared" si="206"/>
        <v>10.5</v>
      </c>
      <c r="Q2630" s="10" t="s">
        <v>8332</v>
      </c>
      <c r="R2630" t="s">
        <v>8333</v>
      </c>
      <c r="S2630" s="13">
        <f t="shared" si="207"/>
        <v>42382.130833333329</v>
      </c>
      <c r="T2630" s="13">
        <f t="shared" si="208"/>
        <v>42412.130833333329</v>
      </c>
      <c r="U2630">
        <f t="shared" si="209"/>
        <v>2016</v>
      </c>
    </row>
    <row r="2631" spans="1:21" ht="48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8217</v>
      </c>
      <c r="G2631" t="s">
        <v>8222</v>
      </c>
      <c r="H2631" t="s">
        <v>8244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8295</v>
      </c>
      <c r="O2631">
        <f t="shared" si="205"/>
        <v>109</v>
      </c>
      <c r="P2631">
        <f t="shared" si="206"/>
        <v>53.41</v>
      </c>
      <c r="Q2631" s="10" t="s">
        <v>8332</v>
      </c>
      <c r="R2631" t="s">
        <v>8350</v>
      </c>
      <c r="S2631" s="13">
        <f t="shared" si="207"/>
        <v>42485.754525462966</v>
      </c>
      <c r="T2631" s="13">
        <f t="shared" si="208"/>
        <v>42515.754525462966</v>
      </c>
      <c r="U2631">
        <f t="shared" si="209"/>
        <v>2016</v>
      </c>
    </row>
    <row r="2632" spans="1:21" ht="48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8217</v>
      </c>
      <c r="G2632" t="s">
        <v>8222</v>
      </c>
      <c r="H2632" t="s">
        <v>8244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8295</v>
      </c>
      <c r="O2632">
        <f t="shared" si="205"/>
        <v>155</v>
      </c>
      <c r="P2632">
        <f t="shared" si="206"/>
        <v>69.27</v>
      </c>
      <c r="Q2632" s="10" t="s">
        <v>8332</v>
      </c>
      <c r="R2632" t="s">
        <v>8350</v>
      </c>
      <c r="S2632" s="13">
        <f t="shared" si="207"/>
        <v>42738.692233796297</v>
      </c>
      <c r="T2632" s="13">
        <f t="shared" si="208"/>
        <v>42768.692233796297</v>
      </c>
      <c r="U2632">
        <f t="shared" si="209"/>
        <v>2017</v>
      </c>
    </row>
    <row r="2633" spans="1:21" ht="48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8217</v>
      </c>
      <c r="G2633" t="s">
        <v>8222</v>
      </c>
      <c r="H2633" t="s">
        <v>8244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8276</v>
      </c>
      <c r="O2633">
        <f t="shared" si="205"/>
        <v>111</v>
      </c>
      <c r="P2633">
        <f t="shared" si="206"/>
        <v>28.88</v>
      </c>
      <c r="Q2633" s="10" t="s">
        <v>8324</v>
      </c>
      <c r="R2633" t="s">
        <v>8345</v>
      </c>
      <c r="S2633" s="13">
        <f t="shared" si="207"/>
        <v>41089.186296296299</v>
      </c>
      <c r="T2633" s="13">
        <f t="shared" si="208"/>
        <v>41109.186296296299</v>
      </c>
      <c r="U2633">
        <f t="shared" si="209"/>
        <v>2012</v>
      </c>
    </row>
    <row r="2634" spans="1:21" ht="48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8217</v>
      </c>
      <c r="G2634" t="s">
        <v>8222</v>
      </c>
      <c r="H2634" t="s">
        <v>8244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8276</v>
      </c>
      <c r="O2634">
        <f t="shared" si="205"/>
        <v>107</v>
      </c>
      <c r="P2634">
        <f t="shared" si="206"/>
        <v>49.25</v>
      </c>
      <c r="Q2634" s="10" t="s">
        <v>8324</v>
      </c>
      <c r="R2634" t="s">
        <v>8345</v>
      </c>
      <c r="S2634" s="13">
        <f t="shared" si="207"/>
        <v>40833.633194444446</v>
      </c>
      <c r="T2634" s="13">
        <f t="shared" si="208"/>
        <v>40863.674861111111</v>
      </c>
      <c r="U2634">
        <f t="shared" si="209"/>
        <v>2011</v>
      </c>
    </row>
    <row r="2635" spans="1:21" ht="48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8217</v>
      </c>
      <c r="G2635" t="s">
        <v>8222</v>
      </c>
      <c r="H2635" t="s">
        <v>8244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8297</v>
      </c>
      <c r="O2635">
        <f t="shared" si="205"/>
        <v>107</v>
      </c>
      <c r="P2635">
        <f t="shared" si="206"/>
        <v>177.5</v>
      </c>
      <c r="Q2635" s="10" t="s">
        <v>8324</v>
      </c>
      <c r="R2635" t="s">
        <v>8356</v>
      </c>
      <c r="S2635" s="13">
        <f t="shared" si="207"/>
        <v>42769.809965277775</v>
      </c>
      <c r="T2635" s="13">
        <f t="shared" si="208"/>
        <v>42799.809965277775</v>
      </c>
      <c r="U2635">
        <f t="shared" si="209"/>
        <v>2017</v>
      </c>
    </row>
    <row r="2636" spans="1:21" ht="48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8217</v>
      </c>
      <c r="G2636" t="s">
        <v>8222</v>
      </c>
      <c r="H2636" t="s">
        <v>8244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8297</v>
      </c>
      <c r="O2636">
        <f t="shared" si="205"/>
        <v>123</v>
      </c>
      <c r="P2636">
        <f t="shared" si="206"/>
        <v>54.99</v>
      </c>
      <c r="Q2636" s="10" t="s">
        <v>8324</v>
      </c>
      <c r="R2636" t="s">
        <v>8356</v>
      </c>
      <c r="S2636" s="13">
        <f t="shared" si="207"/>
        <v>42125.078275462962</v>
      </c>
      <c r="T2636" s="13">
        <f t="shared" si="208"/>
        <v>42156.165972222225</v>
      </c>
      <c r="U2636">
        <f t="shared" si="209"/>
        <v>2015</v>
      </c>
    </row>
    <row r="2637" spans="1:21" ht="48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8217</v>
      </c>
      <c r="G2637" t="s">
        <v>8223</v>
      </c>
      <c r="H2637" t="s">
        <v>8245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8297</v>
      </c>
      <c r="O2637">
        <f t="shared" si="205"/>
        <v>100</v>
      </c>
      <c r="P2637">
        <f t="shared" si="206"/>
        <v>143</v>
      </c>
      <c r="Q2637" s="10" t="s">
        <v>8324</v>
      </c>
      <c r="R2637" t="s">
        <v>8356</v>
      </c>
      <c r="S2637" s="13">
        <f t="shared" si="207"/>
        <v>42039.951087962967</v>
      </c>
      <c r="T2637" s="13">
        <f t="shared" si="208"/>
        <v>42069.951087962967</v>
      </c>
      <c r="U2637">
        <f t="shared" si="209"/>
        <v>2015</v>
      </c>
    </row>
    <row r="2638" spans="1:21" ht="32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8219</v>
      </c>
      <c r="G2638" t="s">
        <v>8223</v>
      </c>
      <c r="H2638" t="s">
        <v>8245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8281</v>
      </c>
      <c r="O2638">
        <f t="shared" si="205"/>
        <v>0</v>
      </c>
      <c r="P2638">
        <f t="shared" si="206"/>
        <v>5</v>
      </c>
      <c r="Q2638" s="10" t="s">
        <v>8332</v>
      </c>
      <c r="R2638" t="s">
        <v>8333</v>
      </c>
      <c r="S2638" s="13">
        <f t="shared" si="207"/>
        <v>42333.330277777779</v>
      </c>
      <c r="T2638" s="13">
        <f t="shared" si="208"/>
        <v>42363.330277777779</v>
      </c>
      <c r="U2638">
        <f t="shared" si="209"/>
        <v>2015</v>
      </c>
    </row>
    <row r="2639" spans="1:21" ht="48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8219</v>
      </c>
      <c r="G2639" t="s">
        <v>8224</v>
      </c>
      <c r="H2639" t="s">
        <v>8246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8281</v>
      </c>
      <c r="O2639">
        <f t="shared" si="205"/>
        <v>0</v>
      </c>
      <c r="P2639">
        <f t="shared" si="206"/>
        <v>0</v>
      </c>
      <c r="Q2639" s="10" t="s">
        <v>8332</v>
      </c>
      <c r="R2639" t="s">
        <v>8333</v>
      </c>
      <c r="S2639" s="13">
        <f t="shared" si="207"/>
        <v>42388.589085648149</v>
      </c>
      <c r="T2639" s="13">
        <f t="shared" si="208"/>
        <v>42395.589085648149</v>
      </c>
      <c r="U2639">
        <f t="shared" si="209"/>
        <v>2016</v>
      </c>
    </row>
    <row r="2640" spans="1:21" ht="32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8219</v>
      </c>
      <c r="G2640" t="s">
        <v>8222</v>
      </c>
      <c r="H2640" t="s">
        <v>8244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8281</v>
      </c>
      <c r="O2640">
        <f t="shared" si="205"/>
        <v>39</v>
      </c>
      <c r="P2640">
        <f t="shared" si="206"/>
        <v>83.57</v>
      </c>
      <c r="Q2640" s="10" t="s">
        <v>8332</v>
      </c>
      <c r="R2640" t="s">
        <v>8333</v>
      </c>
      <c r="S2640" s="13">
        <f t="shared" si="207"/>
        <v>42240.840289351851</v>
      </c>
      <c r="T2640" s="13">
        <f t="shared" si="208"/>
        <v>42270.840289351851</v>
      </c>
      <c r="U2640">
        <f t="shared" si="209"/>
        <v>2015</v>
      </c>
    </row>
    <row r="2641" spans="1:21" ht="64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8217</v>
      </c>
      <c r="G2641" t="s">
        <v>8222</v>
      </c>
      <c r="H2641" t="s">
        <v>8244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8298</v>
      </c>
      <c r="O2641">
        <f t="shared" si="205"/>
        <v>106</v>
      </c>
      <c r="P2641">
        <f t="shared" si="206"/>
        <v>45.94</v>
      </c>
      <c r="Q2641" s="10" t="s">
        <v>8315</v>
      </c>
      <c r="R2641" t="s">
        <v>8320</v>
      </c>
      <c r="S2641" s="13">
        <f t="shared" si="207"/>
        <v>42103.160578703704</v>
      </c>
      <c r="T2641" s="13">
        <f t="shared" si="208"/>
        <v>42163.160578703704</v>
      </c>
      <c r="U2641">
        <f t="shared" si="209"/>
        <v>2015</v>
      </c>
    </row>
    <row r="2642" spans="1:21" ht="48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8219</v>
      </c>
      <c r="G2642" t="s">
        <v>8222</v>
      </c>
      <c r="H2642" t="s">
        <v>8244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8301</v>
      </c>
      <c r="O2642">
        <f t="shared" si="205"/>
        <v>27</v>
      </c>
      <c r="P2642">
        <f t="shared" si="206"/>
        <v>42.16</v>
      </c>
      <c r="Q2642" s="10" t="s">
        <v>8312</v>
      </c>
      <c r="R2642" t="s">
        <v>8342</v>
      </c>
      <c r="S2642" s="13">
        <f t="shared" si="207"/>
        <v>41850.781377314815</v>
      </c>
      <c r="T2642" s="13">
        <f t="shared" si="208"/>
        <v>41880.781377314815</v>
      </c>
      <c r="U2642">
        <f t="shared" si="209"/>
        <v>2014</v>
      </c>
    </row>
    <row r="2643" spans="1:21" ht="48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8219</v>
      </c>
      <c r="G2643" t="s">
        <v>8222</v>
      </c>
      <c r="H2643" t="s">
        <v>8244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0</v>
      </c>
      <c r="P2643">
        <f t="shared" si="206"/>
        <v>10</v>
      </c>
      <c r="Q2643" s="10" t="s">
        <v>8312</v>
      </c>
      <c r="R2643" t="s">
        <v>8342</v>
      </c>
      <c r="S2643" s="13">
        <f t="shared" si="207"/>
        <v>42172.669027777782</v>
      </c>
      <c r="T2643" s="13">
        <f t="shared" si="208"/>
        <v>42202.669027777782</v>
      </c>
      <c r="U2643">
        <f t="shared" si="209"/>
        <v>2015</v>
      </c>
    </row>
    <row r="2644" spans="1:21" ht="32" x14ac:dyDescent="0.2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8217</v>
      </c>
      <c r="G2644" t="s">
        <v>8222</v>
      </c>
      <c r="H2644" t="s">
        <v>8244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8268</v>
      </c>
      <c r="O2644">
        <f t="shared" si="205"/>
        <v>101</v>
      </c>
      <c r="P2644">
        <f t="shared" si="206"/>
        <v>126.46</v>
      </c>
      <c r="Q2644" s="10" t="s">
        <v>8310</v>
      </c>
      <c r="R2644" t="s">
        <v>8334</v>
      </c>
      <c r="S2644" s="13">
        <f t="shared" si="207"/>
        <v>42056.013124999998</v>
      </c>
      <c r="T2644" s="13">
        <f t="shared" si="208"/>
        <v>42075.166666666672</v>
      </c>
      <c r="U2644">
        <f t="shared" si="209"/>
        <v>2015</v>
      </c>
    </row>
    <row r="2645" spans="1:21" ht="48" x14ac:dyDescent="0.2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8217</v>
      </c>
      <c r="G2645" t="s">
        <v>8222</v>
      </c>
      <c r="H2645" t="s">
        <v>8244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8268</v>
      </c>
      <c r="O2645">
        <f t="shared" si="205"/>
        <v>105</v>
      </c>
      <c r="P2645">
        <f t="shared" si="206"/>
        <v>47.88</v>
      </c>
      <c r="Q2645" s="10" t="s">
        <v>8310</v>
      </c>
      <c r="R2645" t="s">
        <v>8334</v>
      </c>
      <c r="S2645" s="13">
        <f t="shared" si="207"/>
        <v>42016.938692129625</v>
      </c>
      <c r="T2645" s="13">
        <f t="shared" si="208"/>
        <v>42046.938692129625</v>
      </c>
      <c r="U2645">
        <f t="shared" si="209"/>
        <v>2015</v>
      </c>
    </row>
    <row r="2646" spans="1:21" ht="48" x14ac:dyDescent="0.2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8217</v>
      </c>
      <c r="G2646" t="s">
        <v>8223</v>
      </c>
      <c r="H2646" t="s">
        <v>8245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8268</v>
      </c>
      <c r="O2646">
        <f t="shared" si="205"/>
        <v>102</v>
      </c>
      <c r="P2646">
        <f t="shared" si="206"/>
        <v>33.94</v>
      </c>
      <c r="Q2646" s="10" t="s">
        <v>8310</v>
      </c>
      <c r="R2646" t="s">
        <v>8334</v>
      </c>
      <c r="S2646" s="13">
        <f t="shared" si="207"/>
        <v>42192.64707175926</v>
      </c>
      <c r="T2646" s="13">
        <f t="shared" si="208"/>
        <v>42222.64707175926</v>
      </c>
      <c r="U2646">
        <f t="shared" si="209"/>
        <v>2015</v>
      </c>
    </row>
    <row r="2647" spans="1:21" ht="48" x14ac:dyDescent="0.2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8217</v>
      </c>
      <c r="G2647" t="s">
        <v>8223</v>
      </c>
      <c r="H2647" t="s">
        <v>8245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8268</v>
      </c>
      <c r="O2647">
        <f t="shared" si="205"/>
        <v>112</v>
      </c>
      <c r="P2647">
        <f t="shared" si="206"/>
        <v>44.25</v>
      </c>
      <c r="Q2647" s="10" t="s">
        <v>8310</v>
      </c>
      <c r="R2647" t="s">
        <v>8334</v>
      </c>
      <c r="S2647" s="13">
        <f t="shared" si="207"/>
        <v>42185.267245370371</v>
      </c>
      <c r="T2647" s="13">
        <f t="shared" si="208"/>
        <v>42221.458333333328</v>
      </c>
      <c r="U2647">
        <f t="shared" si="209"/>
        <v>2015</v>
      </c>
    </row>
    <row r="2648" spans="1:21" ht="48" x14ac:dyDescent="0.2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8217</v>
      </c>
      <c r="G2648" t="s">
        <v>8223</v>
      </c>
      <c r="H2648" t="s">
        <v>8245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8268</v>
      </c>
      <c r="O2648">
        <f t="shared" si="205"/>
        <v>142</v>
      </c>
      <c r="P2648">
        <f t="shared" si="206"/>
        <v>25.13</v>
      </c>
      <c r="Q2648" s="10" t="s">
        <v>8310</v>
      </c>
      <c r="R2648" t="s">
        <v>8334</v>
      </c>
      <c r="S2648" s="13">
        <f t="shared" si="207"/>
        <v>42188.467499999999</v>
      </c>
      <c r="T2648" s="13">
        <f t="shared" si="208"/>
        <v>42218.666666666672</v>
      </c>
      <c r="U2648">
        <f t="shared" si="209"/>
        <v>2015</v>
      </c>
    </row>
    <row r="2649" spans="1:21" ht="48" x14ac:dyDescent="0.2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8217</v>
      </c>
      <c r="G2649" t="s">
        <v>8223</v>
      </c>
      <c r="H2649" t="s">
        <v>8245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8268</v>
      </c>
      <c r="O2649">
        <f t="shared" si="205"/>
        <v>103</v>
      </c>
      <c r="P2649">
        <f t="shared" si="206"/>
        <v>60.78</v>
      </c>
      <c r="Q2649" s="10" t="s">
        <v>8310</v>
      </c>
      <c r="R2649" t="s">
        <v>8334</v>
      </c>
      <c r="S2649" s="13">
        <f t="shared" si="207"/>
        <v>42312.792662037042</v>
      </c>
      <c r="T2649" s="13">
        <f t="shared" si="208"/>
        <v>42342.792662037042</v>
      </c>
      <c r="U2649">
        <f t="shared" si="209"/>
        <v>2015</v>
      </c>
    </row>
    <row r="2650" spans="1:21" ht="32" x14ac:dyDescent="0.2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8217</v>
      </c>
      <c r="G2650" t="s">
        <v>8222</v>
      </c>
      <c r="H2650" t="s">
        <v>8244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8268</v>
      </c>
      <c r="O2650">
        <f t="shared" si="205"/>
        <v>100</v>
      </c>
      <c r="P2650">
        <f t="shared" si="206"/>
        <v>272.73</v>
      </c>
      <c r="Q2650" s="10" t="s">
        <v>8310</v>
      </c>
      <c r="R2650" t="s">
        <v>8334</v>
      </c>
      <c r="S2650" s="13">
        <f t="shared" si="207"/>
        <v>41758.839675925927</v>
      </c>
      <c r="T2650" s="13">
        <f t="shared" si="208"/>
        <v>41771.165972222225</v>
      </c>
      <c r="U2650">
        <f t="shared" si="209"/>
        <v>2014</v>
      </c>
    </row>
    <row r="2651" spans="1:21" ht="32" x14ac:dyDescent="0.2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8217</v>
      </c>
      <c r="G2651" t="s">
        <v>8222</v>
      </c>
      <c r="H2651" t="s">
        <v>8244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8268</v>
      </c>
      <c r="O2651">
        <f t="shared" si="205"/>
        <v>111</v>
      </c>
      <c r="P2651">
        <f t="shared" si="206"/>
        <v>63.85</v>
      </c>
      <c r="Q2651" s="10" t="s">
        <v>8310</v>
      </c>
      <c r="R2651" t="s">
        <v>8334</v>
      </c>
      <c r="S2651" s="13">
        <f t="shared" si="207"/>
        <v>42171.824884259258</v>
      </c>
      <c r="T2651" s="13">
        <f t="shared" si="208"/>
        <v>42201.824884259258</v>
      </c>
      <c r="U2651">
        <f t="shared" si="209"/>
        <v>2015</v>
      </c>
    </row>
    <row r="2652" spans="1:21" ht="48" x14ac:dyDescent="0.2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8219</v>
      </c>
      <c r="G2652" t="s">
        <v>8222</v>
      </c>
      <c r="H2652" t="s">
        <v>8244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8268</v>
      </c>
      <c r="O2652">
        <f t="shared" si="205"/>
        <v>5</v>
      </c>
      <c r="P2652">
        <f t="shared" si="206"/>
        <v>24.33</v>
      </c>
      <c r="Q2652" s="10" t="s">
        <v>8310</v>
      </c>
      <c r="R2652" t="s">
        <v>8334</v>
      </c>
      <c r="S2652" s="13">
        <f t="shared" si="207"/>
        <v>42165.037581018521</v>
      </c>
      <c r="T2652" s="13">
        <f t="shared" si="208"/>
        <v>42224.898611111115</v>
      </c>
      <c r="U2652">
        <f t="shared" si="209"/>
        <v>2015</v>
      </c>
    </row>
    <row r="2653" spans="1:21" ht="32" x14ac:dyDescent="0.2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8219</v>
      </c>
      <c r="G2653" t="s">
        <v>8222</v>
      </c>
      <c r="H2653" t="s">
        <v>8244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8268</v>
      </c>
      <c r="O2653">
        <f t="shared" si="205"/>
        <v>0</v>
      </c>
      <c r="P2653">
        <f t="shared" si="206"/>
        <v>0</v>
      </c>
      <c r="Q2653" s="10" t="s">
        <v>8310</v>
      </c>
      <c r="R2653" t="s">
        <v>8334</v>
      </c>
      <c r="S2653" s="13">
        <f t="shared" si="207"/>
        <v>42115.11618055556</v>
      </c>
      <c r="T2653" s="13">
        <f t="shared" si="208"/>
        <v>42175.11618055556</v>
      </c>
      <c r="U2653">
        <f t="shared" si="209"/>
        <v>2015</v>
      </c>
    </row>
    <row r="2654" spans="1:21" ht="48" x14ac:dyDescent="0.2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8219</v>
      </c>
      <c r="G2654" t="s">
        <v>8223</v>
      </c>
      <c r="H2654" t="s">
        <v>8245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8268</v>
      </c>
      <c r="O2654">
        <f t="shared" si="205"/>
        <v>2</v>
      </c>
      <c r="P2654">
        <f t="shared" si="206"/>
        <v>15.75</v>
      </c>
      <c r="Q2654" s="10" t="s">
        <v>8310</v>
      </c>
      <c r="R2654" t="s">
        <v>8334</v>
      </c>
      <c r="S2654" s="13">
        <f t="shared" si="207"/>
        <v>42128.615682870368</v>
      </c>
      <c r="T2654" s="13">
        <f t="shared" si="208"/>
        <v>42188.615682870368</v>
      </c>
      <c r="U2654">
        <f t="shared" si="209"/>
        <v>2015</v>
      </c>
    </row>
    <row r="2655" spans="1:21" ht="48" x14ac:dyDescent="0.2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8219</v>
      </c>
      <c r="G2655" t="s">
        <v>8222</v>
      </c>
      <c r="H2655" t="s">
        <v>8244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8268</v>
      </c>
      <c r="O2655">
        <f t="shared" si="205"/>
        <v>0</v>
      </c>
      <c r="P2655">
        <f t="shared" si="206"/>
        <v>5</v>
      </c>
      <c r="Q2655" s="10" t="s">
        <v>8310</v>
      </c>
      <c r="R2655" t="s">
        <v>8334</v>
      </c>
      <c r="S2655" s="13">
        <f t="shared" si="207"/>
        <v>41985.427361111113</v>
      </c>
      <c r="T2655" s="13">
        <f t="shared" si="208"/>
        <v>42015.427361111113</v>
      </c>
      <c r="U2655">
        <f t="shared" si="209"/>
        <v>2015</v>
      </c>
    </row>
    <row r="2656" spans="1:21" ht="48" x14ac:dyDescent="0.2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8219</v>
      </c>
      <c r="G2656" t="s">
        <v>8222</v>
      </c>
      <c r="H2656" t="s">
        <v>8244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8268</v>
      </c>
      <c r="O2656">
        <f t="shared" si="205"/>
        <v>38</v>
      </c>
      <c r="P2656">
        <f t="shared" si="206"/>
        <v>81.569999999999993</v>
      </c>
      <c r="Q2656" s="10" t="s">
        <v>8310</v>
      </c>
      <c r="R2656" t="s">
        <v>8334</v>
      </c>
      <c r="S2656" s="13">
        <f t="shared" si="207"/>
        <v>41850.863252314812</v>
      </c>
      <c r="T2656" s="13">
        <f t="shared" si="208"/>
        <v>41880.863252314812</v>
      </c>
      <c r="U2656">
        <f t="shared" si="209"/>
        <v>2014</v>
      </c>
    </row>
    <row r="2657" spans="1:21" ht="48" x14ac:dyDescent="0.2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8219</v>
      </c>
      <c r="G2657" t="s">
        <v>8222</v>
      </c>
      <c r="H2657" t="s">
        <v>8244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8268</v>
      </c>
      <c r="O2657">
        <f t="shared" si="205"/>
        <v>21</v>
      </c>
      <c r="P2657">
        <f t="shared" si="206"/>
        <v>52.08</v>
      </c>
      <c r="Q2657" s="10" t="s">
        <v>8310</v>
      </c>
      <c r="R2657" t="s">
        <v>8334</v>
      </c>
      <c r="S2657" s="13">
        <f t="shared" si="207"/>
        <v>42701.908807870372</v>
      </c>
      <c r="T2657" s="13">
        <f t="shared" si="208"/>
        <v>42716.25</v>
      </c>
      <c r="U2657">
        <f t="shared" si="209"/>
        <v>2016</v>
      </c>
    </row>
    <row r="2658" spans="1:21" ht="48" x14ac:dyDescent="0.2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8217</v>
      </c>
      <c r="G2658" t="s">
        <v>8222</v>
      </c>
      <c r="H2658" t="s">
        <v>8244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8302</v>
      </c>
      <c r="O2658">
        <f t="shared" si="205"/>
        <v>125</v>
      </c>
      <c r="P2658">
        <f t="shared" si="206"/>
        <v>75</v>
      </c>
      <c r="Q2658" s="10" t="s">
        <v>8310</v>
      </c>
      <c r="R2658" t="s">
        <v>8318</v>
      </c>
      <c r="S2658" s="13">
        <f t="shared" si="207"/>
        <v>42044.765960648147</v>
      </c>
      <c r="T2658" s="13">
        <f t="shared" si="208"/>
        <v>42058.765960648147</v>
      </c>
      <c r="U2658">
        <f t="shared" si="209"/>
        <v>2015</v>
      </c>
    </row>
    <row r="2659" spans="1:21" ht="48" x14ac:dyDescent="0.2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8219</v>
      </c>
      <c r="G2659" t="s">
        <v>8222</v>
      </c>
      <c r="H2659" t="s">
        <v>8244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8300</v>
      </c>
      <c r="O2659">
        <f t="shared" si="205"/>
        <v>0</v>
      </c>
      <c r="P2659">
        <f t="shared" si="206"/>
        <v>0</v>
      </c>
      <c r="Q2659" s="10" t="s">
        <v>8310</v>
      </c>
      <c r="R2659" t="s">
        <v>8311</v>
      </c>
      <c r="S2659" s="13">
        <f t="shared" si="207"/>
        <v>42077.129398148143</v>
      </c>
      <c r="T2659" s="13">
        <f t="shared" si="208"/>
        <v>42107.129398148143</v>
      </c>
      <c r="U2659">
        <f t="shared" si="209"/>
        <v>2015</v>
      </c>
    </row>
    <row r="2660" spans="1:21" ht="64" x14ac:dyDescent="0.2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8217</v>
      </c>
      <c r="G2660" t="s">
        <v>8222</v>
      </c>
      <c r="H2660" t="s">
        <v>8244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8268</v>
      </c>
      <c r="O2660">
        <f t="shared" si="205"/>
        <v>114</v>
      </c>
      <c r="P2660">
        <f t="shared" si="206"/>
        <v>113.57</v>
      </c>
      <c r="Q2660" s="10" t="s">
        <v>8310</v>
      </c>
      <c r="R2660" t="s">
        <v>8334</v>
      </c>
      <c r="S2660" s="13">
        <f t="shared" si="207"/>
        <v>42026.88118055556</v>
      </c>
      <c r="T2660" s="13">
        <f t="shared" si="208"/>
        <v>42086.093055555553</v>
      </c>
      <c r="U2660">
        <f t="shared" si="209"/>
        <v>2015</v>
      </c>
    </row>
    <row r="2661" spans="1:21" ht="48" x14ac:dyDescent="0.2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8217</v>
      </c>
      <c r="G2661" t="s">
        <v>8222</v>
      </c>
      <c r="H2661" t="s">
        <v>8244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8268</v>
      </c>
      <c r="O2661">
        <f t="shared" si="205"/>
        <v>109</v>
      </c>
      <c r="P2661">
        <f t="shared" si="206"/>
        <v>136.46</v>
      </c>
      <c r="Q2661" s="10" t="s">
        <v>8310</v>
      </c>
      <c r="R2661" t="s">
        <v>8334</v>
      </c>
      <c r="S2661" s="13">
        <f t="shared" si="207"/>
        <v>42219.915856481486</v>
      </c>
      <c r="T2661" s="13">
        <f t="shared" si="208"/>
        <v>42240.083333333328</v>
      </c>
      <c r="U2661">
        <f t="shared" si="209"/>
        <v>2015</v>
      </c>
    </row>
    <row r="2662" spans="1:21" ht="48" x14ac:dyDescent="0.2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8217</v>
      </c>
      <c r="G2662" t="s">
        <v>8222</v>
      </c>
      <c r="H2662" t="s">
        <v>8244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8300</v>
      </c>
      <c r="O2662">
        <f t="shared" si="205"/>
        <v>105</v>
      </c>
      <c r="P2662">
        <f t="shared" si="206"/>
        <v>48.98</v>
      </c>
      <c r="Q2662" s="10" t="s">
        <v>8310</v>
      </c>
      <c r="R2662" t="s">
        <v>8311</v>
      </c>
      <c r="S2662" s="13">
        <f t="shared" si="207"/>
        <v>42622.767476851848</v>
      </c>
      <c r="T2662" s="13">
        <f t="shared" si="208"/>
        <v>42652.767476851848</v>
      </c>
      <c r="U2662">
        <f t="shared" si="209"/>
        <v>2016</v>
      </c>
    </row>
    <row r="2663" spans="1:21" ht="48" x14ac:dyDescent="0.2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8217</v>
      </c>
      <c r="G2663" t="s">
        <v>8222</v>
      </c>
      <c r="H2663" t="s">
        <v>8244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8300</v>
      </c>
      <c r="O2663">
        <f t="shared" si="205"/>
        <v>101</v>
      </c>
      <c r="P2663">
        <f t="shared" si="206"/>
        <v>178.53</v>
      </c>
      <c r="Q2663" s="10" t="s">
        <v>8310</v>
      </c>
      <c r="R2663" t="s">
        <v>8311</v>
      </c>
      <c r="S2663" s="13">
        <f t="shared" si="207"/>
        <v>42398.849259259259</v>
      </c>
      <c r="T2663" s="13">
        <f t="shared" si="208"/>
        <v>42430.249305555553</v>
      </c>
      <c r="U2663">
        <f t="shared" si="209"/>
        <v>2016</v>
      </c>
    </row>
    <row r="2664" spans="1:21" ht="48" x14ac:dyDescent="0.2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8217</v>
      </c>
      <c r="G2664" t="s">
        <v>8222</v>
      </c>
      <c r="H2664" t="s">
        <v>8244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8300</v>
      </c>
      <c r="O2664">
        <f t="shared" si="205"/>
        <v>101</v>
      </c>
      <c r="P2664">
        <f t="shared" si="206"/>
        <v>116.73</v>
      </c>
      <c r="Q2664" s="10" t="s">
        <v>8310</v>
      </c>
      <c r="R2664" t="s">
        <v>8311</v>
      </c>
      <c r="S2664" s="13">
        <f t="shared" si="207"/>
        <v>42360.212025462963</v>
      </c>
      <c r="T2664" s="13">
        <f t="shared" si="208"/>
        <v>42390.212025462963</v>
      </c>
      <c r="U2664">
        <f t="shared" si="209"/>
        <v>2016</v>
      </c>
    </row>
    <row r="2665" spans="1:21" ht="48" x14ac:dyDescent="0.2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8217</v>
      </c>
      <c r="G2665" t="s">
        <v>8222</v>
      </c>
      <c r="H2665" t="s">
        <v>8244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8300</v>
      </c>
      <c r="O2665">
        <f t="shared" si="205"/>
        <v>147</v>
      </c>
      <c r="P2665">
        <f t="shared" si="206"/>
        <v>191.13</v>
      </c>
      <c r="Q2665" s="10" t="s">
        <v>8310</v>
      </c>
      <c r="R2665" t="s">
        <v>8311</v>
      </c>
      <c r="S2665" s="13">
        <f t="shared" si="207"/>
        <v>42570.110243055555</v>
      </c>
      <c r="T2665" s="13">
        <f t="shared" si="208"/>
        <v>42600.110243055555</v>
      </c>
      <c r="U2665">
        <f t="shared" si="209"/>
        <v>2016</v>
      </c>
    </row>
    <row r="2666" spans="1:21" ht="48" x14ac:dyDescent="0.2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8217</v>
      </c>
      <c r="G2666" t="s">
        <v>8222</v>
      </c>
      <c r="H2666" t="s">
        <v>8244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8300</v>
      </c>
      <c r="O2666">
        <f t="shared" si="205"/>
        <v>108</v>
      </c>
      <c r="P2666">
        <f t="shared" si="206"/>
        <v>76.790000000000006</v>
      </c>
      <c r="Q2666" s="10" t="s">
        <v>8310</v>
      </c>
      <c r="R2666" t="s">
        <v>8311</v>
      </c>
      <c r="S2666" s="13">
        <f t="shared" si="207"/>
        <v>42177.791909722218</v>
      </c>
      <c r="T2666" s="13">
        <f t="shared" si="208"/>
        <v>42181.958333333328</v>
      </c>
      <c r="U2666">
        <f t="shared" si="209"/>
        <v>2015</v>
      </c>
    </row>
    <row r="2667" spans="1:21" ht="32" x14ac:dyDescent="0.2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8219</v>
      </c>
      <c r="G2667" t="s">
        <v>8222</v>
      </c>
      <c r="H2667" t="s">
        <v>8244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8300</v>
      </c>
      <c r="O2667">
        <f t="shared" si="205"/>
        <v>20</v>
      </c>
      <c r="P2667">
        <f t="shared" si="206"/>
        <v>25.52</v>
      </c>
      <c r="Q2667" s="10" t="s">
        <v>8310</v>
      </c>
      <c r="R2667" t="s">
        <v>8311</v>
      </c>
      <c r="S2667" s="13">
        <f t="shared" si="207"/>
        <v>42630.922893518517</v>
      </c>
      <c r="T2667" s="13">
        <f t="shared" si="208"/>
        <v>42665.922893518517</v>
      </c>
      <c r="U2667">
        <f t="shared" si="209"/>
        <v>2016</v>
      </c>
    </row>
    <row r="2668" spans="1:21" ht="48" x14ac:dyDescent="0.2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8217</v>
      </c>
      <c r="G2668" t="s">
        <v>8222</v>
      </c>
      <c r="H2668" t="s">
        <v>8244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8268</v>
      </c>
      <c r="O2668">
        <f t="shared" si="205"/>
        <v>336</v>
      </c>
      <c r="P2668">
        <f t="shared" si="206"/>
        <v>41.77</v>
      </c>
      <c r="Q2668" s="10" t="s">
        <v>8310</v>
      </c>
      <c r="R2668" t="s">
        <v>8334</v>
      </c>
      <c r="S2668" s="13">
        <f t="shared" si="207"/>
        <v>40633.154363425929</v>
      </c>
      <c r="T2668" s="13">
        <f t="shared" si="208"/>
        <v>40664.207638888889</v>
      </c>
      <c r="U2668">
        <f t="shared" si="209"/>
        <v>2011</v>
      </c>
    </row>
    <row r="2669" spans="1:21" ht="32" x14ac:dyDescent="0.2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8217</v>
      </c>
      <c r="G2669" t="s">
        <v>8222</v>
      </c>
      <c r="H2669" t="s">
        <v>8244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8268</v>
      </c>
      <c r="O2669">
        <f t="shared" si="205"/>
        <v>116</v>
      </c>
      <c r="P2669">
        <f t="shared" si="206"/>
        <v>63.36</v>
      </c>
      <c r="Q2669" s="10" t="s">
        <v>8310</v>
      </c>
      <c r="R2669" t="s">
        <v>8334</v>
      </c>
      <c r="S2669" s="13">
        <f t="shared" si="207"/>
        <v>41839.175706018519</v>
      </c>
      <c r="T2669" s="13">
        <f t="shared" si="208"/>
        <v>41853.175706018519</v>
      </c>
      <c r="U2669">
        <f t="shared" si="209"/>
        <v>2014</v>
      </c>
    </row>
    <row r="2670" spans="1:21" ht="48" x14ac:dyDescent="0.2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8217</v>
      </c>
      <c r="G2670" t="s">
        <v>8222</v>
      </c>
      <c r="H2670" t="s">
        <v>8244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8268</v>
      </c>
      <c r="O2670">
        <f t="shared" si="205"/>
        <v>101</v>
      </c>
      <c r="P2670">
        <f t="shared" si="206"/>
        <v>131.91</v>
      </c>
      <c r="Q2670" s="10" t="s">
        <v>8310</v>
      </c>
      <c r="R2670" t="s">
        <v>8334</v>
      </c>
      <c r="S2670" s="13">
        <f t="shared" si="207"/>
        <v>41862.864675925928</v>
      </c>
      <c r="T2670" s="13">
        <f t="shared" si="208"/>
        <v>41876.864675925928</v>
      </c>
      <c r="U2670">
        <f t="shared" si="209"/>
        <v>2014</v>
      </c>
    </row>
    <row r="2671" spans="1:21" ht="48" x14ac:dyDescent="0.2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8217</v>
      </c>
      <c r="G2671" t="s">
        <v>8222</v>
      </c>
      <c r="H2671" t="s">
        <v>8244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8268</v>
      </c>
      <c r="O2671">
        <f t="shared" si="205"/>
        <v>126</v>
      </c>
      <c r="P2671">
        <f t="shared" si="206"/>
        <v>62.88</v>
      </c>
      <c r="Q2671" s="10" t="s">
        <v>8310</v>
      </c>
      <c r="R2671" t="s">
        <v>8334</v>
      </c>
      <c r="S2671" s="13">
        <f t="shared" si="207"/>
        <v>41013.936562499999</v>
      </c>
      <c r="T2671" s="13">
        <f t="shared" si="208"/>
        <v>41061.165972222225</v>
      </c>
      <c r="U2671">
        <f t="shared" si="209"/>
        <v>2012</v>
      </c>
    </row>
    <row r="2672" spans="1:21" ht="48" x14ac:dyDescent="0.2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8217</v>
      </c>
      <c r="G2672" t="s">
        <v>8223</v>
      </c>
      <c r="H2672" t="s">
        <v>8245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8268</v>
      </c>
      <c r="O2672">
        <f t="shared" si="205"/>
        <v>101</v>
      </c>
      <c r="P2672">
        <f t="shared" si="206"/>
        <v>88.74</v>
      </c>
      <c r="Q2672" s="10" t="s">
        <v>8310</v>
      </c>
      <c r="R2672" t="s">
        <v>8334</v>
      </c>
      <c r="S2672" s="13">
        <f t="shared" si="207"/>
        <v>42754.693842592591</v>
      </c>
      <c r="T2672" s="13">
        <f t="shared" si="208"/>
        <v>42782.958333333328</v>
      </c>
      <c r="U2672">
        <f t="shared" si="209"/>
        <v>2017</v>
      </c>
    </row>
    <row r="2673" spans="1:21" ht="48" x14ac:dyDescent="0.2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8217</v>
      </c>
      <c r="G2673" t="s">
        <v>8222</v>
      </c>
      <c r="H2673" t="s">
        <v>8244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8268</v>
      </c>
      <c r="O2673">
        <f t="shared" si="205"/>
        <v>102</v>
      </c>
      <c r="P2673">
        <f t="shared" si="206"/>
        <v>203.2</v>
      </c>
      <c r="Q2673" s="10" t="s">
        <v>8310</v>
      </c>
      <c r="R2673" t="s">
        <v>8334</v>
      </c>
      <c r="S2673" s="13">
        <f t="shared" si="207"/>
        <v>42380.884872685187</v>
      </c>
      <c r="T2673" s="13">
        <f t="shared" si="208"/>
        <v>42398.249305555553</v>
      </c>
      <c r="U2673">
        <f t="shared" si="209"/>
        <v>2016</v>
      </c>
    </row>
    <row r="2674" spans="1:21" ht="48" x14ac:dyDescent="0.2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8217</v>
      </c>
      <c r="G2674" t="s">
        <v>8222</v>
      </c>
      <c r="H2674" t="s">
        <v>8244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8268</v>
      </c>
      <c r="O2674">
        <f t="shared" si="205"/>
        <v>116</v>
      </c>
      <c r="P2674">
        <f t="shared" si="206"/>
        <v>55.33</v>
      </c>
      <c r="Q2674" s="10" t="s">
        <v>8310</v>
      </c>
      <c r="R2674" t="s">
        <v>8334</v>
      </c>
      <c r="S2674" s="13">
        <f t="shared" si="207"/>
        <v>42261.917395833334</v>
      </c>
      <c r="T2674" s="13">
        <f t="shared" si="208"/>
        <v>42291.917395833334</v>
      </c>
      <c r="U2674">
        <f t="shared" si="209"/>
        <v>2015</v>
      </c>
    </row>
    <row r="2675" spans="1:21" ht="48" x14ac:dyDescent="0.2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8217</v>
      </c>
      <c r="G2675" t="s">
        <v>8222</v>
      </c>
      <c r="H2675" t="s">
        <v>8244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8268</v>
      </c>
      <c r="O2675">
        <f t="shared" si="205"/>
        <v>136</v>
      </c>
      <c r="P2675">
        <f t="shared" si="206"/>
        <v>46.42</v>
      </c>
      <c r="Q2675" s="10" t="s">
        <v>8310</v>
      </c>
      <c r="R2675" t="s">
        <v>8334</v>
      </c>
      <c r="S2675" s="13">
        <f t="shared" si="207"/>
        <v>42102.743773148148</v>
      </c>
      <c r="T2675" s="13">
        <f t="shared" si="208"/>
        <v>42123.743773148148</v>
      </c>
      <c r="U2675">
        <f t="shared" si="209"/>
        <v>2015</v>
      </c>
    </row>
    <row r="2676" spans="1:21" ht="48" x14ac:dyDescent="0.2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8217</v>
      </c>
      <c r="G2676" t="s">
        <v>8222</v>
      </c>
      <c r="H2676" t="s">
        <v>8244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8268</v>
      </c>
      <c r="O2676">
        <f t="shared" si="205"/>
        <v>133</v>
      </c>
      <c r="P2676">
        <f t="shared" si="206"/>
        <v>57.2</v>
      </c>
      <c r="Q2676" s="10" t="s">
        <v>8310</v>
      </c>
      <c r="R2676" t="s">
        <v>8334</v>
      </c>
      <c r="S2676" s="13">
        <f t="shared" si="207"/>
        <v>42538.73583333334</v>
      </c>
      <c r="T2676" s="13">
        <f t="shared" si="208"/>
        <v>42583.290972222225</v>
      </c>
      <c r="U2676">
        <f t="shared" si="209"/>
        <v>2016</v>
      </c>
    </row>
    <row r="2677" spans="1:21" ht="48" x14ac:dyDescent="0.2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8217</v>
      </c>
      <c r="G2677" t="s">
        <v>8222</v>
      </c>
      <c r="H2677" t="s">
        <v>8244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8268</v>
      </c>
      <c r="O2677">
        <f t="shared" si="205"/>
        <v>138</v>
      </c>
      <c r="P2677">
        <f t="shared" si="206"/>
        <v>109.08</v>
      </c>
      <c r="Q2677" s="10" t="s">
        <v>8310</v>
      </c>
      <c r="R2677" t="s">
        <v>8334</v>
      </c>
      <c r="S2677" s="13">
        <f t="shared" si="207"/>
        <v>42685.974004629628</v>
      </c>
      <c r="T2677" s="13">
        <f t="shared" si="208"/>
        <v>42710.974004629628</v>
      </c>
      <c r="U2677">
        <f t="shared" si="209"/>
        <v>2016</v>
      </c>
    </row>
    <row r="2678" spans="1:21" ht="32" x14ac:dyDescent="0.2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8217</v>
      </c>
      <c r="G2678" t="s">
        <v>8222</v>
      </c>
      <c r="H2678" t="s">
        <v>8244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8268</v>
      </c>
      <c r="O2678">
        <f t="shared" si="205"/>
        <v>102</v>
      </c>
      <c r="P2678">
        <f t="shared" si="206"/>
        <v>55.6</v>
      </c>
      <c r="Q2678" s="10" t="s">
        <v>8310</v>
      </c>
      <c r="R2678" t="s">
        <v>8334</v>
      </c>
      <c r="S2678" s="13">
        <f t="shared" si="207"/>
        <v>42270.7269212963</v>
      </c>
      <c r="T2678" s="13">
        <f t="shared" si="208"/>
        <v>42306.167361111111</v>
      </c>
      <c r="U2678">
        <f t="shared" si="209"/>
        <v>2015</v>
      </c>
    </row>
    <row r="2679" spans="1:21" ht="48" x14ac:dyDescent="0.2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8217</v>
      </c>
      <c r="G2679" t="s">
        <v>8223</v>
      </c>
      <c r="H2679" t="s">
        <v>8245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8268</v>
      </c>
      <c r="O2679">
        <f t="shared" si="205"/>
        <v>106</v>
      </c>
      <c r="P2679">
        <f t="shared" si="206"/>
        <v>44.14</v>
      </c>
      <c r="Q2679" s="10" t="s">
        <v>8310</v>
      </c>
      <c r="R2679" t="s">
        <v>8334</v>
      </c>
      <c r="S2679" s="13">
        <f t="shared" si="207"/>
        <v>42422.977418981478</v>
      </c>
      <c r="T2679" s="13">
        <f t="shared" si="208"/>
        <v>42444.875</v>
      </c>
      <c r="U2679">
        <f t="shared" si="209"/>
        <v>2016</v>
      </c>
    </row>
    <row r="2680" spans="1:21" ht="48" x14ac:dyDescent="0.2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8217</v>
      </c>
      <c r="G2680" t="s">
        <v>8223</v>
      </c>
      <c r="H2680" t="s">
        <v>8245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8268</v>
      </c>
      <c r="O2680">
        <f t="shared" si="205"/>
        <v>100</v>
      </c>
      <c r="P2680">
        <f t="shared" si="206"/>
        <v>176.47</v>
      </c>
      <c r="Q2680" s="10" t="s">
        <v>8310</v>
      </c>
      <c r="R2680" t="s">
        <v>8334</v>
      </c>
      <c r="S2680" s="13">
        <f t="shared" si="207"/>
        <v>41765.610798611109</v>
      </c>
      <c r="T2680" s="13">
        <f t="shared" si="208"/>
        <v>41777.610798611109</v>
      </c>
      <c r="U2680">
        <f t="shared" si="209"/>
        <v>2014</v>
      </c>
    </row>
    <row r="2681" spans="1:21" ht="48" x14ac:dyDescent="0.2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8217</v>
      </c>
      <c r="G2681" t="s">
        <v>8222</v>
      </c>
      <c r="H2681" t="s">
        <v>8244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8268</v>
      </c>
      <c r="O2681">
        <f t="shared" si="205"/>
        <v>104</v>
      </c>
      <c r="P2681">
        <f t="shared" si="206"/>
        <v>111.89</v>
      </c>
      <c r="Q2681" s="10" t="s">
        <v>8310</v>
      </c>
      <c r="R2681" t="s">
        <v>8334</v>
      </c>
      <c r="S2681" s="13">
        <f t="shared" si="207"/>
        <v>41937.95344907407</v>
      </c>
      <c r="T2681" s="13">
        <f t="shared" si="208"/>
        <v>41972.995115740734</v>
      </c>
      <c r="U2681">
        <f t="shared" si="209"/>
        <v>2014</v>
      </c>
    </row>
    <row r="2682" spans="1:21" ht="48" x14ac:dyDescent="0.2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8217</v>
      </c>
      <c r="G2682" t="s">
        <v>8222</v>
      </c>
      <c r="H2682" t="s">
        <v>8244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8268</v>
      </c>
      <c r="O2682">
        <f t="shared" si="205"/>
        <v>117</v>
      </c>
      <c r="P2682">
        <f t="shared" si="206"/>
        <v>100.17</v>
      </c>
      <c r="Q2682" s="10" t="s">
        <v>8310</v>
      </c>
      <c r="R2682" t="s">
        <v>8334</v>
      </c>
      <c r="S2682" s="13">
        <f t="shared" si="207"/>
        <v>41947.762592592589</v>
      </c>
      <c r="T2682" s="13">
        <f t="shared" si="208"/>
        <v>41987.762592592597</v>
      </c>
      <c r="U2682">
        <f t="shared" si="209"/>
        <v>2014</v>
      </c>
    </row>
    <row r="2683" spans="1:21" ht="48" x14ac:dyDescent="0.2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8217</v>
      </c>
      <c r="G2683" t="s">
        <v>8222</v>
      </c>
      <c r="H2683" t="s">
        <v>8244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8268</v>
      </c>
      <c r="O2683">
        <f t="shared" si="205"/>
        <v>109</v>
      </c>
      <c r="P2683">
        <f t="shared" si="206"/>
        <v>81.38</v>
      </c>
      <c r="Q2683" s="10" t="s">
        <v>8310</v>
      </c>
      <c r="R2683" t="s">
        <v>8334</v>
      </c>
      <c r="S2683" s="13">
        <f t="shared" si="207"/>
        <v>42500.041550925926</v>
      </c>
      <c r="T2683" s="13">
        <f t="shared" si="208"/>
        <v>42527.291666666672</v>
      </c>
      <c r="U2683">
        <f t="shared" si="209"/>
        <v>2016</v>
      </c>
    </row>
    <row r="2684" spans="1:21" ht="48" x14ac:dyDescent="0.2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8217</v>
      </c>
      <c r="G2684" t="s">
        <v>8223</v>
      </c>
      <c r="H2684" t="s">
        <v>8245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8268</v>
      </c>
      <c r="O2684">
        <f t="shared" si="205"/>
        <v>100</v>
      </c>
      <c r="P2684">
        <f t="shared" si="206"/>
        <v>115.38</v>
      </c>
      <c r="Q2684" s="10" t="s">
        <v>8310</v>
      </c>
      <c r="R2684" t="s">
        <v>8334</v>
      </c>
      <c r="S2684" s="13">
        <f t="shared" si="207"/>
        <v>41879.959050925929</v>
      </c>
      <c r="T2684" s="13">
        <f t="shared" si="208"/>
        <v>41909.959050925929</v>
      </c>
      <c r="U2684">
        <f t="shared" si="209"/>
        <v>2014</v>
      </c>
    </row>
    <row r="2685" spans="1:21" ht="48" x14ac:dyDescent="0.2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8217</v>
      </c>
      <c r="G2685" t="s">
        <v>8222</v>
      </c>
      <c r="H2685" t="s">
        <v>8244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8268</v>
      </c>
      <c r="O2685">
        <f t="shared" si="205"/>
        <v>104</v>
      </c>
      <c r="P2685">
        <f t="shared" si="206"/>
        <v>70.569999999999993</v>
      </c>
      <c r="Q2685" s="10" t="s">
        <v>8310</v>
      </c>
      <c r="R2685" t="s">
        <v>8334</v>
      </c>
      <c r="S2685" s="13">
        <f t="shared" si="207"/>
        <v>42675.832465277781</v>
      </c>
      <c r="T2685" s="13">
        <f t="shared" si="208"/>
        <v>42705.332638888889</v>
      </c>
      <c r="U2685">
        <f t="shared" si="209"/>
        <v>2016</v>
      </c>
    </row>
    <row r="2686" spans="1:21" ht="48" x14ac:dyDescent="0.2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8217</v>
      </c>
      <c r="G2686" t="s">
        <v>8223</v>
      </c>
      <c r="H2686" t="s">
        <v>8245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8268</v>
      </c>
      <c r="O2686">
        <f t="shared" si="205"/>
        <v>109</v>
      </c>
      <c r="P2686">
        <f t="shared" si="206"/>
        <v>71.150000000000006</v>
      </c>
      <c r="Q2686" s="10" t="s">
        <v>8310</v>
      </c>
      <c r="R2686" t="s">
        <v>8334</v>
      </c>
      <c r="S2686" s="13">
        <f t="shared" si="207"/>
        <v>42323.562222222223</v>
      </c>
      <c r="T2686" s="13">
        <f t="shared" si="208"/>
        <v>42352</v>
      </c>
      <c r="U2686">
        <f t="shared" si="209"/>
        <v>2015</v>
      </c>
    </row>
    <row r="2687" spans="1:21" ht="48" x14ac:dyDescent="0.2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8217</v>
      </c>
      <c r="G2687" t="s">
        <v>8222</v>
      </c>
      <c r="H2687" t="s">
        <v>8244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8268</v>
      </c>
      <c r="O2687">
        <f t="shared" si="205"/>
        <v>101</v>
      </c>
      <c r="P2687">
        <f t="shared" si="206"/>
        <v>84.17</v>
      </c>
      <c r="Q2687" s="10" t="s">
        <v>8310</v>
      </c>
      <c r="R2687" t="s">
        <v>8334</v>
      </c>
      <c r="S2687" s="13">
        <f t="shared" si="207"/>
        <v>42205.710879629631</v>
      </c>
      <c r="T2687" s="13">
        <f t="shared" si="208"/>
        <v>42235.710879629631</v>
      </c>
      <c r="U2687">
        <f t="shared" si="209"/>
        <v>2015</v>
      </c>
    </row>
    <row r="2688" spans="1:21" ht="48" x14ac:dyDescent="0.2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8217</v>
      </c>
      <c r="G2688" t="s">
        <v>8222</v>
      </c>
      <c r="H2688" t="s">
        <v>8244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8268</v>
      </c>
      <c r="O2688">
        <f t="shared" si="205"/>
        <v>191</v>
      </c>
      <c r="P2688">
        <f t="shared" si="206"/>
        <v>358.69</v>
      </c>
      <c r="Q2688" s="10" t="s">
        <v>8310</v>
      </c>
      <c r="R2688" t="s">
        <v>8334</v>
      </c>
      <c r="S2688" s="13">
        <f t="shared" si="207"/>
        <v>41821.205636574072</v>
      </c>
      <c r="T2688" s="13">
        <f t="shared" si="208"/>
        <v>41852.290972222225</v>
      </c>
      <c r="U2688">
        <f t="shared" si="209"/>
        <v>2014</v>
      </c>
    </row>
    <row r="2689" spans="1:21" ht="16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8217</v>
      </c>
      <c r="G2689" t="s">
        <v>8222</v>
      </c>
      <c r="H2689" t="s">
        <v>8244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8268</v>
      </c>
      <c r="O2689">
        <f t="shared" si="205"/>
        <v>101</v>
      </c>
      <c r="P2689">
        <f t="shared" si="206"/>
        <v>64.47</v>
      </c>
      <c r="Q2689" s="10" t="s">
        <v>8310</v>
      </c>
      <c r="R2689" t="s">
        <v>8334</v>
      </c>
      <c r="S2689" s="13">
        <f t="shared" si="207"/>
        <v>42053.671666666662</v>
      </c>
      <c r="T2689" s="13">
        <f t="shared" si="208"/>
        <v>42083.630000000005</v>
      </c>
      <c r="U2689">
        <f t="shared" si="209"/>
        <v>2015</v>
      </c>
    </row>
    <row r="2690" spans="1:21" ht="48" x14ac:dyDescent="0.2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8217</v>
      </c>
      <c r="G2690" t="s">
        <v>8223</v>
      </c>
      <c r="H2690" t="s">
        <v>8245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8268</v>
      </c>
      <c r="O2690">
        <f t="shared" si="205"/>
        <v>138</v>
      </c>
      <c r="P2690">
        <f t="shared" si="206"/>
        <v>51.88</v>
      </c>
      <c r="Q2690" s="10" t="s">
        <v>8310</v>
      </c>
      <c r="R2690" t="s">
        <v>8334</v>
      </c>
      <c r="S2690" s="13">
        <f t="shared" si="207"/>
        <v>41796.771597222221</v>
      </c>
      <c r="T2690" s="13">
        <f t="shared" si="208"/>
        <v>41826.771597222221</v>
      </c>
      <c r="U2690">
        <f t="shared" si="209"/>
        <v>2014</v>
      </c>
    </row>
    <row r="2691" spans="1:21" ht="48" x14ac:dyDescent="0.2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8217</v>
      </c>
      <c r="G2691" t="s">
        <v>8222</v>
      </c>
      <c r="H2691" t="s">
        <v>8244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8268</v>
      </c>
      <c r="O2691">
        <f t="shared" ref="O2691:O2754" si="210">ROUND(E2691/D2691*100,0)</f>
        <v>155</v>
      </c>
      <c r="P2691">
        <f t="shared" ref="P2691:P2754" si="211">IFERROR(ROUND(E2691/L2691,2),0)</f>
        <v>83.14</v>
      </c>
      <c r="Q2691" s="10" t="s">
        <v>8310</v>
      </c>
      <c r="R2691" t="s">
        <v>8334</v>
      </c>
      <c r="S2691" s="13">
        <f t="shared" ref="S2691:S2754" si="212">(((J2691/60)/60)/24)+DATE(1970,1,1)</f>
        <v>42126.87501157407</v>
      </c>
      <c r="T2691" s="13">
        <f t="shared" ref="T2691:T2754" si="213">(((I2691/60)/60)/24)+DATE(1970,1,1)</f>
        <v>42158.290972222225</v>
      </c>
      <c r="U2691">
        <f t="shared" ref="U2691:U2754" si="214">YEAR(T2691)</f>
        <v>2015</v>
      </c>
    </row>
    <row r="2692" spans="1:21" ht="48" x14ac:dyDescent="0.2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8217</v>
      </c>
      <c r="G2692" t="s">
        <v>8222</v>
      </c>
      <c r="H2692" t="s">
        <v>8244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8268</v>
      </c>
      <c r="O2692">
        <f t="shared" si="210"/>
        <v>121</v>
      </c>
      <c r="P2692">
        <f t="shared" si="211"/>
        <v>125.38</v>
      </c>
      <c r="Q2692" s="10" t="s">
        <v>8310</v>
      </c>
      <c r="R2692" t="s">
        <v>8334</v>
      </c>
      <c r="S2692" s="13">
        <f t="shared" si="212"/>
        <v>42087.768055555556</v>
      </c>
      <c r="T2692" s="13">
        <f t="shared" si="213"/>
        <v>42111.666666666672</v>
      </c>
      <c r="U2692">
        <f t="shared" si="214"/>
        <v>2015</v>
      </c>
    </row>
    <row r="2693" spans="1:21" ht="48" x14ac:dyDescent="0.2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8217</v>
      </c>
      <c r="G2693" t="s">
        <v>8222</v>
      </c>
      <c r="H2693" t="s">
        <v>8244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8268</v>
      </c>
      <c r="O2693">
        <f t="shared" si="210"/>
        <v>124</v>
      </c>
      <c r="P2693">
        <f t="shared" si="211"/>
        <v>47.85</v>
      </c>
      <c r="Q2693" s="10" t="s">
        <v>8310</v>
      </c>
      <c r="R2693" t="s">
        <v>8334</v>
      </c>
      <c r="S2693" s="13">
        <f t="shared" si="212"/>
        <v>42584.846828703703</v>
      </c>
      <c r="T2693" s="13">
        <f t="shared" si="213"/>
        <v>42624.846828703703</v>
      </c>
      <c r="U2693">
        <f t="shared" si="214"/>
        <v>2016</v>
      </c>
    </row>
    <row r="2694" spans="1:21" ht="48" x14ac:dyDescent="0.2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8217</v>
      </c>
      <c r="G2694" t="s">
        <v>8222</v>
      </c>
      <c r="H2694" t="s">
        <v>8244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8268</v>
      </c>
      <c r="O2694">
        <f t="shared" si="210"/>
        <v>102</v>
      </c>
      <c r="P2694">
        <f t="shared" si="211"/>
        <v>105</v>
      </c>
      <c r="Q2694" s="10" t="s">
        <v>8310</v>
      </c>
      <c r="R2694" t="s">
        <v>8334</v>
      </c>
      <c r="S2694" s="13">
        <f t="shared" si="212"/>
        <v>41829.734259259261</v>
      </c>
      <c r="T2694" s="13">
        <f t="shared" si="213"/>
        <v>41874.734259259261</v>
      </c>
      <c r="U2694">
        <f t="shared" si="214"/>
        <v>2014</v>
      </c>
    </row>
    <row r="2695" spans="1:21" ht="48" x14ac:dyDescent="0.2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8217</v>
      </c>
      <c r="G2695" t="s">
        <v>8222</v>
      </c>
      <c r="H2695" t="s">
        <v>8244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8268</v>
      </c>
      <c r="O2695">
        <f t="shared" si="210"/>
        <v>106</v>
      </c>
      <c r="P2695">
        <f t="shared" si="211"/>
        <v>96.67</v>
      </c>
      <c r="Q2695" s="10" t="s">
        <v>8310</v>
      </c>
      <c r="R2695" t="s">
        <v>8334</v>
      </c>
      <c r="S2695" s="13">
        <f t="shared" si="212"/>
        <v>41950.859560185185</v>
      </c>
      <c r="T2695" s="13">
        <f t="shared" si="213"/>
        <v>41964.204861111109</v>
      </c>
      <c r="U2695">
        <f t="shared" si="214"/>
        <v>2014</v>
      </c>
    </row>
    <row r="2696" spans="1:21" ht="48" x14ac:dyDescent="0.2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8217</v>
      </c>
      <c r="G2696" t="s">
        <v>8222</v>
      </c>
      <c r="H2696" t="s">
        <v>8244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8268</v>
      </c>
      <c r="O2696">
        <f t="shared" si="210"/>
        <v>103</v>
      </c>
      <c r="P2696">
        <f t="shared" si="211"/>
        <v>66.959999999999994</v>
      </c>
      <c r="Q2696" s="10" t="s">
        <v>8310</v>
      </c>
      <c r="R2696" t="s">
        <v>8334</v>
      </c>
      <c r="S2696" s="13">
        <f t="shared" si="212"/>
        <v>42125.772812499999</v>
      </c>
      <c r="T2696" s="13">
        <f t="shared" si="213"/>
        <v>42155.772812499999</v>
      </c>
      <c r="U2696">
        <f t="shared" si="214"/>
        <v>2015</v>
      </c>
    </row>
    <row r="2697" spans="1:21" ht="32" x14ac:dyDescent="0.2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8217</v>
      </c>
      <c r="G2697" t="s">
        <v>8223</v>
      </c>
      <c r="H2697" t="s">
        <v>8245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8268</v>
      </c>
      <c r="O2697">
        <f t="shared" si="210"/>
        <v>103</v>
      </c>
      <c r="P2697">
        <f t="shared" si="211"/>
        <v>39.54</v>
      </c>
      <c r="Q2697" s="10" t="s">
        <v>8310</v>
      </c>
      <c r="R2697" t="s">
        <v>8334</v>
      </c>
      <c r="S2697" s="13">
        <f t="shared" si="212"/>
        <v>41921.375532407408</v>
      </c>
      <c r="T2697" s="13">
        <f t="shared" si="213"/>
        <v>41951.417199074072</v>
      </c>
      <c r="U2697">
        <f t="shared" si="214"/>
        <v>2014</v>
      </c>
    </row>
    <row r="2698" spans="1:21" ht="48" x14ac:dyDescent="0.2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8217</v>
      </c>
      <c r="G2698" t="s">
        <v>8222</v>
      </c>
      <c r="H2698" t="s">
        <v>8244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8268</v>
      </c>
      <c r="O2698">
        <f t="shared" si="210"/>
        <v>109</v>
      </c>
      <c r="P2698">
        <f t="shared" si="211"/>
        <v>135.63</v>
      </c>
      <c r="Q2698" s="10" t="s">
        <v>8310</v>
      </c>
      <c r="R2698" t="s">
        <v>8334</v>
      </c>
      <c r="S2698" s="13">
        <f t="shared" si="212"/>
        <v>42418.425983796296</v>
      </c>
      <c r="T2698" s="13">
        <f t="shared" si="213"/>
        <v>42478.384317129632</v>
      </c>
      <c r="U2698">
        <f t="shared" si="214"/>
        <v>2016</v>
      </c>
    </row>
    <row r="2699" spans="1:21" ht="96" x14ac:dyDescent="0.2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8217</v>
      </c>
      <c r="G2699" t="s">
        <v>8223</v>
      </c>
      <c r="H2699" t="s">
        <v>8245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8268</v>
      </c>
      <c r="O2699">
        <f t="shared" si="210"/>
        <v>116</v>
      </c>
      <c r="P2699">
        <f t="shared" si="211"/>
        <v>30.94</v>
      </c>
      <c r="Q2699" s="10" t="s">
        <v>8310</v>
      </c>
      <c r="R2699" t="s">
        <v>8334</v>
      </c>
      <c r="S2699" s="13">
        <f t="shared" si="212"/>
        <v>42168.316481481481</v>
      </c>
      <c r="T2699" s="13">
        <f t="shared" si="213"/>
        <v>42198.316481481481</v>
      </c>
      <c r="U2699">
        <f t="shared" si="214"/>
        <v>2015</v>
      </c>
    </row>
    <row r="2700" spans="1:21" ht="48" x14ac:dyDescent="0.2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8217</v>
      </c>
      <c r="G2700" t="s">
        <v>8222</v>
      </c>
      <c r="H2700" t="s">
        <v>8244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8268</v>
      </c>
      <c r="O2700">
        <f t="shared" si="210"/>
        <v>111</v>
      </c>
      <c r="P2700">
        <f t="shared" si="211"/>
        <v>77.19</v>
      </c>
      <c r="Q2700" s="10" t="s">
        <v>8310</v>
      </c>
      <c r="R2700" t="s">
        <v>8334</v>
      </c>
      <c r="S2700" s="13">
        <f t="shared" si="212"/>
        <v>41974.898599537039</v>
      </c>
      <c r="T2700" s="13">
        <f t="shared" si="213"/>
        <v>42009.851388888885</v>
      </c>
      <c r="U2700">
        <f t="shared" si="214"/>
        <v>2015</v>
      </c>
    </row>
    <row r="2701" spans="1:21" ht="48" x14ac:dyDescent="0.2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8217</v>
      </c>
      <c r="G2701" t="s">
        <v>8222</v>
      </c>
      <c r="H2701" t="s">
        <v>8244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8268</v>
      </c>
      <c r="O2701">
        <f t="shared" si="210"/>
        <v>113</v>
      </c>
      <c r="P2701">
        <f t="shared" si="211"/>
        <v>49.06</v>
      </c>
      <c r="Q2701" s="10" t="s">
        <v>8310</v>
      </c>
      <c r="R2701" t="s">
        <v>8334</v>
      </c>
      <c r="S2701" s="13">
        <f t="shared" si="212"/>
        <v>42483.015694444446</v>
      </c>
      <c r="T2701" s="13">
        <f t="shared" si="213"/>
        <v>42489.290972222225</v>
      </c>
      <c r="U2701">
        <f t="shared" si="214"/>
        <v>2016</v>
      </c>
    </row>
    <row r="2702" spans="1:21" ht="48" x14ac:dyDescent="0.2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8217</v>
      </c>
      <c r="G2702" t="s">
        <v>8223</v>
      </c>
      <c r="H2702" t="s">
        <v>8245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8268</v>
      </c>
      <c r="O2702">
        <f t="shared" si="210"/>
        <v>130</v>
      </c>
      <c r="P2702">
        <f t="shared" si="211"/>
        <v>61.06</v>
      </c>
      <c r="Q2702" s="10" t="s">
        <v>8310</v>
      </c>
      <c r="R2702" t="s">
        <v>8334</v>
      </c>
      <c r="S2702" s="13">
        <f t="shared" si="212"/>
        <v>42566.604826388888</v>
      </c>
      <c r="T2702" s="13">
        <f t="shared" si="213"/>
        <v>42596.604826388888</v>
      </c>
      <c r="U2702">
        <f t="shared" si="214"/>
        <v>2016</v>
      </c>
    </row>
    <row r="2703" spans="1:21" ht="48" x14ac:dyDescent="0.2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8217</v>
      </c>
      <c r="G2703" t="s">
        <v>8222</v>
      </c>
      <c r="H2703" t="s">
        <v>8244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8268</v>
      </c>
      <c r="O2703">
        <f t="shared" si="210"/>
        <v>110</v>
      </c>
      <c r="P2703">
        <f t="shared" si="211"/>
        <v>47.03</v>
      </c>
      <c r="Q2703" s="10" t="s">
        <v>8310</v>
      </c>
      <c r="R2703" t="s">
        <v>8334</v>
      </c>
      <c r="S2703" s="13">
        <f t="shared" si="212"/>
        <v>42619.935694444444</v>
      </c>
      <c r="T2703" s="13">
        <f t="shared" si="213"/>
        <v>42643.875</v>
      </c>
      <c r="U2703">
        <f t="shared" si="214"/>
        <v>2016</v>
      </c>
    </row>
    <row r="2704" spans="1:21" ht="80" x14ac:dyDescent="0.2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8217</v>
      </c>
      <c r="G2704" t="s">
        <v>8222</v>
      </c>
      <c r="H2704" t="s">
        <v>8244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8268</v>
      </c>
      <c r="O2704">
        <f t="shared" si="210"/>
        <v>105</v>
      </c>
      <c r="P2704">
        <f t="shared" si="211"/>
        <v>80.72</v>
      </c>
      <c r="Q2704" s="10" t="s">
        <v>8310</v>
      </c>
      <c r="R2704" t="s">
        <v>8334</v>
      </c>
      <c r="S2704" s="13">
        <f t="shared" si="212"/>
        <v>42545.774189814809</v>
      </c>
      <c r="T2704" s="13">
        <f t="shared" si="213"/>
        <v>42605.774189814809</v>
      </c>
      <c r="U2704">
        <f t="shared" si="214"/>
        <v>2016</v>
      </c>
    </row>
    <row r="2705" spans="1:21" ht="48" x14ac:dyDescent="0.2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8217</v>
      </c>
      <c r="G2705" t="s">
        <v>8223</v>
      </c>
      <c r="H2705" t="s">
        <v>8245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8268</v>
      </c>
      <c r="O2705">
        <f t="shared" si="210"/>
        <v>103</v>
      </c>
      <c r="P2705">
        <f t="shared" si="211"/>
        <v>39.49</v>
      </c>
      <c r="Q2705" s="10" t="s">
        <v>8310</v>
      </c>
      <c r="R2705" t="s">
        <v>8334</v>
      </c>
      <c r="S2705" s="13">
        <f t="shared" si="212"/>
        <v>42157.652511574073</v>
      </c>
      <c r="T2705" s="13">
        <f t="shared" si="213"/>
        <v>42187.652511574073</v>
      </c>
      <c r="U2705">
        <f t="shared" si="214"/>
        <v>2015</v>
      </c>
    </row>
    <row r="2706" spans="1:21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8219</v>
      </c>
      <c r="G2706" t="s">
        <v>8223</v>
      </c>
      <c r="H2706" t="s">
        <v>8245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8302</v>
      </c>
      <c r="O2706">
        <f t="shared" si="210"/>
        <v>0</v>
      </c>
      <c r="P2706">
        <f t="shared" si="211"/>
        <v>1</v>
      </c>
      <c r="Q2706" s="10" t="s">
        <v>8310</v>
      </c>
      <c r="R2706" t="s">
        <v>8318</v>
      </c>
      <c r="S2706" s="13">
        <f t="shared" si="212"/>
        <v>41942.84710648148</v>
      </c>
      <c r="T2706" s="13">
        <f t="shared" si="213"/>
        <v>41972.888773148152</v>
      </c>
      <c r="U2706">
        <f t="shared" si="214"/>
        <v>2014</v>
      </c>
    </row>
    <row r="2707" spans="1:21" ht="64" x14ac:dyDescent="0.2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8219</v>
      </c>
      <c r="G2707" t="s">
        <v>8222</v>
      </c>
      <c r="H2707" t="s">
        <v>8244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8302</v>
      </c>
      <c r="O2707">
        <f t="shared" si="210"/>
        <v>31</v>
      </c>
      <c r="P2707">
        <f t="shared" si="211"/>
        <v>66.14</v>
      </c>
      <c r="Q2707" s="10" t="s">
        <v>8310</v>
      </c>
      <c r="R2707" t="s">
        <v>8318</v>
      </c>
      <c r="S2707" s="13">
        <f t="shared" si="212"/>
        <v>41975.700636574074</v>
      </c>
      <c r="T2707" s="13">
        <f t="shared" si="213"/>
        <v>42005.700636574074</v>
      </c>
      <c r="U2707">
        <f t="shared" si="214"/>
        <v>2015</v>
      </c>
    </row>
    <row r="2708" spans="1:21" ht="48" x14ac:dyDescent="0.2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8219</v>
      </c>
      <c r="G2708" t="s">
        <v>8222</v>
      </c>
      <c r="H2708" t="s">
        <v>8244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8302</v>
      </c>
      <c r="O2708">
        <f t="shared" si="210"/>
        <v>0</v>
      </c>
      <c r="P2708">
        <f t="shared" si="211"/>
        <v>0</v>
      </c>
      <c r="Q2708" s="10" t="s">
        <v>8310</v>
      </c>
      <c r="R2708" t="s">
        <v>8318</v>
      </c>
      <c r="S2708" s="13">
        <f t="shared" si="212"/>
        <v>41899.627071759263</v>
      </c>
      <c r="T2708" s="13">
        <f t="shared" si="213"/>
        <v>41917.208333333336</v>
      </c>
      <c r="U2708">
        <f t="shared" si="214"/>
        <v>2014</v>
      </c>
    </row>
    <row r="2709" spans="1:21" ht="48" x14ac:dyDescent="0.2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8217</v>
      </c>
      <c r="G2709" t="s">
        <v>8222</v>
      </c>
      <c r="H2709" t="s">
        <v>8244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8268</v>
      </c>
      <c r="O2709">
        <f t="shared" si="210"/>
        <v>102</v>
      </c>
      <c r="P2709">
        <f t="shared" si="211"/>
        <v>235.46</v>
      </c>
      <c r="Q2709" s="10" t="s">
        <v>8310</v>
      </c>
      <c r="R2709" t="s">
        <v>8334</v>
      </c>
      <c r="S2709" s="13">
        <f t="shared" si="212"/>
        <v>42055.277199074073</v>
      </c>
      <c r="T2709" s="13">
        <f t="shared" si="213"/>
        <v>42082.610416666663</v>
      </c>
      <c r="U2709">
        <f t="shared" si="214"/>
        <v>2015</v>
      </c>
    </row>
    <row r="2710" spans="1:21" ht="48" x14ac:dyDescent="0.2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8217</v>
      </c>
      <c r="G2710" t="s">
        <v>8222</v>
      </c>
      <c r="H2710" t="s">
        <v>8244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8268</v>
      </c>
      <c r="O2710">
        <f t="shared" si="210"/>
        <v>111</v>
      </c>
      <c r="P2710">
        <f t="shared" si="211"/>
        <v>92.5</v>
      </c>
      <c r="Q2710" s="10" t="s">
        <v>8310</v>
      </c>
      <c r="R2710" t="s">
        <v>8334</v>
      </c>
      <c r="S2710" s="13">
        <f t="shared" si="212"/>
        <v>42447.896666666667</v>
      </c>
      <c r="T2710" s="13">
        <f t="shared" si="213"/>
        <v>42470.166666666672</v>
      </c>
      <c r="U2710">
        <f t="shared" si="214"/>
        <v>2016</v>
      </c>
    </row>
    <row r="2711" spans="1:21" ht="48" x14ac:dyDescent="0.2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8217</v>
      </c>
      <c r="G2711" t="s">
        <v>8223</v>
      </c>
      <c r="H2711" t="s">
        <v>8245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8268</v>
      </c>
      <c r="O2711">
        <f t="shared" si="210"/>
        <v>103</v>
      </c>
      <c r="P2711">
        <f t="shared" si="211"/>
        <v>53.36</v>
      </c>
      <c r="Q2711" s="10" t="s">
        <v>8310</v>
      </c>
      <c r="R2711" t="s">
        <v>8334</v>
      </c>
      <c r="S2711" s="13">
        <f t="shared" si="212"/>
        <v>42173.970127314817</v>
      </c>
      <c r="T2711" s="13">
        <f t="shared" si="213"/>
        <v>42203.970127314817</v>
      </c>
      <c r="U2711">
        <f t="shared" si="214"/>
        <v>2015</v>
      </c>
    </row>
    <row r="2712" spans="1:21" ht="48" x14ac:dyDescent="0.2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8217</v>
      </c>
      <c r="G2712" t="s">
        <v>8223</v>
      </c>
      <c r="H2712" t="s">
        <v>8245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8268</v>
      </c>
      <c r="O2712">
        <f t="shared" si="210"/>
        <v>102</v>
      </c>
      <c r="P2712">
        <f t="shared" si="211"/>
        <v>53.44</v>
      </c>
      <c r="Q2712" s="10" t="s">
        <v>8310</v>
      </c>
      <c r="R2712" t="s">
        <v>8334</v>
      </c>
      <c r="S2712" s="13">
        <f t="shared" si="212"/>
        <v>41878.946574074071</v>
      </c>
      <c r="T2712" s="13">
        <f t="shared" si="213"/>
        <v>41908.946574074071</v>
      </c>
      <c r="U2712">
        <f t="shared" si="214"/>
        <v>2014</v>
      </c>
    </row>
    <row r="2713" spans="1:21" ht="32" x14ac:dyDescent="0.2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8217</v>
      </c>
      <c r="G2713" t="s">
        <v>8222</v>
      </c>
      <c r="H2713" t="s">
        <v>8244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8268</v>
      </c>
      <c r="O2713">
        <f t="shared" si="210"/>
        <v>113</v>
      </c>
      <c r="P2713">
        <f t="shared" si="211"/>
        <v>99.5</v>
      </c>
      <c r="Q2713" s="10" t="s">
        <v>8310</v>
      </c>
      <c r="R2713" t="s">
        <v>8334</v>
      </c>
      <c r="S2713" s="13">
        <f t="shared" si="212"/>
        <v>42627.454097222217</v>
      </c>
      <c r="T2713" s="13">
        <f t="shared" si="213"/>
        <v>42648.454097222217</v>
      </c>
      <c r="U2713">
        <f t="shared" si="214"/>
        <v>2016</v>
      </c>
    </row>
    <row r="2714" spans="1:21" ht="48" x14ac:dyDescent="0.2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8217</v>
      </c>
      <c r="G2714" t="s">
        <v>8222</v>
      </c>
      <c r="H2714" t="s">
        <v>8244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8268</v>
      </c>
      <c r="O2714">
        <f t="shared" si="210"/>
        <v>139</v>
      </c>
      <c r="P2714">
        <f t="shared" si="211"/>
        <v>62.33</v>
      </c>
      <c r="Q2714" s="10" t="s">
        <v>8310</v>
      </c>
      <c r="R2714" t="s">
        <v>8334</v>
      </c>
      <c r="S2714" s="13">
        <f t="shared" si="212"/>
        <v>41772.685393518521</v>
      </c>
      <c r="T2714" s="13">
        <f t="shared" si="213"/>
        <v>41806.290972222225</v>
      </c>
      <c r="U2714">
        <f t="shared" si="214"/>
        <v>2014</v>
      </c>
    </row>
    <row r="2715" spans="1:21" ht="48" x14ac:dyDescent="0.2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8217</v>
      </c>
      <c r="G2715" t="s">
        <v>8223</v>
      </c>
      <c r="H2715" t="s">
        <v>8245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8268</v>
      </c>
      <c r="O2715">
        <f t="shared" si="210"/>
        <v>109</v>
      </c>
      <c r="P2715">
        <f t="shared" si="211"/>
        <v>83.97</v>
      </c>
      <c r="Q2715" s="10" t="s">
        <v>8310</v>
      </c>
      <c r="R2715" t="s">
        <v>8334</v>
      </c>
      <c r="S2715" s="13">
        <f t="shared" si="212"/>
        <v>41829.787083333329</v>
      </c>
      <c r="T2715" s="13">
        <f t="shared" si="213"/>
        <v>41859.787083333329</v>
      </c>
      <c r="U2715">
        <f t="shared" si="214"/>
        <v>2014</v>
      </c>
    </row>
    <row r="2716" spans="1:21" ht="48" x14ac:dyDescent="0.2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8217</v>
      </c>
      <c r="G2716" t="s">
        <v>8222</v>
      </c>
      <c r="H2716" t="s">
        <v>8244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8268</v>
      </c>
      <c r="O2716">
        <f t="shared" si="210"/>
        <v>118</v>
      </c>
      <c r="P2716">
        <f t="shared" si="211"/>
        <v>57.26</v>
      </c>
      <c r="Q2716" s="10" t="s">
        <v>8310</v>
      </c>
      <c r="R2716" t="s">
        <v>8334</v>
      </c>
      <c r="S2716" s="13">
        <f t="shared" si="212"/>
        <v>42147.826840277776</v>
      </c>
      <c r="T2716" s="13">
        <f t="shared" si="213"/>
        <v>42176.934027777781</v>
      </c>
      <c r="U2716">
        <f t="shared" si="214"/>
        <v>2015</v>
      </c>
    </row>
    <row r="2717" spans="1:21" ht="48" x14ac:dyDescent="0.2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8217</v>
      </c>
      <c r="G2717" t="s">
        <v>8223</v>
      </c>
      <c r="H2717" t="s">
        <v>8245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8268</v>
      </c>
      <c r="O2717">
        <f t="shared" si="210"/>
        <v>109</v>
      </c>
      <c r="P2717">
        <f t="shared" si="211"/>
        <v>155.94999999999999</v>
      </c>
      <c r="Q2717" s="10" t="s">
        <v>8310</v>
      </c>
      <c r="R2717" t="s">
        <v>8334</v>
      </c>
      <c r="S2717" s="13">
        <f t="shared" si="212"/>
        <v>42524.53800925926</v>
      </c>
      <c r="T2717" s="13">
        <f t="shared" si="213"/>
        <v>42561.957638888889</v>
      </c>
      <c r="U2717">
        <f t="shared" si="214"/>
        <v>2016</v>
      </c>
    </row>
    <row r="2718" spans="1:21" ht="48" x14ac:dyDescent="0.2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8219</v>
      </c>
      <c r="G2718" t="s">
        <v>8222</v>
      </c>
      <c r="H2718" t="s">
        <v>8244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8302</v>
      </c>
      <c r="O2718">
        <f t="shared" si="210"/>
        <v>0</v>
      </c>
      <c r="P2718">
        <f t="shared" si="211"/>
        <v>0</v>
      </c>
      <c r="Q2718" s="10" t="s">
        <v>8310</v>
      </c>
      <c r="R2718" t="s">
        <v>8318</v>
      </c>
      <c r="S2718" s="13">
        <f t="shared" si="212"/>
        <v>42269.126226851848</v>
      </c>
      <c r="T2718" s="13">
        <f t="shared" si="213"/>
        <v>42299.126226851848</v>
      </c>
      <c r="U2718">
        <f t="shared" si="214"/>
        <v>2015</v>
      </c>
    </row>
    <row r="2719" spans="1:21" ht="64" x14ac:dyDescent="0.2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8217</v>
      </c>
      <c r="G2719" t="s">
        <v>8223</v>
      </c>
      <c r="H2719" t="s">
        <v>8245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8268</v>
      </c>
      <c r="O2719">
        <f t="shared" si="210"/>
        <v>153</v>
      </c>
      <c r="P2719">
        <f t="shared" si="211"/>
        <v>70.459999999999994</v>
      </c>
      <c r="Q2719" s="10" t="s">
        <v>8310</v>
      </c>
      <c r="R2719" t="s">
        <v>8334</v>
      </c>
      <c r="S2719" s="13">
        <f t="shared" si="212"/>
        <v>42034.928252314814</v>
      </c>
      <c r="T2719" s="13">
        <f t="shared" si="213"/>
        <v>42090</v>
      </c>
      <c r="U2719">
        <f t="shared" si="214"/>
        <v>2015</v>
      </c>
    </row>
    <row r="2720" spans="1:21" ht="48" x14ac:dyDescent="0.2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8217</v>
      </c>
      <c r="G2720" t="s">
        <v>8223</v>
      </c>
      <c r="H2720" t="s">
        <v>8245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8268</v>
      </c>
      <c r="O2720">
        <f t="shared" si="210"/>
        <v>109</v>
      </c>
      <c r="P2720">
        <f t="shared" si="211"/>
        <v>57.39</v>
      </c>
      <c r="Q2720" s="10" t="s">
        <v>8310</v>
      </c>
      <c r="R2720" t="s">
        <v>8334</v>
      </c>
      <c r="S2720" s="13">
        <f t="shared" si="212"/>
        <v>42143.445219907408</v>
      </c>
      <c r="T2720" s="13">
        <f t="shared" si="213"/>
        <v>42173.445219907408</v>
      </c>
      <c r="U2720">
        <f t="shared" si="214"/>
        <v>2015</v>
      </c>
    </row>
    <row r="2721" spans="1:21" ht="48" x14ac:dyDescent="0.2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8219</v>
      </c>
      <c r="G2721" t="s">
        <v>8222</v>
      </c>
      <c r="H2721" t="s">
        <v>8244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8268</v>
      </c>
      <c r="O2721">
        <f t="shared" si="210"/>
        <v>1</v>
      </c>
      <c r="P2721">
        <f t="shared" si="211"/>
        <v>25</v>
      </c>
      <c r="Q2721" s="10" t="s">
        <v>8310</v>
      </c>
      <c r="R2721" t="s">
        <v>8334</v>
      </c>
      <c r="S2721" s="13">
        <f t="shared" si="212"/>
        <v>42317.826377314821</v>
      </c>
      <c r="T2721" s="13">
        <f t="shared" si="213"/>
        <v>42357.826377314821</v>
      </c>
      <c r="U2721">
        <f t="shared" si="214"/>
        <v>2015</v>
      </c>
    </row>
    <row r="2722" spans="1:21" ht="48" x14ac:dyDescent="0.2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8219</v>
      </c>
      <c r="G2722" t="s">
        <v>8223</v>
      </c>
      <c r="H2722" t="s">
        <v>8245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8268</v>
      </c>
      <c r="O2722">
        <f t="shared" si="210"/>
        <v>49</v>
      </c>
      <c r="P2722">
        <f t="shared" si="211"/>
        <v>47.26</v>
      </c>
      <c r="Q2722" s="10" t="s">
        <v>8310</v>
      </c>
      <c r="R2722" t="s">
        <v>8334</v>
      </c>
      <c r="S2722" s="13">
        <f t="shared" si="212"/>
        <v>42663.468078703707</v>
      </c>
      <c r="T2722" s="13">
        <f t="shared" si="213"/>
        <v>42688.509745370371</v>
      </c>
      <c r="U2722">
        <f t="shared" si="214"/>
        <v>2016</v>
      </c>
    </row>
    <row r="2723" spans="1:21" ht="48" x14ac:dyDescent="0.2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8219</v>
      </c>
      <c r="G2723" t="s">
        <v>8223</v>
      </c>
      <c r="H2723" t="s">
        <v>8245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8268</v>
      </c>
      <c r="O2723">
        <f t="shared" si="210"/>
        <v>0</v>
      </c>
      <c r="P2723">
        <f t="shared" si="211"/>
        <v>0</v>
      </c>
      <c r="Q2723" s="10" t="s">
        <v>8310</v>
      </c>
      <c r="R2723" t="s">
        <v>8334</v>
      </c>
      <c r="S2723" s="13">
        <f t="shared" si="212"/>
        <v>41926.542303240742</v>
      </c>
      <c r="T2723" s="13">
        <f t="shared" si="213"/>
        <v>41938.75</v>
      </c>
      <c r="U2723">
        <f t="shared" si="214"/>
        <v>2014</v>
      </c>
    </row>
    <row r="2724" spans="1:21" ht="64" x14ac:dyDescent="0.2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8219</v>
      </c>
      <c r="G2724" t="s">
        <v>8223</v>
      </c>
      <c r="H2724" t="s">
        <v>8245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8268</v>
      </c>
      <c r="O2724">
        <f t="shared" si="210"/>
        <v>44</v>
      </c>
      <c r="P2724">
        <f t="shared" si="211"/>
        <v>57.17</v>
      </c>
      <c r="Q2724" s="10" t="s">
        <v>8310</v>
      </c>
      <c r="R2724" t="s">
        <v>8334</v>
      </c>
      <c r="S2724" s="13">
        <f t="shared" si="212"/>
        <v>42221.656782407401</v>
      </c>
      <c r="T2724" s="13">
        <f t="shared" si="213"/>
        <v>42281.656782407401</v>
      </c>
      <c r="U2724">
        <f t="shared" si="214"/>
        <v>2015</v>
      </c>
    </row>
    <row r="2725" spans="1:21" ht="48" x14ac:dyDescent="0.2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8219</v>
      </c>
      <c r="G2725" t="s">
        <v>8222</v>
      </c>
      <c r="H2725" t="s">
        <v>8244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3</v>
      </c>
      <c r="P2725">
        <f t="shared" si="211"/>
        <v>50.5</v>
      </c>
      <c r="Q2725" s="10" t="s">
        <v>8310</v>
      </c>
      <c r="R2725" t="s">
        <v>8334</v>
      </c>
      <c r="S2725" s="13">
        <f t="shared" si="212"/>
        <v>42615.142870370371</v>
      </c>
      <c r="T2725" s="13">
        <f t="shared" si="213"/>
        <v>42645.142870370371</v>
      </c>
      <c r="U2725">
        <f t="shared" si="214"/>
        <v>2016</v>
      </c>
    </row>
    <row r="2726" spans="1:21" ht="48" x14ac:dyDescent="0.2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8219</v>
      </c>
      <c r="G2726" t="s">
        <v>8222</v>
      </c>
      <c r="H2726" t="s">
        <v>8244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8268</v>
      </c>
      <c r="O2726">
        <f t="shared" si="210"/>
        <v>2</v>
      </c>
      <c r="P2726">
        <f t="shared" si="211"/>
        <v>11.25</v>
      </c>
      <c r="Q2726" s="10" t="s">
        <v>8310</v>
      </c>
      <c r="R2726" t="s">
        <v>8334</v>
      </c>
      <c r="S2726" s="13">
        <f t="shared" si="212"/>
        <v>42342.845555555556</v>
      </c>
      <c r="T2726" s="13">
        <f t="shared" si="213"/>
        <v>42372.845555555556</v>
      </c>
      <c r="U2726">
        <f t="shared" si="214"/>
        <v>2016</v>
      </c>
    </row>
    <row r="2727" spans="1:21" ht="48" x14ac:dyDescent="0.2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8219</v>
      </c>
      <c r="G2727" t="s">
        <v>8222</v>
      </c>
      <c r="H2727" t="s">
        <v>8244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8268</v>
      </c>
      <c r="O2727">
        <f t="shared" si="210"/>
        <v>0</v>
      </c>
      <c r="P2727">
        <f t="shared" si="211"/>
        <v>0</v>
      </c>
      <c r="Q2727" s="10" t="s">
        <v>8310</v>
      </c>
      <c r="R2727" t="s">
        <v>8334</v>
      </c>
      <c r="S2727" s="13">
        <f t="shared" si="212"/>
        <v>42286.749780092592</v>
      </c>
      <c r="T2727" s="13">
        <f t="shared" si="213"/>
        <v>42316.791446759264</v>
      </c>
      <c r="U2727">
        <f t="shared" si="214"/>
        <v>2015</v>
      </c>
    </row>
    <row r="2728" spans="1:21" ht="48" x14ac:dyDescent="0.2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8219</v>
      </c>
      <c r="G2728" t="s">
        <v>8222</v>
      </c>
      <c r="H2728" t="s">
        <v>8244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8268</v>
      </c>
      <c r="O2728">
        <f t="shared" si="210"/>
        <v>17</v>
      </c>
      <c r="P2728">
        <f t="shared" si="211"/>
        <v>29.24</v>
      </c>
      <c r="Q2728" s="10" t="s">
        <v>8310</v>
      </c>
      <c r="R2728" t="s">
        <v>8334</v>
      </c>
      <c r="S2728" s="13">
        <f t="shared" si="212"/>
        <v>41950.26694444444</v>
      </c>
      <c r="T2728" s="13">
        <f t="shared" si="213"/>
        <v>41963.669444444444</v>
      </c>
      <c r="U2728">
        <f t="shared" si="214"/>
        <v>2014</v>
      </c>
    </row>
    <row r="2729" spans="1:21" ht="48" x14ac:dyDescent="0.2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8219</v>
      </c>
      <c r="G2729" t="s">
        <v>8223</v>
      </c>
      <c r="H2729" t="s">
        <v>8245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8268</v>
      </c>
      <c r="O2729">
        <f t="shared" si="210"/>
        <v>0</v>
      </c>
      <c r="P2729">
        <f t="shared" si="211"/>
        <v>0</v>
      </c>
      <c r="Q2729" s="10" t="s">
        <v>8310</v>
      </c>
      <c r="R2729" t="s">
        <v>8334</v>
      </c>
      <c r="S2729" s="13">
        <f t="shared" si="212"/>
        <v>42069.391446759255</v>
      </c>
      <c r="T2729" s="13">
        <f t="shared" si="213"/>
        <v>42099.349780092598</v>
      </c>
      <c r="U2729">
        <f t="shared" si="214"/>
        <v>2015</v>
      </c>
    </row>
    <row r="2730" spans="1:21" ht="48" x14ac:dyDescent="0.2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8219</v>
      </c>
      <c r="G2730" t="s">
        <v>8222</v>
      </c>
      <c r="H2730" t="s">
        <v>8244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8268</v>
      </c>
      <c r="O2730">
        <f t="shared" si="210"/>
        <v>1</v>
      </c>
      <c r="P2730">
        <f t="shared" si="211"/>
        <v>20</v>
      </c>
      <c r="Q2730" s="10" t="s">
        <v>8310</v>
      </c>
      <c r="R2730" t="s">
        <v>8334</v>
      </c>
      <c r="S2730" s="13">
        <f t="shared" si="212"/>
        <v>41872.807696759257</v>
      </c>
      <c r="T2730" s="13">
        <f t="shared" si="213"/>
        <v>41932.807696759257</v>
      </c>
      <c r="U2730">
        <f t="shared" si="214"/>
        <v>2014</v>
      </c>
    </row>
    <row r="2731" spans="1:21" ht="48" x14ac:dyDescent="0.2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8219</v>
      </c>
      <c r="G2731" t="s">
        <v>8222</v>
      </c>
      <c r="H2731" t="s">
        <v>8244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8268</v>
      </c>
      <c r="O2731">
        <f t="shared" si="210"/>
        <v>7</v>
      </c>
      <c r="P2731">
        <f t="shared" si="211"/>
        <v>30.71</v>
      </c>
      <c r="Q2731" s="10" t="s">
        <v>8310</v>
      </c>
      <c r="R2731" t="s">
        <v>8334</v>
      </c>
      <c r="S2731" s="13">
        <f t="shared" si="212"/>
        <v>42768.97084490741</v>
      </c>
      <c r="T2731" s="13">
        <f t="shared" si="213"/>
        <v>42789.041666666672</v>
      </c>
      <c r="U2731">
        <f t="shared" si="214"/>
        <v>2017</v>
      </c>
    </row>
    <row r="2732" spans="1:21" ht="64" x14ac:dyDescent="0.2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8219</v>
      </c>
      <c r="G2732" t="s">
        <v>8222</v>
      </c>
      <c r="H2732" t="s">
        <v>8244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8268</v>
      </c>
      <c r="O2732">
        <f t="shared" si="210"/>
        <v>38</v>
      </c>
      <c r="P2732">
        <f t="shared" si="211"/>
        <v>86.62</v>
      </c>
      <c r="Q2732" s="10" t="s">
        <v>8310</v>
      </c>
      <c r="R2732" t="s">
        <v>8334</v>
      </c>
      <c r="S2732" s="13">
        <f t="shared" si="212"/>
        <v>41865.878657407404</v>
      </c>
      <c r="T2732" s="13">
        <f t="shared" si="213"/>
        <v>41925.878657407404</v>
      </c>
      <c r="U2732">
        <f t="shared" si="214"/>
        <v>2014</v>
      </c>
    </row>
    <row r="2733" spans="1:21" ht="48" x14ac:dyDescent="0.2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8219</v>
      </c>
      <c r="G2733" t="s">
        <v>8222</v>
      </c>
      <c r="H2733" t="s">
        <v>8244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8268</v>
      </c>
      <c r="O2733">
        <f t="shared" si="210"/>
        <v>0</v>
      </c>
      <c r="P2733">
        <f t="shared" si="211"/>
        <v>5</v>
      </c>
      <c r="Q2733" s="10" t="s">
        <v>8310</v>
      </c>
      <c r="R2733" t="s">
        <v>8334</v>
      </c>
      <c r="S2733" s="13">
        <f t="shared" si="212"/>
        <v>42510.938900462963</v>
      </c>
      <c r="T2733" s="13">
        <f t="shared" si="213"/>
        <v>42540.938900462963</v>
      </c>
      <c r="U2733">
        <f t="shared" si="214"/>
        <v>2016</v>
      </c>
    </row>
    <row r="2734" spans="1:21" ht="48" x14ac:dyDescent="0.2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8219</v>
      </c>
      <c r="G2734" t="s">
        <v>8222</v>
      </c>
      <c r="H2734" t="s">
        <v>8244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8268</v>
      </c>
      <c r="O2734">
        <f t="shared" si="210"/>
        <v>0</v>
      </c>
      <c r="P2734">
        <f t="shared" si="211"/>
        <v>0</v>
      </c>
      <c r="Q2734" s="10" t="s">
        <v>8310</v>
      </c>
      <c r="R2734" t="s">
        <v>8334</v>
      </c>
      <c r="S2734" s="13">
        <f t="shared" si="212"/>
        <v>42511.698101851856</v>
      </c>
      <c r="T2734" s="13">
        <f t="shared" si="213"/>
        <v>42535.787500000006</v>
      </c>
      <c r="U2734">
        <f t="shared" si="214"/>
        <v>2016</v>
      </c>
    </row>
    <row r="2735" spans="1:21" ht="48" x14ac:dyDescent="0.2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8219</v>
      </c>
      <c r="G2735" t="s">
        <v>8235</v>
      </c>
      <c r="H2735" t="s">
        <v>8247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8268</v>
      </c>
      <c r="O2735">
        <f t="shared" si="210"/>
        <v>0</v>
      </c>
      <c r="P2735">
        <f t="shared" si="211"/>
        <v>10</v>
      </c>
      <c r="Q2735" s="10" t="s">
        <v>8310</v>
      </c>
      <c r="R2735" t="s">
        <v>8334</v>
      </c>
      <c r="S2735" s="13">
        <f t="shared" si="212"/>
        <v>42622.436412037037</v>
      </c>
      <c r="T2735" s="13">
        <f t="shared" si="213"/>
        <v>42652.436412037037</v>
      </c>
      <c r="U2735">
        <f t="shared" si="214"/>
        <v>2016</v>
      </c>
    </row>
    <row r="2736" spans="1:21" ht="48" x14ac:dyDescent="0.2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8219</v>
      </c>
      <c r="G2736" t="s">
        <v>8224</v>
      </c>
      <c r="H2736" t="s">
        <v>8246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8268</v>
      </c>
      <c r="O2736">
        <f t="shared" si="210"/>
        <v>21</v>
      </c>
      <c r="P2736">
        <f t="shared" si="211"/>
        <v>45.79</v>
      </c>
      <c r="Q2736" s="10" t="s">
        <v>8310</v>
      </c>
      <c r="R2736" t="s">
        <v>8334</v>
      </c>
      <c r="S2736" s="13">
        <f t="shared" si="212"/>
        <v>42640.278171296297</v>
      </c>
      <c r="T2736" s="13">
        <f t="shared" si="213"/>
        <v>42670.278171296297</v>
      </c>
      <c r="U2736">
        <f t="shared" si="214"/>
        <v>2016</v>
      </c>
    </row>
    <row r="2737" spans="1:21" ht="48" x14ac:dyDescent="0.2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8219</v>
      </c>
      <c r="G2737" t="s">
        <v>8222</v>
      </c>
      <c r="H2737" t="s">
        <v>8244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8268</v>
      </c>
      <c r="O2737">
        <f t="shared" si="210"/>
        <v>2</v>
      </c>
      <c r="P2737">
        <f t="shared" si="211"/>
        <v>59</v>
      </c>
      <c r="Q2737" s="10" t="s">
        <v>8310</v>
      </c>
      <c r="R2737" t="s">
        <v>8334</v>
      </c>
      <c r="S2737" s="13">
        <f t="shared" si="212"/>
        <v>42767.031678240746</v>
      </c>
      <c r="T2737" s="13">
        <f t="shared" si="213"/>
        <v>42797.208333333328</v>
      </c>
      <c r="U2737">
        <f t="shared" si="214"/>
        <v>2017</v>
      </c>
    </row>
    <row r="2738" spans="1:21" ht="48" x14ac:dyDescent="0.2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8219</v>
      </c>
      <c r="G2738" t="s">
        <v>8222</v>
      </c>
      <c r="H2738" t="s">
        <v>8244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8268</v>
      </c>
      <c r="O2738">
        <f t="shared" si="210"/>
        <v>3</v>
      </c>
      <c r="P2738">
        <f t="shared" si="211"/>
        <v>15.67</v>
      </c>
      <c r="Q2738" s="10" t="s">
        <v>8310</v>
      </c>
      <c r="R2738" t="s">
        <v>8334</v>
      </c>
      <c r="S2738" s="13">
        <f t="shared" si="212"/>
        <v>42029.135879629626</v>
      </c>
      <c r="T2738" s="13">
        <f t="shared" si="213"/>
        <v>42059.135879629626</v>
      </c>
      <c r="U2738">
        <f t="shared" si="214"/>
        <v>2015</v>
      </c>
    </row>
    <row r="2739" spans="1:21" ht="48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8218</v>
      </c>
      <c r="G2739" t="s">
        <v>8222</v>
      </c>
      <c r="H2739" t="s">
        <v>8244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8264</v>
      </c>
      <c r="O2739">
        <f t="shared" si="210"/>
        <v>0</v>
      </c>
      <c r="P2739">
        <f t="shared" si="211"/>
        <v>4</v>
      </c>
      <c r="Q2739" s="10" t="s">
        <v>8308</v>
      </c>
      <c r="R2739" t="s">
        <v>8309</v>
      </c>
      <c r="S2739" s="13">
        <f t="shared" si="212"/>
        <v>42396.911712962959</v>
      </c>
      <c r="T2739" s="13">
        <f t="shared" si="213"/>
        <v>42426.911712962959</v>
      </c>
      <c r="U2739">
        <f t="shared" si="214"/>
        <v>2016</v>
      </c>
    </row>
    <row r="2740" spans="1:21" ht="16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8217</v>
      </c>
      <c r="G2740" t="s">
        <v>8222</v>
      </c>
      <c r="H2740" t="s">
        <v>8244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8271</v>
      </c>
      <c r="O2740">
        <f t="shared" si="210"/>
        <v>111</v>
      </c>
      <c r="P2740">
        <f t="shared" si="211"/>
        <v>34.21</v>
      </c>
      <c r="Q2740" s="10" t="s">
        <v>8312</v>
      </c>
      <c r="R2740" t="s">
        <v>8346</v>
      </c>
      <c r="S2740" s="13">
        <f t="shared" si="212"/>
        <v>41157.042928240742</v>
      </c>
      <c r="T2740" s="13">
        <f t="shared" si="213"/>
        <v>41175.165972222225</v>
      </c>
      <c r="U2740">
        <f t="shared" si="214"/>
        <v>2012</v>
      </c>
    </row>
    <row r="2741" spans="1:21" ht="32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8219</v>
      </c>
      <c r="G2741" t="s">
        <v>8222</v>
      </c>
      <c r="H2741" t="s">
        <v>8244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8275</v>
      </c>
      <c r="O2741">
        <f t="shared" si="210"/>
        <v>0</v>
      </c>
      <c r="P2741">
        <f t="shared" si="211"/>
        <v>0</v>
      </c>
      <c r="Q2741" s="10" t="s">
        <v>8324</v>
      </c>
      <c r="R2741" t="s">
        <v>8338</v>
      </c>
      <c r="S2741" s="13">
        <f t="shared" si="212"/>
        <v>40767.192395833335</v>
      </c>
      <c r="T2741" s="13">
        <f t="shared" si="213"/>
        <v>40797.192395833335</v>
      </c>
      <c r="U2741">
        <f t="shared" si="214"/>
        <v>2011</v>
      </c>
    </row>
    <row r="2742" spans="1:21" ht="48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8219</v>
      </c>
      <c r="G2742" t="s">
        <v>8222</v>
      </c>
      <c r="H2742" t="s">
        <v>8244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8272</v>
      </c>
      <c r="O2742">
        <f t="shared" si="210"/>
        <v>31</v>
      </c>
      <c r="P2742">
        <f t="shared" si="211"/>
        <v>47.11</v>
      </c>
      <c r="Q2742" s="10" t="s">
        <v>8312</v>
      </c>
      <c r="R2742" t="s">
        <v>8351</v>
      </c>
      <c r="S2742" s="13">
        <f t="shared" si="212"/>
        <v>41520.561041666668</v>
      </c>
      <c r="T2742" s="13">
        <f t="shared" si="213"/>
        <v>41549.561041666668</v>
      </c>
      <c r="U2742">
        <f t="shared" si="214"/>
        <v>2013</v>
      </c>
    </row>
    <row r="2743" spans="1:21" ht="48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8217</v>
      </c>
      <c r="G2743" t="s">
        <v>8223</v>
      </c>
      <c r="H2743" t="s">
        <v>8245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8268</v>
      </c>
      <c r="O2743">
        <f t="shared" si="210"/>
        <v>102</v>
      </c>
      <c r="P2743">
        <f t="shared" si="211"/>
        <v>44.76</v>
      </c>
      <c r="Q2743" s="10" t="s">
        <v>8310</v>
      </c>
      <c r="R2743" t="s">
        <v>8334</v>
      </c>
      <c r="S2743" s="13">
        <f t="shared" si="212"/>
        <v>42193.723912037036</v>
      </c>
      <c r="T2743" s="13">
        <f t="shared" si="213"/>
        <v>42223.723912037036</v>
      </c>
      <c r="U2743">
        <f t="shared" si="214"/>
        <v>2015</v>
      </c>
    </row>
    <row r="2744" spans="1:21" ht="48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8219</v>
      </c>
      <c r="G2744" t="s">
        <v>8222</v>
      </c>
      <c r="H2744" t="s">
        <v>8244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8268</v>
      </c>
      <c r="O2744">
        <f t="shared" si="210"/>
        <v>0</v>
      </c>
      <c r="P2744">
        <f t="shared" si="211"/>
        <v>0</v>
      </c>
      <c r="Q2744" s="10" t="s">
        <v>8310</v>
      </c>
      <c r="R2744" t="s">
        <v>8334</v>
      </c>
      <c r="S2744" s="13">
        <f t="shared" si="212"/>
        <v>41950.114108796297</v>
      </c>
      <c r="T2744" s="13">
        <f t="shared" si="213"/>
        <v>42010.114108796297</v>
      </c>
      <c r="U2744">
        <f t="shared" si="214"/>
        <v>2015</v>
      </c>
    </row>
    <row r="2745" spans="1:21" ht="48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8219</v>
      </c>
      <c r="G2745" t="s">
        <v>8222</v>
      </c>
      <c r="H2745" t="s">
        <v>8244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8268</v>
      </c>
      <c r="O2745">
        <f t="shared" si="210"/>
        <v>86</v>
      </c>
      <c r="P2745">
        <f t="shared" si="211"/>
        <v>248.5</v>
      </c>
      <c r="Q2745" s="10" t="s">
        <v>8310</v>
      </c>
      <c r="R2745" t="s">
        <v>8334</v>
      </c>
      <c r="S2745" s="13">
        <f t="shared" si="212"/>
        <v>42534.631481481483</v>
      </c>
      <c r="T2745" s="13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8219</v>
      </c>
      <c r="G2746" t="s">
        <v>8222</v>
      </c>
      <c r="H2746" t="s">
        <v>8244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8290</v>
      </c>
      <c r="O2746">
        <f t="shared" si="210"/>
        <v>0</v>
      </c>
      <c r="P2746">
        <f t="shared" si="211"/>
        <v>1</v>
      </c>
      <c r="Q2746" s="10" t="s">
        <v>8324</v>
      </c>
      <c r="R2746" t="s">
        <v>8330</v>
      </c>
      <c r="S2746" s="13">
        <f t="shared" si="212"/>
        <v>42425.960983796293</v>
      </c>
      <c r="T2746" s="13">
        <f t="shared" si="213"/>
        <v>42463.006944444445</v>
      </c>
      <c r="U2746">
        <f t="shared" si="214"/>
        <v>2016</v>
      </c>
    </row>
    <row r="2747" spans="1:21" ht="48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8217</v>
      </c>
      <c r="G2747" t="s">
        <v>8222</v>
      </c>
      <c r="H2747" t="s">
        <v>8244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8268</v>
      </c>
      <c r="O2747">
        <f t="shared" si="210"/>
        <v>103</v>
      </c>
      <c r="P2747">
        <f t="shared" si="211"/>
        <v>83.57</v>
      </c>
      <c r="Q2747" s="10" t="s">
        <v>8310</v>
      </c>
      <c r="R2747" t="s">
        <v>8334</v>
      </c>
      <c r="S2747" s="13">
        <f t="shared" si="212"/>
        <v>41792.542986111112</v>
      </c>
      <c r="T2747" s="13">
        <f t="shared" si="213"/>
        <v>41813.75</v>
      </c>
      <c r="U2747">
        <f t="shared" si="214"/>
        <v>2014</v>
      </c>
    </row>
    <row r="2748" spans="1:21" ht="48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8219</v>
      </c>
      <c r="G2748" t="s">
        <v>8222</v>
      </c>
      <c r="H2748" t="s">
        <v>8244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8268</v>
      </c>
      <c r="O2748">
        <f t="shared" si="210"/>
        <v>7</v>
      </c>
      <c r="P2748">
        <f t="shared" si="211"/>
        <v>35.17</v>
      </c>
      <c r="Q2748" s="10" t="s">
        <v>8310</v>
      </c>
      <c r="R2748" t="s">
        <v>8334</v>
      </c>
      <c r="S2748" s="13">
        <f t="shared" si="212"/>
        <v>42601.854699074072</v>
      </c>
      <c r="T2748" s="13">
        <f t="shared" si="213"/>
        <v>42611.163194444445</v>
      </c>
      <c r="U2748">
        <f t="shared" si="214"/>
        <v>2016</v>
      </c>
    </row>
    <row r="2749" spans="1:21" ht="32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8217</v>
      </c>
      <c r="G2749" t="s">
        <v>8222</v>
      </c>
      <c r="H2749" t="s">
        <v>8244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8266</v>
      </c>
      <c r="O2749">
        <f t="shared" si="210"/>
        <v>108</v>
      </c>
      <c r="P2749">
        <f t="shared" si="211"/>
        <v>55.2</v>
      </c>
      <c r="Q2749" s="10" t="s">
        <v>8308</v>
      </c>
      <c r="R2749" t="s">
        <v>8337</v>
      </c>
      <c r="S2749" s="13">
        <f t="shared" si="212"/>
        <v>41674.08494212963</v>
      </c>
      <c r="T2749" s="13">
        <f t="shared" si="213"/>
        <v>41704.08494212963</v>
      </c>
      <c r="U2749">
        <f t="shared" si="214"/>
        <v>2014</v>
      </c>
    </row>
    <row r="2750" spans="1:21" ht="48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8219</v>
      </c>
      <c r="G2750" t="s">
        <v>8222</v>
      </c>
      <c r="H2750" t="s">
        <v>8244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8265</v>
      </c>
      <c r="O2750">
        <f t="shared" si="210"/>
        <v>16</v>
      </c>
      <c r="P2750">
        <f t="shared" si="211"/>
        <v>43.5</v>
      </c>
      <c r="Q2750" s="10" t="s">
        <v>8308</v>
      </c>
      <c r="R2750" t="s">
        <v>8317</v>
      </c>
      <c r="S2750" s="13">
        <f t="shared" si="212"/>
        <v>41835.126805555556</v>
      </c>
      <c r="T2750" s="13">
        <f t="shared" si="213"/>
        <v>41867.987500000003</v>
      </c>
      <c r="U2750">
        <f t="shared" si="214"/>
        <v>2014</v>
      </c>
    </row>
    <row r="2751" spans="1:21" ht="48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8217</v>
      </c>
      <c r="G2751" t="s">
        <v>8222</v>
      </c>
      <c r="H2751" t="s">
        <v>8244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8266</v>
      </c>
      <c r="O2751">
        <f t="shared" si="210"/>
        <v>108</v>
      </c>
      <c r="P2751">
        <f t="shared" si="211"/>
        <v>86.16</v>
      </c>
      <c r="Q2751" s="10" t="s">
        <v>8308</v>
      </c>
      <c r="R2751" t="s">
        <v>8337</v>
      </c>
      <c r="S2751" s="13">
        <f t="shared" si="212"/>
        <v>40638.162465277775</v>
      </c>
      <c r="T2751" s="13">
        <f t="shared" si="213"/>
        <v>40672.249305555553</v>
      </c>
      <c r="U2751">
        <f t="shared" si="214"/>
        <v>2011</v>
      </c>
    </row>
    <row r="2752" spans="1:21" ht="48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8217</v>
      </c>
      <c r="G2752" t="s">
        <v>8222</v>
      </c>
      <c r="H2752" t="s">
        <v>8244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8273</v>
      </c>
      <c r="O2752">
        <f t="shared" si="210"/>
        <v>109</v>
      </c>
      <c r="P2752">
        <f t="shared" si="211"/>
        <v>160.79</v>
      </c>
      <c r="Q2752" s="10" t="s">
        <v>8324</v>
      </c>
      <c r="R2752" t="s">
        <v>8348</v>
      </c>
      <c r="S2752" s="13">
        <f t="shared" si="212"/>
        <v>42087.803310185183</v>
      </c>
      <c r="T2752" s="13">
        <f t="shared" si="213"/>
        <v>42121.716666666667</v>
      </c>
      <c r="U2752">
        <f t="shared" si="214"/>
        <v>2015</v>
      </c>
    </row>
    <row r="2753" spans="1:21" ht="48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8219</v>
      </c>
      <c r="G2753" t="s">
        <v>8222</v>
      </c>
      <c r="H2753" t="s">
        <v>8244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8272</v>
      </c>
      <c r="O2753">
        <f t="shared" si="210"/>
        <v>25</v>
      </c>
      <c r="P2753">
        <f t="shared" si="211"/>
        <v>46.73</v>
      </c>
      <c r="Q2753" s="10" t="s">
        <v>8312</v>
      </c>
      <c r="R2753" t="s">
        <v>8351</v>
      </c>
      <c r="S2753" s="13">
        <f t="shared" si="212"/>
        <v>41365.904594907406</v>
      </c>
      <c r="T2753" s="13">
        <f t="shared" si="213"/>
        <v>41395.904594907406</v>
      </c>
      <c r="U2753">
        <f t="shared" si="214"/>
        <v>2013</v>
      </c>
    </row>
    <row r="2754" spans="1:21" ht="48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8217</v>
      </c>
      <c r="G2754" t="s">
        <v>8222</v>
      </c>
      <c r="H2754" t="s">
        <v>8244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8273</v>
      </c>
      <c r="O2754">
        <f t="shared" si="210"/>
        <v>122</v>
      </c>
      <c r="P2754">
        <f t="shared" si="211"/>
        <v>48.84</v>
      </c>
      <c r="Q2754" s="10" t="s">
        <v>8324</v>
      </c>
      <c r="R2754" t="s">
        <v>8348</v>
      </c>
      <c r="S2754" s="13">
        <f t="shared" si="212"/>
        <v>40945.845312500001</v>
      </c>
      <c r="T2754" s="13">
        <f t="shared" si="213"/>
        <v>40985.80364583333</v>
      </c>
      <c r="U2754">
        <f t="shared" si="214"/>
        <v>2012</v>
      </c>
    </row>
    <row r="2755" spans="1:21" ht="32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8217</v>
      </c>
      <c r="G2755" t="s">
        <v>8222</v>
      </c>
      <c r="H2755" t="s">
        <v>8244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8294</v>
      </c>
      <c r="O2755">
        <f t="shared" ref="O2755:O2818" si="215">ROUND(E2755/D2755*100,0)</f>
        <v>537</v>
      </c>
      <c r="P2755">
        <f t="shared" ref="P2755:P2818" si="216">IFERROR(ROUND(E2755/L2755,2),0)</f>
        <v>22.12</v>
      </c>
      <c r="Q2755" s="10" t="s">
        <v>8321</v>
      </c>
      <c r="R2755" t="s">
        <v>8349</v>
      </c>
      <c r="S2755" s="13">
        <f t="shared" ref="S2755:S2818" si="217">(((J2755/60)/60)/24)+DATE(1970,1,1)</f>
        <v>42371.617164351846</v>
      </c>
      <c r="T2755" s="13">
        <f t="shared" ref="T2755:T2818" si="218">(((I2755/60)/60)/24)+DATE(1970,1,1)</f>
        <v>42401.617164351846</v>
      </c>
      <c r="U2755">
        <f t="shared" ref="U2755:U2818" si="219">YEAR(T2755)</f>
        <v>2016</v>
      </c>
    </row>
    <row r="2756" spans="1:21" ht="48" x14ac:dyDescent="0.2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8217</v>
      </c>
      <c r="G2756" t="s">
        <v>8222</v>
      </c>
      <c r="H2756" t="s">
        <v>8244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8268</v>
      </c>
      <c r="O2756">
        <f t="shared" si="215"/>
        <v>128</v>
      </c>
      <c r="P2756">
        <f t="shared" si="216"/>
        <v>37.21</v>
      </c>
      <c r="Q2756" s="10" t="s">
        <v>8310</v>
      </c>
      <c r="R2756" t="s">
        <v>8334</v>
      </c>
      <c r="S2756" s="13">
        <f t="shared" si="217"/>
        <v>42693.742604166662</v>
      </c>
      <c r="T2756" s="13">
        <f t="shared" si="218"/>
        <v>42718.742604166662</v>
      </c>
      <c r="U2756">
        <f t="shared" si="219"/>
        <v>2016</v>
      </c>
    </row>
    <row r="2757" spans="1:21" ht="48" x14ac:dyDescent="0.2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8217</v>
      </c>
      <c r="G2757" t="s">
        <v>8223</v>
      </c>
      <c r="H2757" t="s">
        <v>8245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8268</v>
      </c>
      <c r="O2757">
        <f t="shared" si="215"/>
        <v>112</v>
      </c>
      <c r="P2757">
        <f t="shared" si="216"/>
        <v>39.81</v>
      </c>
      <c r="Q2757" s="10" t="s">
        <v>8310</v>
      </c>
      <c r="R2757" t="s">
        <v>8334</v>
      </c>
      <c r="S2757" s="13">
        <f t="shared" si="217"/>
        <v>42156.510393518518</v>
      </c>
      <c r="T2757" s="13">
        <f t="shared" si="218"/>
        <v>42186.510393518518</v>
      </c>
      <c r="U2757">
        <f t="shared" si="219"/>
        <v>2015</v>
      </c>
    </row>
    <row r="2758" spans="1:21" ht="48" x14ac:dyDescent="0.2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8217</v>
      </c>
      <c r="G2758" t="s">
        <v>8222</v>
      </c>
      <c r="H2758" t="s">
        <v>8244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8268</v>
      </c>
      <c r="O2758">
        <f t="shared" si="215"/>
        <v>113</v>
      </c>
      <c r="P2758">
        <f t="shared" si="216"/>
        <v>50.4</v>
      </c>
      <c r="Q2758" s="10" t="s">
        <v>8310</v>
      </c>
      <c r="R2758" t="s">
        <v>8334</v>
      </c>
      <c r="S2758" s="13">
        <f t="shared" si="217"/>
        <v>42458.641724537039</v>
      </c>
      <c r="T2758" s="13">
        <f t="shared" si="218"/>
        <v>42488.641724537039</v>
      </c>
      <c r="U2758">
        <f t="shared" si="219"/>
        <v>2016</v>
      </c>
    </row>
    <row r="2759" spans="1:21" ht="48" x14ac:dyDescent="0.2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8217</v>
      </c>
      <c r="G2759" t="s">
        <v>8222</v>
      </c>
      <c r="H2759" t="s">
        <v>8244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8268</v>
      </c>
      <c r="O2759">
        <f t="shared" si="215"/>
        <v>118</v>
      </c>
      <c r="P2759">
        <f t="shared" si="216"/>
        <v>75.34</v>
      </c>
      <c r="Q2759" s="10" t="s">
        <v>8310</v>
      </c>
      <c r="R2759" t="s">
        <v>8334</v>
      </c>
      <c r="S2759" s="13">
        <f t="shared" si="217"/>
        <v>41781.096203703702</v>
      </c>
      <c r="T2759" s="13">
        <f t="shared" si="218"/>
        <v>41794.207638888889</v>
      </c>
      <c r="U2759">
        <f t="shared" si="219"/>
        <v>2014</v>
      </c>
    </row>
    <row r="2760" spans="1:21" ht="48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8217</v>
      </c>
      <c r="G2760" t="s">
        <v>8222</v>
      </c>
      <c r="H2760" t="s">
        <v>8244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8273</v>
      </c>
      <c r="O2760">
        <f t="shared" si="215"/>
        <v>103</v>
      </c>
      <c r="P2760">
        <f t="shared" si="216"/>
        <v>88.33</v>
      </c>
      <c r="Q2760" s="10" t="s">
        <v>8324</v>
      </c>
      <c r="R2760" t="s">
        <v>8348</v>
      </c>
      <c r="S2760" s="13">
        <f t="shared" si="217"/>
        <v>41442.741249999999</v>
      </c>
      <c r="T2760" s="13">
        <f t="shared" si="218"/>
        <v>41458.207638888889</v>
      </c>
      <c r="U2760">
        <f t="shared" si="219"/>
        <v>2013</v>
      </c>
    </row>
    <row r="2761" spans="1:21" ht="48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8219</v>
      </c>
      <c r="G2761" t="s">
        <v>8222</v>
      </c>
      <c r="H2761" t="s">
        <v>8244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8275</v>
      </c>
      <c r="O2761">
        <f t="shared" si="215"/>
        <v>1</v>
      </c>
      <c r="P2761">
        <f t="shared" si="216"/>
        <v>20</v>
      </c>
      <c r="Q2761" s="10" t="s">
        <v>8324</v>
      </c>
      <c r="R2761" t="s">
        <v>8338</v>
      </c>
      <c r="S2761" s="13">
        <f t="shared" si="217"/>
        <v>41416.763171296298</v>
      </c>
      <c r="T2761" s="13">
        <f t="shared" si="218"/>
        <v>41455.831944444442</v>
      </c>
      <c r="U2761">
        <f t="shared" si="219"/>
        <v>2013</v>
      </c>
    </row>
    <row r="2762" spans="1:21" ht="48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8218</v>
      </c>
      <c r="G2762" t="s">
        <v>8222</v>
      </c>
      <c r="H2762" t="s">
        <v>8244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8283</v>
      </c>
      <c r="O2762">
        <f t="shared" si="215"/>
        <v>1</v>
      </c>
      <c r="P2762">
        <f t="shared" si="216"/>
        <v>25</v>
      </c>
      <c r="Q2762" s="10" t="s">
        <v>8324</v>
      </c>
      <c r="R2762" t="s">
        <v>8325</v>
      </c>
      <c r="S2762" s="13">
        <f t="shared" si="217"/>
        <v>40985.459803240738</v>
      </c>
      <c r="T2762" s="13">
        <f t="shared" si="218"/>
        <v>41015.666666666664</v>
      </c>
      <c r="U2762">
        <f t="shared" si="219"/>
        <v>2012</v>
      </c>
    </row>
    <row r="2763" spans="1:21" ht="48" x14ac:dyDescent="0.2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8220</v>
      </c>
      <c r="G2763" t="s">
        <v>8223</v>
      </c>
      <c r="H2763" t="s">
        <v>8245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8268</v>
      </c>
      <c r="O2763">
        <f t="shared" si="215"/>
        <v>2</v>
      </c>
      <c r="P2763">
        <f t="shared" si="216"/>
        <v>15</v>
      </c>
      <c r="Q2763" s="10" t="s">
        <v>8310</v>
      </c>
      <c r="R2763" t="s">
        <v>8334</v>
      </c>
      <c r="S2763" s="13">
        <f t="shared" si="217"/>
        <v>42783.513182870374</v>
      </c>
      <c r="T2763" s="13">
        <f t="shared" si="218"/>
        <v>42813.471516203703</v>
      </c>
      <c r="U2763">
        <f t="shared" si="219"/>
        <v>2017</v>
      </c>
    </row>
    <row r="2764" spans="1:21" ht="64" x14ac:dyDescent="0.2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8217</v>
      </c>
      <c r="G2764" t="s">
        <v>8239</v>
      </c>
      <c r="H2764" t="s">
        <v>8247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8268</v>
      </c>
      <c r="O2764">
        <f t="shared" si="215"/>
        <v>107</v>
      </c>
      <c r="P2764">
        <f t="shared" si="216"/>
        <v>63.7</v>
      </c>
      <c r="Q2764" s="10" t="s">
        <v>8310</v>
      </c>
      <c r="R2764" t="s">
        <v>8334</v>
      </c>
      <c r="S2764" s="13">
        <f t="shared" si="217"/>
        <v>42448.821585648147</v>
      </c>
      <c r="T2764" s="13">
        <f t="shared" si="218"/>
        <v>42466.895833333328</v>
      </c>
      <c r="U2764">
        <f t="shared" si="219"/>
        <v>2016</v>
      </c>
    </row>
    <row r="2765" spans="1:21" ht="48" x14ac:dyDescent="0.2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8217</v>
      </c>
      <c r="G2765" t="s">
        <v>8223</v>
      </c>
      <c r="H2765" t="s">
        <v>8245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8268</v>
      </c>
      <c r="O2765">
        <f t="shared" si="215"/>
        <v>100</v>
      </c>
      <c r="P2765">
        <f t="shared" si="216"/>
        <v>125</v>
      </c>
      <c r="Q2765" s="10" t="s">
        <v>8310</v>
      </c>
      <c r="R2765" t="s">
        <v>8334</v>
      </c>
      <c r="S2765" s="13">
        <f t="shared" si="217"/>
        <v>42442.623344907406</v>
      </c>
      <c r="T2765" s="13">
        <f t="shared" si="218"/>
        <v>42470.833333333328</v>
      </c>
      <c r="U2765">
        <f t="shared" si="219"/>
        <v>2016</v>
      </c>
    </row>
    <row r="2766" spans="1:21" ht="48" x14ac:dyDescent="0.2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8219</v>
      </c>
      <c r="G2766" t="s">
        <v>8223</v>
      </c>
      <c r="H2766" t="s">
        <v>8245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8268</v>
      </c>
      <c r="O2766">
        <f t="shared" si="215"/>
        <v>27</v>
      </c>
      <c r="P2766">
        <f t="shared" si="216"/>
        <v>35</v>
      </c>
      <c r="Q2766" s="10" t="s">
        <v>8310</v>
      </c>
      <c r="R2766" t="s">
        <v>8334</v>
      </c>
      <c r="S2766" s="13">
        <f t="shared" si="217"/>
        <v>42283.552951388891</v>
      </c>
      <c r="T2766" s="13">
        <f t="shared" si="218"/>
        <v>42313.594618055555</v>
      </c>
      <c r="U2766">
        <f t="shared" si="219"/>
        <v>2015</v>
      </c>
    </row>
    <row r="2767" spans="1:21" ht="48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8219</v>
      </c>
      <c r="G2767" t="s">
        <v>8227</v>
      </c>
      <c r="H2767" t="s">
        <v>8249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8284</v>
      </c>
      <c r="O2767">
        <f t="shared" si="215"/>
        <v>7</v>
      </c>
      <c r="P2767">
        <f t="shared" si="216"/>
        <v>30</v>
      </c>
      <c r="Q2767" s="10" t="s">
        <v>8312</v>
      </c>
      <c r="R2767" t="s">
        <v>8313</v>
      </c>
      <c r="S2767" s="13">
        <f t="shared" si="217"/>
        <v>42040.829872685179</v>
      </c>
      <c r="T2767" s="13">
        <f t="shared" si="218"/>
        <v>42070.829872685179</v>
      </c>
      <c r="U2767">
        <f t="shared" si="219"/>
        <v>2015</v>
      </c>
    </row>
    <row r="2768" spans="1:21" ht="48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8219</v>
      </c>
      <c r="G2768" t="s">
        <v>8237</v>
      </c>
      <c r="H2768" t="s">
        <v>8247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8270</v>
      </c>
      <c r="O2768">
        <f t="shared" si="215"/>
        <v>34</v>
      </c>
      <c r="P2768">
        <f t="shared" si="216"/>
        <v>75.75</v>
      </c>
      <c r="Q2768" s="10" t="s">
        <v>8315</v>
      </c>
      <c r="R2768" t="s">
        <v>8323</v>
      </c>
      <c r="S2768" s="13">
        <f t="shared" si="217"/>
        <v>42391.942094907412</v>
      </c>
      <c r="T2768" s="13">
        <f t="shared" si="218"/>
        <v>42421.942094907412</v>
      </c>
      <c r="U2768">
        <f t="shared" si="219"/>
        <v>2016</v>
      </c>
    </row>
    <row r="2769" spans="1:21" ht="48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8217</v>
      </c>
      <c r="G2769" t="s">
        <v>8222</v>
      </c>
      <c r="H2769" t="s">
        <v>8244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8282</v>
      </c>
      <c r="O2769">
        <f t="shared" si="215"/>
        <v>109</v>
      </c>
      <c r="P2769">
        <f t="shared" si="216"/>
        <v>89.24</v>
      </c>
      <c r="Q2769" s="10" t="s">
        <v>8328</v>
      </c>
      <c r="R2769" t="s">
        <v>8329</v>
      </c>
      <c r="S2769" s="13">
        <f t="shared" si="217"/>
        <v>42419.603703703702</v>
      </c>
      <c r="T2769" s="13">
        <f t="shared" si="218"/>
        <v>42449.562037037031</v>
      </c>
      <c r="U2769">
        <f t="shared" si="219"/>
        <v>2016</v>
      </c>
    </row>
    <row r="2770" spans="1:21" ht="48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8220</v>
      </c>
      <c r="G2770" t="s">
        <v>8222</v>
      </c>
      <c r="H2770" t="s">
        <v>8244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8295</v>
      </c>
      <c r="O2770">
        <f t="shared" si="215"/>
        <v>3</v>
      </c>
      <c r="P2770">
        <f t="shared" si="216"/>
        <v>21.25</v>
      </c>
      <c r="Q2770" s="10" t="s">
        <v>8332</v>
      </c>
      <c r="R2770" t="s">
        <v>8350</v>
      </c>
      <c r="S2770" s="13">
        <f t="shared" si="217"/>
        <v>42804.895474537043</v>
      </c>
      <c r="T2770" s="13">
        <f t="shared" si="218"/>
        <v>42834.853807870371</v>
      </c>
      <c r="U2770">
        <f t="shared" si="219"/>
        <v>2017</v>
      </c>
    </row>
    <row r="2771" spans="1:21" ht="16" x14ac:dyDescent="0.2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8217</v>
      </c>
      <c r="G2771" t="s">
        <v>8222</v>
      </c>
      <c r="H2771" t="s">
        <v>8244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8268</v>
      </c>
      <c r="O2771">
        <f t="shared" si="215"/>
        <v>108</v>
      </c>
      <c r="P2771">
        <f t="shared" si="216"/>
        <v>83.51</v>
      </c>
      <c r="Q2771" s="10" t="s">
        <v>8310</v>
      </c>
      <c r="R2771" t="s">
        <v>8334</v>
      </c>
      <c r="S2771" s="13">
        <f t="shared" si="217"/>
        <v>42268.127696759257</v>
      </c>
      <c r="T2771" s="13">
        <f t="shared" si="218"/>
        <v>42288.083333333328</v>
      </c>
      <c r="U2771">
        <f t="shared" si="219"/>
        <v>2015</v>
      </c>
    </row>
    <row r="2772" spans="1:21" ht="48" x14ac:dyDescent="0.2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8217</v>
      </c>
      <c r="G2772" t="s">
        <v>8239</v>
      </c>
      <c r="H2772" t="s">
        <v>8247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8268</v>
      </c>
      <c r="O2772">
        <f t="shared" si="215"/>
        <v>164</v>
      </c>
      <c r="P2772">
        <f t="shared" si="216"/>
        <v>70.290000000000006</v>
      </c>
      <c r="Q2772" s="10" t="s">
        <v>8310</v>
      </c>
      <c r="R2772" t="s">
        <v>8334</v>
      </c>
      <c r="S2772" s="13">
        <f t="shared" si="217"/>
        <v>42311.711979166663</v>
      </c>
      <c r="T2772" s="13">
        <f t="shared" si="218"/>
        <v>42341.708333333328</v>
      </c>
      <c r="U2772">
        <f t="shared" si="219"/>
        <v>2015</v>
      </c>
    </row>
    <row r="2773" spans="1:21" ht="48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8217</v>
      </c>
      <c r="G2773" t="s">
        <v>8223</v>
      </c>
      <c r="H2773" t="s">
        <v>8245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8282</v>
      </c>
      <c r="O2773">
        <f t="shared" si="215"/>
        <v>101</v>
      </c>
      <c r="P2773">
        <f t="shared" si="216"/>
        <v>299.22000000000003</v>
      </c>
      <c r="Q2773" s="10" t="s">
        <v>8328</v>
      </c>
      <c r="R2773" t="s">
        <v>8329</v>
      </c>
      <c r="S2773" s="13">
        <f t="shared" si="217"/>
        <v>42161.770833333328</v>
      </c>
      <c r="T2773" s="13">
        <f t="shared" si="218"/>
        <v>42193.770833333328</v>
      </c>
      <c r="U2773">
        <f t="shared" si="219"/>
        <v>2015</v>
      </c>
    </row>
    <row r="2774" spans="1:21" ht="48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8217</v>
      </c>
      <c r="G2774" t="s">
        <v>8222</v>
      </c>
      <c r="H2774" t="s">
        <v>8244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8262</v>
      </c>
      <c r="O2774">
        <f t="shared" si="215"/>
        <v>130</v>
      </c>
      <c r="P2774">
        <f t="shared" si="216"/>
        <v>49.88</v>
      </c>
      <c r="Q2774" s="10" t="s">
        <v>8308</v>
      </c>
      <c r="R2774" t="s">
        <v>8347</v>
      </c>
      <c r="S2774" s="13">
        <f t="shared" si="217"/>
        <v>41841.321770833332</v>
      </c>
      <c r="T2774" s="13">
        <f t="shared" si="218"/>
        <v>41856.321770833332</v>
      </c>
      <c r="U2774">
        <f t="shared" si="219"/>
        <v>2014</v>
      </c>
    </row>
    <row r="2775" spans="1:21" ht="48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8217</v>
      </c>
      <c r="G2775" t="s">
        <v>8222</v>
      </c>
      <c r="H2775" t="s">
        <v>8244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8282</v>
      </c>
      <c r="O2775">
        <f t="shared" si="215"/>
        <v>174</v>
      </c>
      <c r="P2775">
        <f t="shared" si="216"/>
        <v>32.32</v>
      </c>
      <c r="Q2775" s="10" t="s">
        <v>8328</v>
      </c>
      <c r="R2775" t="s">
        <v>8329</v>
      </c>
      <c r="S2775" s="13">
        <f t="shared" si="217"/>
        <v>42570.702986111108</v>
      </c>
      <c r="T2775" s="13">
        <f t="shared" si="218"/>
        <v>42600.702986111108</v>
      </c>
      <c r="U2775">
        <f t="shared" si="219"/>
        <v>2016</v>
      </c>
    </row>
    <row r="2776" spans="1:21" ht="48" x14ac:dyDescent="0.2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8217</v>
      </c>
      <c r="G2776" t="s">
        <v>8222</v>
      </c>
      <c r="H2776" t="s">
        <v>8244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8268</v>
      </c>
      <c r="O2776">
        <f t="shared" si="215"/>
        <v>110</v>
      </c>
      <c r="P2776">
        <f t="shared" si="216"/>
        <v>77.22</v>
      </c>
      <c r="Q2776" s="10" t="s">
        <v>8310</v>
      </c>
      <c r="R2776" t="s">
        <v>8334</v>
      </c>
      <c r="S2776" s="13">
        <f t="shared" si="217"/>
        <v>41898.168125000004</v>
      </c>
      <c r="T2776" s="13">
        <f t="shared" si="218"/>
        <v>41913.165972222225</v>
      </c>
      <c r="U2776">
        <f t="shared" si="219"/>
        <v>2014</v>
      </c>
    </row>
    <row r="2777" spans="1:21" ht="32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8217</v>
      </c>
      <c r="G2777" t="s">
        <v>8222</v>
      </c>
      <c r="H2777" t="s">
        <v>8244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8268</v>
      </c>
      <c r="O2777">
        <f t="shared" si="215"/>
        <v>119</v>
      </c>
      <c r="P2777">
        <f t="shared" si="216"/>
        <v>49.69</v>
      </c>
      <c r="Q2777" s="10" t="s">
        <v>8310</v>
      </c>
      <c r="R2777" t="s">
        <v>8334</v>
      </c>
      <c r="S2777" s="13">
        <f t="shared" si="217"/>
        <v>42050.008368055554</v>
      </c>
      <c r="T2777" s="13">
        <f t="shared" si="218"/>
        <v>42076.290972222225</v>
      </c>
      <c r="U2777">
        <f t="shared" si="219"/>
        <v>2015</v>
      </c>
    </row>
    <row r="2778" spans="1:21" ht="32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8217</v>
      </c>
      <c r="G2778" t="s">
        <v>8223</v>
      </c>
      <c r="H2778" t="s">
        <v>8245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8292</v>
      </c>
      <c r="O2778">
        <f t="shared" si="215"/>
        <v>168</v>
      </c>
      <c r="P2778">
        <f t="shared" si="216"/>
        <v>10.51</v>
      </c>
      <c r="Q2778" s="10" t="s">
        <v>8315</v>
      </c>
      <c r="R2778" t="s">
        <v>8326</v>
      </c>
      <c r="S2778" s="13">
        <f t="shared" si="217"/>
        <v>42026.370717592596</v>
      </c>
      <c r="T2778" s="13">
        <f t="shared" si="218"/>
        <v>42065.833333333328</v>
      </c>
      <c r="U2778">
        <f t="shared" si="219"/>
        <v>2015</v>
      </c>
    </row>
    <row r="2779" spans="1:21" ht="32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8217</v>
      </c>
      <c r="G2779" t="s">
        <v>8222</v>
      </c>
      <c r="H2779" t="s">
        <v>8244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8276</v>
      </c>
      <c r="O2779">
        <f t="shared" si="215"/>
        <v>103</v>
      </c>
      <c r="P2779">
        <f t="shared" si="216"/>
        <v>77.349999999999994</v>
      </c>
      <c r="Q2779" s="10" t="s">
        <v>8324</v>
      </c>
      <c r="R2779" t="s">
        <v>8345</v>
      </c>
      <c r="S2779" s="13">
        <f t="shared" si="217"/>
        <v>41371.648078703707</v>
      </c>
      <c r="T2779" s="13">
        <f t="shared" si="218"/>
        <v>41401.648078703707</v>
      </c>
      <c r="U2779">
        <f t="shared" si="219"/>
        <v>2013</v>
      </c>
    </row>
    <row r="2780" spans="1:21" ht="48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8217</v>
      </c>
      <c r="G2780" t="s">
        <v>8222</v>
      </c>
      <c r="H2780" t="s">
        <v>8244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8262</v>
      </c>
      <c r="O2780">
        <f t="shared" si="215"/>
        <v>110</v>
      </c>
      <c r="P2780">
        <f t="shared" si="216"/>
        <v>41.68</v>
      </c>
      <c r="Q2780" s="10" t="s">
        <v>8308</v>
      </c>
      <c r="R2780" t="s">
        <v>8347</v>
      </c>
      <c r="S2780" s="13">
        <f t="shared" si="217"/>
        <v>41375.057222222218</v>
      </c>
      <c r="T2780" s="13">
        <f t="shared" si="218"/>
        <v>41405.057222222218</v>
      </c>
      <c r="U2780">
        <f t="shared" si="219"/>
        <v>2013</v>
      </c>
    </row>
    <row r="2781" spans="1:21" ht="48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8217</v>
      </c>
      <c r="G2781" t="s">
        <v>8222</v>
      </c>
      <c r="H2781" t="s">
        <v>8244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8263</v>
      </c>
      <c r="O2781">
        <f t="shared" si="215"/>
        <v>105</v>
      </c>
      <c r="P2781">
        <f t="shared" si="216"/>
        <v>104.6</v>
      </c>
      <c r="Q2781" s="10" t="s">
        <v>8308</v>
      </c>
      <c r="R2781" t="s">
        <v>8357</v>
      </c>
      <c r="S2781" s="13">
        <f t="shared" si="217"/>
        <v>40322.53938657407</v>
      </c>
      <c r="T2781" s="13">
        <f t="shared" si="218"/>
        <v>40332.070138888892</v>
      </c>
      <c r="U2781">
        <f t="shared" si="219"/>
        <v>2010</v>
      </c>
    </row>
    <row r="2782" spans="1:21" ht="48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8219</v>
      </c>
      <c r="G2782" t="s">
        <v>8223</v>
      </c>
      <c r="H2782" t="s">
        <v>8245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8265</v>
      </c>
      <c r="O2782">
        <f t="shared" si="215"/>
        <v>22</v>
      </c>
      <c r="P2782">
        <f t="shared" si="216"/>
        <v>56</v>
      </c>
      <c r="Q2782" s="10" t="s">
        <v>8308</v>
      </c>
      <c r="R2782" t="s">
        <v>8317</v>
      </c>
      <c r="S2782" s="13">
        <f t="shared" si="217"/>
        <v>41900.505312499998</v>
      </c>
      <c r="T2782" s="13">
        <f t="shared" si="218"/>
        <v>41930.505312499998</v>
      </c>
      <c r="U2782">
        <f t="shared" si="219"/>
        <v>2014</v>
      </c>
    </row>
    <row r="2783" spans="1:21" ht="48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8219</v>
      </c>
      <c r="G2783" t="s">
        <v>8223</v>
      </c>
      <c r="H2783" t="s">
        <v>8245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8265</v>
      </c>
      <c r="O2783">
        <f t="shared" si="215"/>
        <v>0</v>
      </c>
      <c r="P2783">
        <f t="shared" si="216"/>
        <v>1</v>
      </c>
      <c r="Q2783" s="10" t="s">
        <v>8308</v>
      </c>
      <c r="R2783" t="s">
        <v>8317</v>
      </c>
      <c r="S2783" s="13">
        <f t="shared" si="217"/>
        <v>42375.996886574074</v>
      </c>
      <c r="T2783" s="13">
        <f t="shared" si="218"/>
        <v>42435.996886574074</v>
      </c>
      <c r="U2783">
        <f t="shared" si="219"/>
        <v>2016</v>
      </c>
    </row>
    <row r="2784" spans="1:21" ht="48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8219</v>
      </c>
      <c r="G2784" t="s">
        <v>8223</v>
      </c>
      <c r="H2784" t="s">
        <v>8245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8265</v>
      </c>
      <c r="O2784">
        <f t="shared" si="215"/>
        <v>10</v>
      </c>
      <c r="P2784">
        <f t="shared" si="216"/>
        <v>32.75</v>
      </c>
      <c r="Q2784" s="10" t="s">
        <v>8308</v>
      </c>
      <c r="R2784" t="s">
        <v>8317</v>
      </c>
      <c r="S2784" s="13">
        <f t="shared" si="217"/>
        <v>42741.848379629635</v>
      </c>
      <c r="T2784" s="13">
        <f t="shared" si="218"/>
        <v>42783.875</v>
      </c>
      <c r="U2784">
        <f t="shared" si="219"/>
        <v>2017</v>
      </c>
    </row>
    <row r="2785" spans="1:21" ht="48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8219</v>
      </c>
      <c r="G2785" t="s">
        <v>8223</v>
      </c>
      <c r="H2785" t="s">
        <v>8245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8265</v>
      </c>
      <c r="O2785">
        <f t="shared" si="215"/>
        <v>30</v>
      </c>
      <c r="P2785">
        <f t="shared" si="216"/>
        <v>93.25</v>
      </c>
      <c r="Q2785" s="10" t="s">
        <v>8308</v>
      </c>
      <c r="R2785" t="s">
        <v>8317</v>
      </c>
      <c r="S2785" s="13">
        <f t="shared" si="217"/>
        <v>41973.847962962958</v>
      </c>
      <c r="T2785" s="13">
        <f t="shared" si="218"/>
        <v>42033.847962962958</v>
      </c>
      <c r="U2785">
        <f t="shared" si="219"/>
        <v>2015</v>
      </c>
    </row>
    <row r="2786" spans="1:21" ht="32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8217</v>
      </c>
      <c r="G2786" t="s">
        <v>8222</v>
      </c>
      <c r="H2786" t="s">
        <v>8244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8266</v>
      </c>
      <c r="O2786">
        <f t="shared" si="215"/>
        <v>240</v>
      </c>
      <c r="P2786">
        <f t="shared" si="216"/>
        <v>41.38</v>
      </c>
      <c r="Q2786" s="10" t="s">
        <v>8308</v>
      </c>
      <c r="R2786" t="s">
        <v>8337</v>
      </c>
      <c r="S2786" s="13">
        <f t="shared" si="217"/>
        <v>40555.24800925926</v>
      </c>
      <c r="T2786" s="13">
        <f t="shared" si="218"/>
        <v>40600.24800925926</v>
      </c>
      <c r="U2786">
        <f t="shared" si="219"/>
        <v>2011</v>
      </c>
    </row>
    <row r="2787" spans="1:21" ht="48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8217</v>
      </c>
      <c r="G2787" t="s">
        <v>8222</v>
      </c>
      <c r="H2787" t="s">
        <v>8244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8266</v>
      </c>
      <c r="O2787">
        <f t="shared" si="215"/>
        <v>127</v>
      </c>
      <c r="P2787">
        <f t="shared" si="216"/>
        <v>57.65</v>
      </c>
      <c r="Q2787" s="10" t="s">
        <v>8308</v>
      </c>
      <c r="R2787" t="s">
        <v>8337</v>
      </c>
      <c r="S2787" s="13">
        <f t="shared" si="217"/>
        <v>41099.742800925924</v>
      </c>
      <c r="T2787" s="13">
        <f t="shared" si="218"/>
        <v>41115.742800925924</v>
      </c>
      <c r="U2787">
        <f t="shared" si="219"/>
        <v>2012</v>
      </c>
    </row>
    <row r="2788" spans="1:21" ht="48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8219</v>
      </c>
      <c r="G2788" t="s">
        <v>8222</v>
      </c>
      <c r="H2788" t="s">
        <v>8244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8267</v>
      </c>
      <c r="O2788">
        <f t="shared" si="215"/>
        <v>5</v>
      </c>
      <c r="P2788">
        <f t="shared" si="216"/>
        <v>62.5</v>
      </c>
      <c r="Q2788" s="10" t="s">
        <v>8308</v>
      </c>
      <c r="R2788" t="s">
        <v>8314</v>
      </c>
      <c r="S2788" s="13">
        <f t="shared" si="217"/>
        <v>41576.834513888891</v>
      </c>
      <c r="T2788" s="13">
        <f t="shared" si="218"/>
        <v>41609.876180555555</v>
      </c>
      <c r="U2788">
        <f t="shared" si="219"/>
        <v>2013</v>
      </c>
    </row>
    <row r="2789" spans="1:21" ht="48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8219</v>
      </c>
      <c r="G2789" t="s">
        <v>8222</v>
      </c>
      <c r="H2789" t="s">
        <v>8244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8267</v>
      </c>
      <c r="O2789">
        <f t="shared" si="215"/>
        <v>3</v>
      </c>
      <c r="P2789">
        <f t="shared" si="216"/>
        <v>20.5</v>
      </c>
      <c r="Q2789" s="10" t="s">
        <v>8308</v>
      </c>
      <c r="R2789" t="s">
        <v>8314</v>
      </c>
      <c r="S2789" s="13">
        <f t="shared" si="217"/>
        <v>41753.758043981477</v>
      </c>
      <c r="T2789" s="13">
        <f t="shared" si="218"/>
        <v>41773.758043981477</v>
      </c>
      <c r="U2789">
        <f t="shared" si="219"/>
        <v>2014</v>
      </c>
    </row>
    <row r="2790" spans="1:21" ht="48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8219</v>
      </c>
      <c r="G2790" t="s">
        <v>8223</v>
      </c>
      <c r="H2790" t="s">
        <v>8245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8269</v>
      </c>
      <c r="O2790">
        <f t="shared" si="215"/>
        <v>3</v>
      </c>
      <c r="P2790">
        <f t="shared" si="216"/>
        <v>8.5</v>
      </c>
      <c r="Q2790" s="10" t="s">
        <v>8315</v>
      </c>
      <c r="R2790" t="s">
        <v>8319</v>
      </c>
      <c r="S2790" s="13">
        <f t="shared" si="217"/>
        <v>42163.636828703704</v>
      </c>
      <c r="T2790" s="13">
        <f t="shared" si="218"/>
        <v>42193.636828703704</v>
      </c>
      <c r="U2790">
        <f t="shared" si="219"/>
        <v>2015</v>
      </c>
    </row>
    <row r="2791" spans="1:21" ht="48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8219</v>
      </c>
      <c r="G2791" t="s">
        <v>8227</v>
      </c>
      <c r="H2791" t="s">
        <v>8249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1</v>
      </c>
      <c r="P2791">
        <f t="shared" si="216"/>
        <v>20</v>
      </c>
      <c r="Q2791" s="10" t="s">
        <v>8315</v>
      </c>
      <c r="R2791" t="s">
        <v>8319</v>
      </c>
      <c r="S2791" s="13">
        <f t="shared" si="217"/>
        <v>42340.847361111111</v>
      </c>
      <c r="T2791" s="13">
        <f t="shared" si="218"/>
        <v>42370.847361111111</v>
      </c>
      <c r="U2791">
        <f t="shared" si="219"/>
        <v>2016</v>
      </c>
    </row>
    <row r="2792" spans="1:21" ht="48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8219</v>
      </c>
      <c r="G2792" t="s">
        <v>8222</v>
      </c>
      <c r="H2792" t="s">
        <v>8244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8269</v>
      </c>
      <c r="O2792">
        <f t="shared" si="215"/>
        <v>0</v>
      </c>
      <c r="P2792">
        <f t="shared" si="216"/>
        <v>0</v>
      </c>
      <c r="Q2792" s="10" t="s">
        <v>8315</v>
      </c>
      <c r="R2792" t="s">
        <v>8319</v>
      </c>
      <c r="S2792" s="13">
        <f t="shared" si="217"/>
        <v>42282.71629629629</v>
      </c>
      <c r="T2792" s="13">
        <f t="shared" si="218"/>
        <v>42312.757962962962</v>
      </c>
      <c r="U2792">
        <f t="shared" si="219"/>
        <v>2015</v>
      </c>
    </row>
    <row r="2793" spans="1:21" ht="32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8219</v>
      </c>
      <c r="G2793" t="s">
        <v>8222</v>
      </c>
      <c r="H2793" t="s">
        <v>8244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8269</v>
      </c>
      <c r="O2793">
        <f t="shared" si="215"/>
        <v>34</v>
      </c>
      <c r="P2793">
        <f t="shared" si="216"/>
        <v>121.43</v>
      </c>
      <c r="Q2793" s="10" t="s">
        <v>8315</v>
      </c>
      <c r="R2793" t="s">
        <v>8319</v>
      </c>
      <c r="S2793" s="13">
        <f t="shared" si="217"/>
        <v>41948.00209490741</v>
      </c>
      <c r="T2793" s="13">
        <f t="shared" si="218"/>
        <v>41978.00209490741</v>
      </c>
      <c r="U2793">
        <f t="shared" si="219"/>
        <v>2014</v>
      </c>
    </row>
    <row r="2794" spans="1:21" ht="48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8217</v>
      </c>
      <c r="G2794" t="s">
        <v>8222</v>
      </c>
      <c r="H2794" t="s">
        <v>8244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8270</v>
      </c>
      <c r="O2794">
        <f t="shared" si="215"/>
        <v>140</v>
      </c>
      <c r="P2794">
        <f t="shared" si="216"/>
        <v>42.67</v>
      </c>
      <c r="Q2794" s="10" t="s">
        <v>8315</v>
      </c>
      <c r="R2794" t="s">
        <v>8323</v>
      </c>
      <c r="S2794" s="13">
        <f t="shared" si="217"/>
        <v>41877.912187499998</v>
      </c>
      <c r="T2794" s="13">
        <f t="shared" si="218"/>
        <v>41898.912187499998</v>
      </c>
      <c r="U2794">
        <f t="shared" si="219"/>
        <v>2014</v>
      </c>
    </row>
    <row r="2795" spans="1:21" ht="48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8219</v>
      </c>
      <c r="G2795" t="s">
        <v>8222</v>
      </c>
      <c r="H2795" t="s">
        <v>8244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8270</v>
      </c>
      <c r="O2795">
        <f t="shared" si="215"/>
        <v>0</v>
      </c>
      <c r="P2795">
        <f t="shared" si="216"/>
        <v>1</v>
      </c>
      <c r="Q2795" s="10" t="s">
        <v>8315</v>
      </c>
      <c r="R2795" t="s">
        <v>8323</v>
      </c>
      <c r="S2795" s="13">
        <f t="shared" si="217"/>
        <v>42639.805601851855</v>
      </c>
      <c r="T2795" s="13">
        <f t="shared" si="218"/>
        <v>42669.805601851855</v>
      </c>
      <c r="U2795">
        <f t="shared" si="219"/>
        <v>2016</v>
      </c>
    </row>
    <row r="2796" spans="1:21" ht="48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8217</v>
      </c>
      <c r="G2796" t="s">
        <v>8222</v>
      </c>
      <c r="H2796" t="s">
        <v>8244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8271</v>
      </c>
      <c r="O2796">
        <f t="shared" si="215"/>
        <v>101</v>
      </c>
      <c r="P2796">
        <f t="shared" si="216"/>
        <v>72.430000000000007</v>
      </c>
      <c r="Q2796" s="10" t="s">
        <v>8312</v>
      </c>
      <c r="R2796" t="s">
        <v>8346</v>
      </c>
      <c r="S2796" s="13">
        <f t="shared" si="217"/>
        <v>41346.042673611111</v>
      </c>
      <c r="T2796" s="13">
        <f t="shared" si="218"/>
        <v>41376.042673611111</v>
      </c>
      <c r="U2796">
        <f t="shared" si="219"/>
        <v>2013</v>
      </c>
    </row>
    <row r="2797" spans="1:21" ht="48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8217</v>
      </c>
      <c r="G2797" t="s">
        <v>8223</v>
      </c>
      <c r="H2797" t="s">
        <v>8245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8271</v>
      </c>
      <c r="O2797">
        <f t="shared" si="215"/>
        <v>120</v>
      </c>
      <c r="P2797">
        <f t="shared" si="216"/>
        <v>17.82</v>
      </c>
      <c r="Q2797" s="10" t="s">
        <v>8312</v>
      </c>
      <c r="R2797" t="s">
        <v>8346</v>
      </c>
      <c r="S2797" s="13">
        <f t="shared" si="217"/>
        <v>41598.420046296298</v>
      </c>
      <c r="T2797" s="13">
        <f t="shared" si="218"/>
        <v>41628.420046296298</v>
      </c>
      <c r="U2797">
        <f t="shared" si="219"/>
        <v>2013</v>
      </c>
    </row>
    <row r="2798" spans="1:21" ht="48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8217</v>
      </c>
      <c r="G2798" t="s">
        <v>8222</v>
      </c>
      <c r="H2798" t="s">
        <v>8244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8271</v>
      </c>
      <c r="O2798">
        <f t="shared" si="215"/>
        <v>102</v>
      </c>
      <c r="P2798">
        <f t="shared" si="216"/>
        <v>37.47</v>
      </c>
      <c r="Q2798" s="10" t="s">
        <v>8312</v>
      </c>
      <c r="R2798" t="s">
        <v>8346</v>
      </c>
      <c r="S2798" s="13">
        <f t="shared" si="217"/>
        <v>41383.605057870373</v>
      </c>
      <c r="T2798" s="13">
        <f t="shared" si="218"/>
        <v>41414.02847222222</v>
      </c>
      <c r="U2798">
        <f t="shared" si="219"/>
        <v>2013</v>
      </c>
    </row>
    <row r="2799" spans="1:21" ht="32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8217</v>
      </c>
      <c r="G2799" t="s">
        <v>8222</v>
      </c>
      <c r="H2799" t="s">
        <v>8244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8271</v>
      </c>
      <c r="O2799">
        <f t="shared" si="215"/>
        <v>102</v>
      </c>
      <c r="P2799">
        <f t="shared" si="216"/>
        <v>134.21</v>
      </c>
      <c r="Q2799" s="10" t="s">
        <v>8312</v>
      </c>
      <c r="R2799" t="s">
        <v>8346</v>
      </c>
      <c r="S2799" s="13">
        <f t="shared" si="217"/>
        <v>40429.836435185185</v>
      </c>
      <c r="T2799" s="13">
        <f t="shared" si="218"/>
        <v>40459.836435185185</v>
      </c>
      <c r="U2799">
        <f t="shared" si="219"/>
        <v>2010</v>
      </c>
    </row>
    <row r="2800" spans="1:21" ht="48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8219</v>
      </c>
      <c r="G2800" t="s">
        <v>8222</v>
      </c>
      <c r="H2800" t="s">
        <v>8244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8272</v>
      </c>
      <c r="O2800">
        <f t="shared" si="215"/>
        <v>0</v>
      </c>
      <c r="P2800">
        <f t="shared" si="216"/>
        <v>0</v>
      </c>
      <c r="Q2800" s="10" t="s">
        <v>8312</v>
      </c>
      <c r="R2800" t="s">
        <v>8351</v>
      </c>
      <c r="S2800" s="13">
        <f t="shared" si="217"/>
        <v>41594.207060185188</v>
      </c>
      <c r="T2800" s="13">
        <f t="shared" si="218"/>
        <v>41624.207060185188</v>
      </c>
      <c r="U2800">
        <f t="shared" si="219"/>
        <v>2013</v>
      </c>
    </row>
    <row r="2801" spans="1:21" ht="32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8217</v>
      </c>
      <c r="G2801" t="s">
        <v>8222</v>
      </c>
      <c r="H2801" t="s">
        <v>8244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8273</v>
      </c>
      <c r="O2801">
        <f t="shared" si="215"/>
        <v>100</v>
      </c>
      <c r="P2801">
        <f t="shared" si="216"/>
        <v>41.85</v>
      </c>
      <c r="Q2801" s="10" t="s">
        <v>8324</v>
      </c>
      <c r="R2801" t="s">
        <v>8348</v>
      </c>
      <c r="S2801" s="13">
        <f t="shared" si="217"/>
        <v>41555.873645833337</v>
      </c>
      <c r="T2801" s="13">
        <f t="shared" si="218"/>
        <v>41585.915312500001</v>
      </c>
      <c r="U2801">
        <f t="shared" si="219"/>
        <v>2013</v>
      </c>
    </row>
    <row r="2802" spans="1:21" ht="32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8217</v>
      </c>
      <c r="G2802" t="s">
        <v>8222</v>
      </c>
      <c r="H2802" t="s">
        <v>8244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8273</v>
      </c>
      <c r="O2802">
        <f t="shared" si="215"/>
        <v>122</v>
      </c>
      <c r="P2802">
        <f t="shared" si="216"/>
        <v>49.11</v>
      </c>
      <c r="Q2802" s="10" t="s">
        <v>8324</v>
      </c>
      <c r="R2802" t="s">
        <v>8348</v>
      </c>
      <c r="S2802" s="13">
        <f t="shared" si="217"/>
        <v>41730.998402777775</v>
      </c>
      <c r="T2802" s="13">
        <f t="shared" si="218"/>
        <v>41760.998402777775</v>
      </c>
      <c r="U2802">
        <f t="shared" si="219"/>
        <v>2014</v>
      </c>
    </row>
    <row r="2803" spans="1:21" ht="48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8217</v>
      </c>
      <c r="G2803" t="s">
        <v>8227</v>
      </c>
      <c r="H2803" t="s">
        <v>8249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8274</v>
      </c>
      <c r="O2803">
        <f t="shared" si="215"/>
        <v>104</v>
      </c>
      <c r="P2803">
        <f t="shared" si="216"/>
        <v>66.87</v>
      </c>
      <c r="Q2803" s="10" t="s">
        <v>8324</v>
      </c>
      <c r="R2803" t="s">
        <v>8353</v>
      </c>
      <c r="S2803" s="13">
        <f t="shared" si="217"/>
        <v>41526.592395833337</v>
      </c>
      <c r="T2803" s="13">
        <f t="shared" si="218"/>
        <v>41561.165972222225</v>
      </c>
      <c r="U2803">
        <f t="shared" si="219"/>
        <v>2013</v>
      </c>
    </row>
    <row r="2804" spans="1:21" ht="48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8219</v>
      </c>
      <c r="G2804" t="s">
        <v>8222</v>
      </c>
      <c r="H2804" t="s">
        <v>8244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8276</v>
      </c>
      <c r="O2804">
        <f t="shared" si="215"/>
        <v>3</v>
      </c>
      <c r="P2804">
        <f t="shared" si="216"/>
        <v>35</v>
      </c>
      <c r="Q2804" s="10" t="s">
        <v>8324</v>
      </c>
      <c r="R2804" t="s">
        <v>8345</v>
      </c>
      <c r="S2804" s="13">
        <f t="shared" si="217"/>
        <v>40878.758217592593</v>
      </c>
      <c r="T2804" s="13">
        <f t="shared" si="218"/>
        <v>40923.758217592593</v>
      </c>
      <c r="U2804">
        <f t="shared" si="219"/>
        <v>2012</v>
      </c>
    </row>
    <row r="2805" spans="1:21" ht="48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8219</v>
      </c>
      <c r="G2805" t="s">
        <v>8222</v>
      </c>
      <c r="H2805" t="s">
        <v>8244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8275</v>
      </c>
      <c r="O2805">
        <f t="shared" si="215"/>
        <v>0</v>
      </c>
      <c r="P2805">
        <f t="shared" si="216"/>
        <v>0</v>
      </c>
      <c r="Q2805" s="10" t="s">
        <v>8324</v>
      </c>
      <c r="R2805" t="s">
        <v>8338</v>
      </c>
      <c r="S2805" s="13">
        <f t="shared" si="217"/>
        <v>40340.801562499997</v>
      </c>
      <c r="T2805" s="13">
        <f t="shared" si="218"/>
        <v>40386.207638888889</v>
      </c>
      <c r="U2805">
        <f t="shared" si="219"/>
        <v>2010</v>
      </c>
    </row>
    <row r="2806" spans="1:21" ht="48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8219</v>
      </c>
      <c r="G2806" t="s">
        <v>8222</v>
      </c>
      <c r="H2806" t="s">
        <v>8244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8270</v>
      </c>
      <c r="O2806">
        <f t="shared" si="215"/>
        <v>28</v>
      </c>
      <c r="P2806">
        <f t="shared" si="216"/>
        <v>19.239999999999998</v>
      </c>
      <c r="Q2806" s="10" t="s">
        <v>8315</v>
      </c>
      <c r="R2806" t="s">
        <v>8323</v>
      </c>
      <c r="S2806" s="13">
        <f t="shared" si="217"/>
        <v>42373.712418981479</v>
      </c>
      <c r="T2806" s="13">
        <f t="shared" si="218"/>
        <v>42411.712418981479</v>
      </c>
      <c r="U2806">
        <f t="shared" si="219"/>
        <v>2016</v>
      </c>
    </row>
    <row r="2807" spans="1:21" ht="16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8218</v>
      </c>
      <c r="G2807" t="s">
        <v>8222</v>
      </c>
      <c r="H2807" t="s">
        <v>8244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8278</v>
      </c>
      <c r="O2807">
        <f t="shared" si="215"/>
        <v>0</v>
      </c>
      <c r="P2807">
        <f t="shared" si="216"/>
        <v>0</v>
      </c>
      <c r="Q2807" s="10" t="s">
        <v>8339</v>
      </c>
      <c r="R2807" t="s">
        <v>8340</v>
      </c>
      <c r="S2807" s="13">
        <f t="shared" si="217"/>
        <v>42231.7971875</v>
      </c>
      <c r="T2807" s="13">
        <f t="shared" si="218"/>
        <v>42261.7971875</v>
      </c>
      <c r="U2807">
        <f t="shared" si="219"/>
        <v>2015</v>
      </c>
    </row>
    <row r="2808" spans="1:21" ht="48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8218</v>
      </c>
      <c r="G2808" t="s">
        <v>8222</v>
      </c>
      <c r="H2808" t="s">
        <v>8244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8278</v>
      </c>
      <c r="O2808">
        <f t="shared" si="215"/>
        <v>0</v>
      </c>
      <c r="P2808">
        <f t="shared" si="216"/>
        <v>0</v>
      </c>
      <c r="Q2808" s="10" t="s">
        <v>8339</v>
      </c>
      <c r="R2808" t="s">
        <v>8340</v>
      </c>
      <c r="S2808" s="13">
        <f t="shared" si="217"/>
        <v>41831.851840277777</v>
      </c>
      <c r="T2808" s="13">
        <f t="shared" si="218"/>
        <v>41861.916666666664</v>
      </c>
      <c r="U2808">
        <f t="shared" si="219"/>
        <v>2014</v>
      </c>
    </row>
    <row r="2809" spans="1:21" ht="48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8219</v>
      </c>
      <c r="G2809" t="s">
        <v>8222</v>
      </c>
      <c r="H2809" t="s">
        <v>8244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8279</v>
      </c>
      <c r="O2809">
        <f t="shared" si="215"/>
        <v>0</v>
      </c>
      <c r="P2809">
        <f t="shared" si="216"/>
        <v>1</v>
      </c>
      <c r="Q2809" s="10" t="s">
        <v>8321</v>
      </c>
      <c r="R2809" t="s">
        <v>8322</v>
      </c>
      <c r="S2809" s="13">
        <f t="shared" si="217"/>
        <v>42347.203587962969</v>
      </c>
      <c r="T2809" s="13">
        <f t="shared" si="218"/>
        <v>42377.203587962969</v>
      </c>
      <c r="U2809">
        <f t="shared" si="219"/>
        <v>2016</v>
      </c>
    </row>
    <row r="2810" spans="1:21" ht="32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8219</v>
      </c>
      <c r="G2810" t="s">
        <v>8222</v>
      </c>
      <c r="H2810" t="s">
        <v>8244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8281</v>
      </c>
      <c r="O2810">
        <f t="shared" si="215"/>
        <v>10</v>
      </c>
      <c r="P2810">
        <f t="shared" si="216"/>
        <v>42</v>
      </c>
      <c r="Q2810" s="10" t="s">
        <v>8332</v>
      </c>
      <c r="R2810" t="s">
        <v>8333</v>
      </c>
      <c r="S2810" s="13">
        <f t="shared" si="217"/>
        <v>42317.954571759255</v>
      </c>
      <c r="T2810" s="13">
        <f t="shared" si="218"/>
        <v>42377.954571759255</v>
      </c>
      <c r="U2810">
        <f t="shared" si="219"/>
        <v>2016</v>
      </c>
    </row>
    <row r="2811" spans="1:21" ht="48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8219</v>
      </c>
      <c r="G2811" t="s">
        <v>8222</v>
      </c>
      <c r="H2811" t="s">
        <v>8244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8281</v>
      </c>
      <c r="O2811">
        <f t="shared" si="215"/>
        <v>4</v>
      </c>
      <c r="P2811">
        <f t="shared" si="216"/>
        <v>33.33</v>
      </c>
      <c r="Q2811" s="10" t="s">
        <v>8332</v>
      </c>
      <c r="R2811" t="s">
        <v>8333</v>
      </c>
      <c r="S2811" s="13">
        <f t="shared" si="217"/>
        <v>42656.86137731481</v>
      </c>
      <c r="T2811" s="13">
        <f t="shared" si="218"/>
        <v>42676.165972222225</v>
      </c>
      <c r="U2811">
        <f t="shared" si="219"/>
        <v>2016</v>
      </c>
    </row>
    <row r="2812" spans="1:21" ht="48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8217</v>
      </c>
      <c r="G2812" t="s">
        <v>8222</v>
      </c>
      <c r="H2812" t="s">
        <v>8244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8282</v>
      </c>
      <c r="O2812">
        <f t="shared" si="215"/>
        <v>129</v>
      </c>
      <c r="P2812">
        <f t="shared" si="216"/>
        <v>38.869999999999997</v>
      </c>
      <c r="Q2812" s="10" t="s">
        <v>8328</v>
      </c>
      <c r="R2812" t="s">
        <v>8329</v>
      </c>
      <c r="S2812" s="13">
        <f t="shared" si="217"/>
        <v>42318.950173611112</v>
      </c>
      <c r="T2812" s="13">
        <f t="shared" si="218"/>
        <v>42335.041666666672</v>
      </c>
      <c r="U2812">
        <f t="shared" si="219"/>
        <v>2015</v>
      </c>
    </row>
    <row r="2813" spans="1:21" ht="16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8218</v>
      </c>
      <c r="G2813" t="s">
        <v>8222</v>
      </c>
      <c r="H2813" t="s">
        <v>8244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8283</v>
      </c>
      <c r="O2813">
        <f t="shared" si="215"/>
        <v>0</v>
      </c>
      <c r="P2813">
        <f t="shared" si="216"/>
        <v>0</v>
      </c>
      <c r="Q2813" s="10" t="s">
        <v>8324</v>
      </c>
      <c r="R2813" t="s">
        <v>8325</v>
      </c>
      <c r="S2813" s="13">
        <f t="shared" si="217"/>
        <v>41110.680138888885</v>
      </c>
      <c r="T2813" s="13">
        <f t="shared" si="218"/>
        <v>41118.666666666664</v>
      </c>
      <c r="U2813">
        <f t="shared" si="219"/>
        <v>2012</v>
      </c>
    </row>
    <row r="2814" spans="1:21" ht="32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8218</v>
      </c>
      <c r="G2814" t="s">
        <v>8222</v>
      </c>
      <c r="H2814" t="s">
        <v>8244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8283</v>
      </c>
      <c r="O2814">
        <f t="shared" si="215"/>
        <v>0</v>
      </c>
      <c r="P2814">
        <f t="shared" si="216"/>
        <v>0</v>
      </c>
      <c r="Q2814" s="10" t="s">
        <v>8324</v>
      </c>
      <c r="R2814" t="s">
        <v>8325</v>
      </c>
      <c r="S2814" s="13">
        <f t="shared" si="217"/>
        <v>40883.962581018517</v>
      </c>
      <c r="T2814" s="13">
        <f t="shared" si="218"/>
        <v>40913.962581018517</v>
      </c>
      <c r="U2814">
        <f t="shared" si="219"/>
        <v>2012</v>
      </c>
    </row>
    <row r="2815" spans="1:21" ht="32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8217</v>
      </c>
      <c r="G2815" t="s">
        <v>8222</v>
      </c>
      <c r="H2815" t="s">
        <v>8244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8273</v>
      </c>
      <c r="O2815">
        <f t="shared" si="215"/>
        <v>152</v>
      </c>
      <c r="P2815">
        <f t="shared" si="216"/>
        <v>64.25</v>
      </c>
      <c r="Q2815" s="10" t="s">
        <v>8324</v>
      </c>
      <c r="R2815" t="s">
        <v>8348</v>
      </c>
      <c r="S2815" s="13">
        <f t="shared" si="217"/>
        <v>41767.656863425924</v>
      </c>
      <c r="T2815" s="13">
        <f t="shared" si="218"/>
        <v>41803.290972222225</v>
      </c>
      <c r="U2815">
        <f t="shared" si="219"/>
        <v>2014</v>
      </c>
    </row>
    <row r="2816" spans="1:21" ht="32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8217</v>
      </c>
      <c r="G2816" t="s">
        <v>8222</v>
      </c>
      <c r="H2816" t="s">
        <v>8244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8273</v>
      </c>
      <c r="O2816">
        <f t="shared" si="215"/>
        <v>104</v>
      </c>
      <c r="P2816">
        <f t="shared" si="216"/>
        <v>27.15</v>
      </c>
      <c r="Q2816" s="10" t="s">
        <v>8324</v>
      </c>
      <c r="R2816" t="s">
        <v>8348</v>
      </c>
      <c r="S2816" s="13">
        <f t="shared" si="217"/>
        <v>41766.970648148148</v>
      </c>
      <c r="T2816" s="13">
        <f t="shared" si="218"/>
        <v>41799.165972222225</v>
      </c>
      <c r="U2816">
        <f t="shared" si="219"/>
        <v>2014</v>
      </c>
    </row>
    <row r="2817" spans="1:21" ht="48" x14ac:dyDescent="0.2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8217</v>
      </c>
      <c r="G2817" t="s">
        <v>8223</v>
      </c>
      <c r="H2817" t="s">
        <v>8245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8268</v>
      </c>
      <c r="O2817">
        <f t="shared" si="215"/>
        <v>102</v>
      </c>
      <c r="P2817">
        <f t="shared" si="216"/>
        <v>39.83</v>
      </c>
      <c r="Q2817" s="10" t="s">
        <v>8310</v>
      </c>
      <c r="R2817" t="s">
        <v>8334</v>
      </c>
      <c r="S2817" s="13">
        <f t="shared" si="217"/>
        <v>42184.572881944448</v>
      </c>
      <c r="T2817" s="13">
        <f t="shared" si="218"/>
        <v>42214.708333333328</v>
      </c>
      <c r="U2817">
        <f t="shared" si="219"/>
        <v>2015</v>
      </c>
    </row>
    <row r="2818" spans="1:21" ht="48" x14ac:dyDescent="0.2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8217</v>
      </c>
      <c r="G2818" t="s">
        <v>8222</v>
      </c>
      <c r="H2818" t="s">
        <v>8244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8268</v>
      </c>
      <c r="O2818">
        <f t="shared" si="215"/>
        <v>100</v>
      </c>
      <c r="P2818">
        <f t="shared" si="216"/>
        <v>50</v>
      </c>
      <c r="Q2818" s="10" t="s">
        <v>8310</v>
      </c>
      <c r="R2818" t="s">
        <v>8334</v>
      </c>
      <c r="S2818" s="13">
        <f t="shared" si="217"/>
        <v>42675.057997685188</v>
      </c>
      <c r="T2818" s="13">
        <f t="shared" si="218"/>
        <v>42705.099664351852</v>
      </c>
      <c r="U2818">
        <f t="shared" si="219"/>
        <v>2016</v>
      </c>
    </row>
    <row r="2819" spans="1:21" ht="48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8218</v>
      </c>
      <c r="G2819" t="s">
        <v>8224</v>
      </c>
      <c r="H2819" t="s">
        <v>8246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8270</v>
      </c>
      <c r="O2819">
        <f t="shared" ref="O2819:O2882" si="220">ROUND(E2819/D2819*100,0)</f>
        <v>0</v>
      </c>
      <c r="P2819">
        <f t="shared" ref="P2819:P2882" si="221">IFERROR(ROUND(E2819/L2819,2),0)</f>
        <v>0</v>
      </c>
      <c r="Q2819" s="10" t="s">
        <v>8315</v>
      </c>
      <c r="R2819" t="s">
        <v>8323</v>
      </c>
      <c r="S2819" s="13">
        <f t="shared" ref="S2819:S2882" si="222">(((J2819/60)/60)/24)+DATE(1970,1,1)</f>
        <v>41806.106770833336</v>
      </c>
      <c r="T2819" s="13">
        <f t="shared" ref="T2819:T2882" si="223">(((I2819/60)/60)/24)+DATE(1970,1,1)</f>
        <v>41836.106770833336</v>
      </c>
      <c r="U2819">
        <f t="shared" ref="U2819:U2882" si="224">YEAR(T2819)</f>
        <v>2014</v>
      </c>
    </row>
    <row r="2820" spans="1:21" ht="48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8217</v>
      </c>
      <c r="G2820" t="s">
        <v>8222</v>
      </c>
      <c r="H2820" t="s">
        <v>8244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8271</v>
      </c>
      <c r="O2820">
        <f t="shared" si="220"/>
        <v>102</v>
      </c>
      <c r="P2820">
        <f t="shared" si="221"/>
        <v>82.42</v>
      </c>
      <c r="Q2820" s="10" t="s">
        <v>8312</v>
      </c>
      <c r="R2820" t="s">
        <v>8346</v>
      </c>
      <c r="S2820" s="13">
        <f t="shared" si="222"/>
        <v>42040.638020833328</v>
      </c>
      <c r="T2820" s="13">
        <f t="shared" si="223"/>
        <v>42070.638020833328</v>
      </c>
      <c r="U2820">
        <f t="shared" si="224"/>
        <v>2015</v>
      </c>
    </row>
    <row r="2821" spans="1:21" ht="48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8217</v>
      </c>
      <c r="G2821" t="s">
        <v>8223</v>
      </c>
      <c r="H2821" t="s">
        <v>8245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8271</v>
      </c>
      <c r="O2821">
        <f t="shared" si="220"/>
        <v>123</v>
      </c>
      <c r="P2821">
        <f t="shared" si="221"/>
        <v>25.35</v>
      </c>
      <c r="Q2821" s="10" t="s">
        <v>8312</v>
      </c>
      <c r="R2821" t="s">
        <v>8346</v>
      </c>
      <c r="S2821" s="13">
        <f t="shared" si="222"/>
        <v>41213.254687499997</v>
      </c>
      <c r="T2821" s="13">
        <f t="shared" si="223"/>
        <v>41243.416666666664</v>
      </c>
      <c r="U2821">
        <f t="shared" si="224"/>
        <v>2012</v>
      </c>
    </row>
    <row r="2822" spans="1:21" ht="48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8217</v>
      </c>
      <c r="G2822" t="s">
        <v>8222</v>
      </c>
      <c r="H2822" t="s">
        <v>8244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8273</v>
      </c>
      <c r="O2822">
        <f t="shared" si="220"/>
        <v>114</v>
      </c>
      <c r="P2822">
        <f t="shared" si="221"/>
        <v>27.32</v>
      </c>
      <c r="Q2822" s="10" t="s">
        <v>8324</v>
      </c>
      <c r="R2822" t="s">
        <v>8348</v>
      </c>
      <c r="S2822" s="13">
        <f t="shared" si="222"/>
        <v>42401.154930555553</v>
      </c>
      <c r="T2822" s="13">
        <f t="shared" si="223"/>
        <v>42432.154930555553</v>
      </c>
      <c r="U2822">
        <f t="shared" si="224"/>
        <v>2016</v>
      </c>
    </row>
    <row r="2823" spans="1:21" ht="48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8217</v>
      </c>
      <c r="G2823" t="s">
        <v>8222</v>
      </c>
      <c r="H2823" t="s">
        <v>8244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8273</v>
      </c>
      <c r="O2823">
        <f t="shared" si="220"/>
        <v>497</v>
      </c>
      <c r="P2823">
        <f t="shared" si="221"/>
        <v>51.72</v>
      </c>
      <c r="Q2823" s="10" t="s">
        <v>8324</v>
      </c>
      <c r="R2823" t="s">
        <v>8348</v>
      </c>
      <c r="S2823" s="13">
        <f t="shared" si="222"/>
        <v>41399.99622685185</v>
      </c>
      <c r="T2823" s="13">
        <f t="shared" si="223"/>
        <v>41420.99622685185</v>
      </c>
      <c r="U2823">
        <f t="shared" si="224"/>
        <v>2013</v>
      </c>
    </row>
    <row r="2824" spans="1:21" ht="48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8217</v>
      </c>
      <c r="G2824" t="s">
        <v>8223</v>
      </c>
      <c r="H2824" t="s">
        <v>8245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8273</v>
      </c>
      <c r="O2824">
        <f t="shared" si="220"/>
        <v>109</v>
      </c>
      <c r="P2824">
        <f t="shared" si="221"/>
        <v>24.15</v>
      </c>
      <c r="Q2824" s="10" t="s">
        <v>8324</v>
      </c>
      <c r="R2824" t="s">
        <v>8348</v>
      </c>
      <c r="S2824" s="13">
        <f t="shared" si="222"/>
        <v>42065.053368055553</v>
      </c>
      <c r="T2824" s="13">
        <f t="shared" si="223"/>
        <v>42125.011701388896</v>
      </c>
      <c r="U2824">
        <f t="shared" si="224"/>
        <v>2015</v>
      </c>
    </row>
    <row r="2825" spans="1:21" ht="48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8219</v>
      </c>
      <c r="G2825" t="s">
        <v>8222</v>
      </c>
      <c r="H2825" t="s">
        <v>8244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8286</v>
      </c>
      <c r="O2825">
        <f t="shared" si="220"/>
        <v>4</v>
      </c>
      <c r="P2825">
        <f t="shared" si="221"/>
        <v>100</v>
      </c>
      <c r="Q2825" s="10" t="s">
        <v>8328</v>
      </c>
      <c r="R2825" t="s">
        <v>8355</v>
      </c>
      <c r="S2825" s="13">
        <f t="shared" si="222"/>
        <v>41871.65315972222</v>
      </c>
      <c r="T2825" s="13">
        <f t="shared" si="223"/>
        <v>41902.65315972222</v>
      </c>
      <c r="U2825">
        <f t="shared" si="224"/>
        <v>2014</v>
      </c>
    </row>
    <row r="2826" spans="1:21" ht="48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8219</v>
      </c>
      <c r="G2826" t="s">
        <v>8222</v>
      </c>
      <c r="H2826" t="s">
        <v>8244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8286</v>
      </c>
      <c r="O2826">
        <f t="shared" si="220"/>
        <v>4</v>
      </c>
      <c r="P2826">
        <f t="shared" si="221"/>
        <v>23.5</v>
      </c>
      <c r="Q2826" s="10" t="s">
        <v>8328</v>
      </c>
      <c r="R2826" t="s">
        <v>8355</v>
      </c>
      <c r="S2826" s="13">
        <f t="shared" si="222"/>
        <v>41936.020752314813</v>
      </c>
      <c r="T2826" s="13">
        <f t="shared" si="223"/>
        <v>41956.062418981484</v>
      </c>
      <c r="U2826">
        <f t="shared" si="224"/>
        <v>2014</v>
      </c>
    </row>
    <row r="2827" spans="1:21" ht="48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8218</v>
      </c>
      <c r="G2827" t="s">
        <v>8223</v>
      </c>
      <c r="H2827" t="s">
        <v>8245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8287</v>
      </c>
      <c r="O2827">
        <f t="shared" si="220"/>
        <v>5</v>
      </c>
      <c r="P2827">
        <f t="shared" si="221"/>
        <v>41.67</v>
      </c>
      <c r="Q2827" s="10" t="s">
        <v>8312</v>
      </c>
      <c r="R2827" t="s">
        <v>8352</v>
      </c>
      <c r="S2827" s="13">
        <f t="shared" si="222"/>
        <v>42404.033090277779</v>
      </c>
      <c r="T2827" s="13">
        <f t="shared" si="223"/>
        <v>42428.999305555553</v>
      </c>
      <c r="U2827">
        <f t="shared" si="224"/>
        <v>2016</v>
      </c>
    </row>
    <row r="2828" spans="1:21" ht="48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8217</v>
      </c>
      <c r="G2828" t="s">
        <v>8222</v>
      </c>
      <c r="H2828" t="s">
        <v>8244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8273</v>
      </c>
      <c r="O2828">
        <f t="shared" si="220"/>
        <v>108</v>
      </c>
      <c r="P2828">
        <f t="shared" si="221"/>
        <v>48.33</v>
      </c>
      <c r="Q2828" s="10" t="s">
        <v>8324</v>
      </c>
      <c r="R2828" t="s">
        <v>8348</v>
      </c>
      <c r="S2828" s="13">
        <f t="shared" si="222"/>
        <v>40638.092974537038</v>
      </c>
      <c r="T2828" s="13">
        <f t="shared" si="223"/>
        <v>40668.092974537038</v>
      </c>
      <c r="U2828">
        <f t="shared" si="224"/>
        <v>2011</v>
      </c>
    </row>
    <row r="2829" spans="1:21" ht="32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8217</v>
      </c>
      <c r="G2829" t="s">
        <v>8222</v>
      </c>
      <c r="H2829" t="s">
        <v>8244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8289</v>
      </c>
      <c r="O2829">
        <f t="shared" si="220"/>
        <v>101</v>
      </c>
      <c r="P2829">
        <f t="shared" si="221"/>
        <v>97.5</v>
      </c>
      <c r="Q2829" s="10" t="s">
        <v>8324</v>
      </c>
      <c r="R2829" t="s">
        <v>8354</v>
      </c>
      <c r="S2829" s="13">
        <f t="shared" si="222"/>
        <v>41962.596574074079</v>
      </c>
      <c r="T2829" s="13">
        <f t="shared" si="223"/>
        <v>41992.596574074079</v>
      </c>
      <c r="U2829">
        <f t="shared" si="224"/>
        <v>2014</v>
      </c>
    </row>
    <row r="2830" spans="1:21" ht="48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8217</v>
      </c>
      <c r="G2830" t="s">
        <v>8222</v>
      </c>
      <c r="H2830" t="s">
        <v>8244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8289</v>
      </c>
      <c r="O2830">
        <f t="shared" si="220"/>
        <v>122</v>
      </c>
      <c r="P2830">
        <f t="shared" si="221"/>
        <v>34.380000000000003</v>
      </c>
      <c r="Q2830" s="10" t="s">
        <v>8324</v>
      </c>
      <c r="R2830" t="s">
        <v>8354</v>
      </c>
      <c r="S2830" s="13">
        <f t="shared" si="222"/>
        <v>40939.761782407404</v>
      </c>
      <c r="T2830" s="13">
        <f t="shared" si="223"/>
        <v>40984.165972222225</v>
      </c>
      <c r="U2830">
        <f t="shared" si="224"/>
        <v>2012</v>
      </c>
    </row>
    <row r="2831" spans="1:21" ht="48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8217</v>
      </c>
      <c r="G2831" t="s">
        <v>8222</v>
      </c>
      <c r="H2831" t="s">
        <v>8244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8289</v>
      </c>
      <c r="O2831">
        <f t="shared" si="220"/>
        <v>161</v>
      </c>
      <c r="P2831">
        <f t="shared" si="221"/>
        <v>41.04</v>
      </c>
      <c r="Q2831" s="10" t="s">
        <v>8324</v>
      </c>
      <c r="R2831" t="s">
        <v>8354</v>
      </c>
      <c r="S2831" s="13">
        <f t="shared" si="222"/>
        <v>41331.253159722226</v>
      </c>
      <c r="T2831" s="13">
        <f t="shared" si="223"/>
        <v>41361.211493055554</v>
      </c>
      <c r="U2831">
        <f t="shared" si="224"/>
        <v>2013</v>
      </c>
    </row>
    <row r="2832" spans="1:21" ht="48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8220</v>
      </c>
      <c r="G2832" t="s">
        <v>8222</v>
      </c>
      <c r="H2832" t="s">
        <v>8244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8290</v>
      </c>
      <c r="O2832">
        <f t="shared" si="220"/>
        <v>25</v>
      </c>
      <c r="P2832">
        <f t="shared" si="221"/>
        <v>57.73</v>
      </c>
      <c r="Q2832" s="10" t="s">
        <v>8324</v>
      </c>
      <c r="R2832" t="s">
        <v>8330</v>
      </c>
      <c r="S2832" s="13">
        <f t="shared" si="222"/>
        <v>42801.43104166667</v>
      </c>
      <c r="T2832" s="13">
        <f t="shared" si="223"/>
        <v>42831.389374999999</v>
      </c>
      <c r="U2832">
        <f t="shared" si="224"/>
        <v>2017</v>
      </c>
    </row>
    <row r="2833" spans="1:21" ht="48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8219</v>
      </c>
      <c r="G2833" t="s">
        <v>8222</v>
      </c>
      <c r="H2833" t="s">
        <v>8244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8282</v>
      </c>
      <c r="O2833">
        <f t="shared" si="220"/>
        <v>46</v>
      </c>
      <c r="P2833">
        <f t="shared" si="221"/>
        <v>88.31</v>
      </c>
      <c r="Q2833" s="10" t="s">
        <v>8328</v>
      </c>
      <c r="R2833" t="s">
        <v>8329</v>
      </c>
      <c r="S2833" s="13">
        <f t="shared" si="222"/>
        <v>41930.218657407408</v>
      </c>
      <c r="T2833" s="13">
        <f t="shared" si="223"/>
        <v>41972.624305555553</v>
      </c>
      <c r="U2833">
        <f t="shared" si="224"/>
        <v>2014</v>
      </c>
    </row>
    <row r="2834" spans="1:21" ht="48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8217</v>
      </c>
      <c r="G2834" t="s">
        <v>8222</v>
      </c>
      <c r="H2834" t="s">
        <v>8244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8273</v>
      </c>
      <c r="O2834">
        <f t="shared" si="220"/>
        <v>135</v>
      </c>
      <c r="P2834">
        <f t="shared" si="221"/>
        <v>59.16</v>
      </c>
      <c r="Q2834" s="10" t="s">
        <v>8324</v>
      </c>
      <c r="R2834" t="s">
        <v>8348</v>
      </c>
      <c r="S2834" s="13">
        <f t="shared" si="222"/>
        <v>40926.319062499999</v>
      </c>
      <c r="T2834" s="13">
        <f t="shared" si="223"/>
        <v>40971.319062499999</v>
      </c>
      <c r="U2834">
        <f t="shared" si="224"/>
        <v>2012</v>
      </c>
    </row>
    <row r="2835" spans="1:21" ht="48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8217</v>
      </c>
      <c r="G2835" t="s">
        <v>8222</v>
      </c>
      <c r="H2835" t="s">
        <v>8244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8273</v>
      </c>
      <c r="O2835">
        <f t="shared" si="220"/>
        <v>121</v>
      </c>
      <c r="P2835">
        <f t="shared" si="221"/>
        <v>79.53</v>
      </c>
      <c r="Q2835" s="10" t="s">
        <v>8324</v>
      </c>
      <c r="R2835" t="s">
        <v>8348</v>
      </c>
      <c r="S2835" s="13">
        <f t="shared" si="222"/>
        <v>42094.236481481479</v>
      </c>
      <c r="T2835" s="13">
        <f t="shared" si="223"/>
        <v>42115.236481481479</v>
      </c>
      <c r="U2835">
        <f t="shared" si="224"/>
        <v>2015</v>
      </c>
    </row>
    <row r="2836" spans="1:21" ht="48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8219</v>
      </c>
      <c r="G2836" t="s">
        <v>8222</v>
      </c>
      <c r="H2836" t="s">
        <v>8244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8280</v>
      </c>
      <c r="O2836">
        <f t="shared" si="220"/>
        <v>0</v>
      </c>
      <c r="P2836">
        <f t="shared" si="221"/>
        <v>5</v>
      </c>
      <c r="Q2836" s="10" t="s">
        <v>8321</v>
      </c>
      <c r="R2836" t="s">
        <v>8331</v>
      </c>
      <c r="S2836" s="13">
        <f t="shared" si="222"/>
        <v>41772.797280092593</v>
      </c>
      <c r="T2836" s="13">
        <f t="shared" si="223"/>
        <v>41802.797280092593</v>
      </c>
      <c r="U2836">
        <f t="shared" si="224"/>
        <v>2014</v>
      </c>
    </row>
    <row r="2837" spans="1:21" ht="48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8217</v>
      </c>
      <c r="G2837" t="s">
        <v>8222</v>
      </c>
      <c r="H2837" t="s">
        <v>8244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8276</v>
      </c>
      <c r="O2837">
        <f t="shared" si="220"/>
        <v>166</v>
      </c>
      <c r="P2837">
        <f t="shared" si="221"/>
        <v>46.65</v>
      </c>
      <c r="Q2837" s="10" t="s">
        <v>8324</v>
      </c>
      <c r="R2837" t="s">
        <v>8345</v>
      </c>
      <c r="S2837" s="13">
        <f t="shared" si="222"/>
        <v>40299.239953703705</v>
      </c>
      <c r="T2837" s="13">
        <f t="shared" si="223"/>
        <v>40330.207638888889</v>
      </c>
      <c r="U2837">
        <f t="shared" si="224"/>
        <v>2010</v>
      </c>
    </row>
    <row r="2838" spans="1:21" ht="48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8217</v>
      </c>
      <c r="G2838" t="s">
        <v>8222</v>
      </c>
      <c r="H2838" t="s">
        <v>8244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8276</v>
      </c>
      <c r="O2838">
        <f t="shared" si="220"/>
        <v>104</v>
      </c>
      <c r="P2838">
        <f t="shared" si="221"/>
        <v>57.78</v>
      </c>
      <c r="Q2838" s="10" t="s">
        <v>8324</v>
      </c>
      <c r="R2838" t="s">
        <v>8345</v>
      </c>
      <c r="S2838" s="13">
        <f t="shared" si="222"/>
        <v>40632.94195601852</v>
      </c>
      <c r="T2838" s="13">
        <f t="shared" si="223"/>
        <v>40649.165972222225</v>
      </c>
      <c r="U2838">
        <f t="shared" si="224"/>
        <v>2011</v>
      </c>
    </row>
    <row r="2839" spans="1:21" ht="48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8217</v>
      </c>
      <c r="G2839" t="s">
        <v>8222</v>
      </c>
      <c r="H2839" t="s">
        <v>8244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8276</v>
      </c>
      <c r="O2839">
        <f t="shared" si="220"/>
        <v>109</v>
      </c>
      <c r="P2839">
        <f t="shared" si="221"/>
        <v>50.63</v>
      </c>
      <c r="Q2839" s="10" t="s">
        <v>8324</v>
      </c>
      <c r="R2839" t="s">
        <v>8345</v>
      </c>
      <c r="S2839" s="13">
        <f t="shared" si="222"/>
        <v>41160.871886574074</v>
      </c>
      <c r="T2839" s="13">
        <f t="shared" si="223"/>
        <v>41188.415972222225</v>
      </c>
      <c r="U2839">
        <f t="shared" si="224"/>
        <v>2012</v>
      </c>
    </row>
    <row r="2840" spans="1:21" ht="48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8217</v>
      </c>
      <c r="G2840" t="s">
        <v>8222</v>
      </c>
      <c r="H2840" t="s">
        <v>8244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8276</v>
      </c>
      <c r="O2840">
        <f t="shared" si="220"/>
        <v>108</v>
      </c>
      <c r="P2840">
        <f t="shared" si="221"/>
        <v>54.2</v>
      </c>
      <c r="Q2840" s="10" t="s">
        <v>8324</v>
      </c>
      <c r="R2840" t="s">
        <v>8345</v>
      </c>
      <c r="S2840" s="13">
        <f t="shared" si="222"/>
        <v>41773.932534722226</v>
      </c>
      <c r="T2840" s="13">
        <f t="shared" si="223"/>
        <v>41811.207638888889</v>
      </c>
      <c r="U2840">
        <f t="shared" si="224"/>
        <v>2014</v>
      </c>
    </row>
    <row r="2841" spans="1:21" ht="48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8217</v>
      </c>
      <c r="G2841" t="s">
        <v>8222</v>
      </c>
      <c r="H2841" t="s">
        <v>8244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8292</v>
      </c>
      <c r="O2841">
        <f t="shared" si="220"/>
        <v>674</v>
      </c>
      <c r="P2841">
        <f t="shared" si="221"/>
        <v>70.849999999999994</v>
      </c>
      <c r="Q2841" s="10" t="s">
        <v>8315</v>
      </c>
      <c r="R2841" t="s">
        <v>8326</v>
      </c>
      <c r="S2841" s="13">
        <f t="shared" si="222"/>
        <v>41201.012083333335</v>
      </c>
      <c r="T2841" s="13">
        <f t="shared" si="223"/>
        <v>41231.053749999999</v>
      </c>
      <c r="U2841">
        <f t="shared" si="224"/>
        <v>2012</v>
      </c>
    </row>
    <row r="2842" spans="1:21" ht="48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8219</v>
      </c>
      <c r="G2842" t="s">
        <v>8222</v>
      </c>
      <c r="H2842" t="s">
        <v>8244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8293</v>
      </c>
      <c r="O2842">
        <f t="shared" si="220"/>
        <v>26</v>
      </c>
      <c r="P2842">
        <f t="shared" si="221"/>
        <v>218.33</v>
      </c>
      <c r="Q2842" s="10" t="s">
        <v>8328</v>
      </c>
      <c r="R2842" t="s">
        <v>8335</v>
      </c>
      <c r="S2842" s="13">
        <f t="shared" si="222"/>
        <v>41807.118495370371</v>
      </c>
      <c r="T2842" s="13">
        <f t="shared" si="223"/>
        <v>41852.118495370371</v>
      </c>
      <c r="U2842">
        <f t="shared" si="224"/>
        <v>2014</v>
      </c>
    </row>
    <row r="2843" spans="1:21" ht="32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8217</v>
      </c>
      <c r="G2843" t="s">
        <v>8222</v>
      </c>
      <c r="H2843" t="s">
        <v>8244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8292</v>
      </c>
      <c r="O2843">
        <f t="shared" si="220"/>
        <v>361</v>
      </c>
      <c r="P2843">
        <f t="shared" si="221"/>
        <v>96.06</v>
      </c>
      <c r="Q2843" s="10" t="s">
        <v>8315</v>
      </c>
      <c r="R2843" t="s">
        <v>8326</v>
      </c>
      <c r="S2843" s="13">
        <f t="shared" si="222"/>
        <v>41848.021770833337</v>
      </c>
      <c r="T2843" s="13">
        <f t="shared" si="223"/>
        <v>41878.021770833337</v>
      </c>
      <c r="U2843">
        <f t="shared" si="224"/>
        <v>2014</v>
      </c>
    </row>
    <row r="2844" spans="1:21" ht="32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8217</v>
      </c>
      <c r="G2844" t="s">
        <v>8222</v>
      </c>
      <c r="H2844" t="s">
        <v>8244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8276</v>
      </c>
      <c r="O2844">
        <f t="shared" si="220"/>
        <v>120</v>
      </c>
      <c r="P2844">
        <f t="shared" si="221"/>
        <v>48.55</v>
      </c>
      <c r="Q2844" s="10" t="s">
        <v>8324</v>
      </c>
      <c r="R2844" t="s">
        <v>8345</v>
      </c>
      <c r="S2844" s="13">
        <f t="shared" si="222"/>
        <v>41453.076319444444</v>
      </c>
      <c r="T2844" s="13">
        <f t="shared" si="223"/>
        <v>41488.076319444444</v>
      </c>
      <c r="U2844">
        <f t="shared" si="224"/>
        <v>2013</v>
      </c>
    </row>
    <row r="2845" spans="1:21" ht="48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8217</v>
      </c>
      <c r="G2845" t="s">
        <v>8222</v>
      </c>
      <c r="H2845" t="s">
        <v>8244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8276</v>
      </c>
      <c r="O2845">
        <f t="shared" si="220"/>
        <v>100</v>
      </c>
      <c r="P2845">
        <f t="shared" si="221"/>
        <v>113.64</v>
      </c>
      <c r="Q2845" s="10" t="s">
        <v>8324</v>
      </c>
      <c r="R2845" t="s">
        <v>8345</v>
      </c>
      <c r="S2845" s="13">
        <f t="shared" si="222"/>
        <v>40758.733483796292</v>
      </c>
      <c r="T2845" s="13">
        <f t="shared" si="223"/>
        <v>40818.733483796292</v>
      </c>
      <c r="U2845">
        <f t="shared" si="224"/>
        <v>2011</v>
      </c>
    </row>
    <row r="2846" spans="1:21" ht="48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8217</v>
      </c>
      <c r="G2846" t="s">
        <v>8222</v>
      </c>
      <c r="H2846" t="s">
        <v>8244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8273</v>
      </c>
      <c r="O2846">
        <f t="shared" si="220"/>
        <v>132</v>
      </c>
      <c r="P2846">
        <f t="shared" si="221"/>
        <v>75.11</v>
      </c>
      <c r="Q2846" s="10" t="s">
        <v>8324</v>
      </c>
      <c r="R2846" t="s">
        <v>8348</v>
      </c>
      <c r="S2846" s="13">
        <f t="shared" si="222"/>
        <v>42111.899537037039</v>
      </c>
      <c r="T2846" s="13">
        <f t="shared" si="223"/>
        <v>42163.159722222219</v>
      </c>
      <c r="U2846">
        <f t="shared" si="224"/>
        <v>2015</v>
      </c>
    </row>
    <row r="2847" spans="1:21" ht="48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8217</v>
      </c>
      <c r="G2847" t="s">
        <v>8228</v>
      </c>
      <c r="H2847" t="s">
        <v>8247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8273</v>
      </c>
      <c r="O2847">
        <f t="shared" si="220"/>
        <v>139</v>
      </c>
      <c r="P2847">
        <f t="shared" si="221"/>
        <v>29.62</v>
      </c>
      <c r="Q2847" s="10" t="s">
        <v>8324</v>
      </c>
      <c r="R2847" t="s">
        <v>8348</v>
      </c>
      <c r="S2847" s="13">
        <f t="shared" si="222"/>
        <v>42438.667071759264</v>
      </c>
      <c r="T2847" s="13">
        <f t="shared" si="223"/>
        <v>42468.625405092593</v>
      </c>
      <c r="U2847">
        <f t="shared" si="224"/>
        <v>2016</v>
      </c>
    </row>
    <row r="2848" spans="1:21" ht="64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8217</v>
      </c>
      <c r="G2848" t="s">
        <v>8222</v>
      </c>
      <c r="H2848" t="s">
        <v>8244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8273</v>
      </c>
      <c r="O2848">
        <f t="shared" si="220"/>
        <v>100</v>
      </c>
      <c r="P2848">
        <f t="shared" si="221"/>
        <v>65.87</v>
      </c>
      <c r="Q2848" s="10" t="s">
        <v>8324</v>
      </c>
      <c r="R2848" t="s">
        <v>8348</v>
      </c>
      <c r="S2848" s="13">
        <f t="shared" si="222"/>
        <v>42502.250775462962</v>
      </c>
      <c r="T2848" s="13">
        <f t="shared" si="223"/>
        <v>42527.250775462962</v>
      </c>
      <c r="U2848">
        <f t="shared" si="224"/>
        <v>2016</v>
      </c>
    </row>
    <row r="2849" spans="1:21" ht="48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8217</v>
      </c>
      <c r="G2849" t="s">
        <v>8222</v>
      </c>
      <c r="H2849" t="s">
        <v>8244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8277</v>
      </c>
      <c r="O2849">
        <f t="shared" si="220"/>
        <v>196</v>
      </c>
      <c r="P2849">
        <f t="shared" si="221"/>
        <v>40.75</v>
      </c>
      <c r="Q2849" s="10" t="s">
        <v>8324</v>
      </c>
      <c r="R2849" t="s">
        <v>8343</v>
      </c>
      <c r="S2849" s="13">
        <f t="shared" si="222"/>
        <v>41716.785011574073</v>
      </c>
      <c r="T2849" s="13">
        <f t="shared" si="223"/>
        <v>41739.290972222225</v>
      </c>
      <c r="U2849">
        <f t="shared" si="224"/>
        <v>2014</v>
      </c>
    </row>
    <row r="2850" spans="1:21" ht="48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8217</v>
      </c>
      <c r="G2850" t="s">
        <v>8222</v>
      </c>
      <c r="H2850" t="s">
        <v>8244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8294</v>
      </c>
      <c r="O2850">
        <f t="shared" si="220"/>
        <v>1212</v>
      </c>
      <c r="P2850">
        <f t="shared" si="221"/>
        <v>27.23</v>
      </c>
      <c r="Q2850" s="10" t="s">
        <v>8321</v>
      </c>
      <c r="R2850" t="s">
        <v>8349</v>
      </c>
      <c r="S2850" s="13">
        <f t="shared" si="222"/>
        <v>41423.910891203705</v>
      </c>
      <c r="T2850" s="13">
        <f t="shared" si="223"/>
        <v>41450.208333333336</v>
      </c>
      <c r="U2850">
        <f t="shared" si="224"/>
        <v>2013</v>
      </c>
    </row>
    <row r="2851" spans="1:21" ht="48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8217</v>
      </c>
      <c r="G2851" t="s">
        <v>8223</v>
      </c>
      <c r="H2851" t="s">
        <v>8245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8294</v>
      </c>
      <c r="O2851">
        <f t="shared" si="220"/>
        <v>332</v>
      </c>
      <c r="P2851">
        <f t="shared" si="221"/>
        <v>21.23</v>
      </c>
      <c r="Q2851" s="10" t="s">
        <v>8321</v>
      </c>
      <c r="R2851" t="s">
        <v>8349</v>
      </c>
      <c r="S2851" s="13">
        <f t="shared" si="222"/>
        <v>42331.378923611104</v>
      </c>
      <c r="T2851" s="13">
        <f t="shared" si="223"/>
        <v>42352</v>
      </c>
      <c r="U2851">
        <f t="shared" si="224"/>
        <v>2015</v>
      </c>
    </row>
    <row r="2852" spans="1:21" ht="48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8217</v>
      </c>
      <c r="G2852" t="s">
        <v>8223</v>
      </c>
      <c r="H2852" t="s">
        <v>8245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8294</v>
      </c>
      <c r="O2852">
        <f t="shared" si="220"/>
        <v>100</v>
      </c>
      <c r="P2852">
        <f t="shared" si="221"/>
        <v>43.91</v>
      </c>
      <c r="Q2852" s="10" t="s">
        <v>8321</v>
      </c>
      <c r="R2852" t="s">
        <v>8349</v>
      </c>
      <c r="S2852" s="13">
        <f t="shared" si="222"/>
        <v>42221.79178240741</v>
      </c>
      <c r="T2852" s="13">
        <f t="shared" si="223"/>
        <v>42251.79178240741</v>
      </c>
      <c r="U2852">
        <f t="shared" si="224"/>
        <v>2015</v>
      </c>
    </row>
    <row r="2853" spans="1:21" ht="48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8217</v>
      </c>
      <c r="G2853" t="s">
        <v>8223</v>
      </c>
      <c r="H2853" t="s">
        <v>8245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8294</v>
      </c>
      <c r="O2853">
        <f t="shared" si="220"/>
        <v>636</v>
      </c>
      <c r="P2853">
        <f t="shared" si="221"/>
        <v>94.1</v>
      </c>
      <c r="Q2853" s="10" t="s">
        <v>8321</v>
      </c>
      <c r="R2853" t="s">
        <v>8349</v>
      </c>
      <c r="S2853" s="13">
        <f t="shared" si="222"/>
        <v>42505.936678240745</v>
      </c>
      <c r="T2853" s="13">
        <f t="shared" si="223"/>
        <v>42540.958333333328</v>
      </c>
      <c r="U2853">
        <f t="shared" si="224"/>
        <v>2016</v>
      </c>
    </row>
    <row r="2854" spans="1:21" ht="48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8217</v>
      </c>
      <c r="G2854" t="s">
        <v>8222</v>
      </c>
      <c r="H2854" t="s">
        <v>8244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8294</v>
      </c>
      <c r="O2854">
        <f t="shared" si="220"/>
        <v>327</v>
      </c>
      <c r="P2854">
        <f t="shared" si="221"/>
        <v>97.3</v>
      </c>
      <c r="Q2854" s="10" t="s">
        <v>8321</v>
      </c>
      <c r="R2854" t="s">
        <v>8349</v>
      </c>
      <c r="S2854" s="13">
        <f t="shared" si="222"/>
        <v>41695.016782407409</v>
      </c>
      <c r="T2854" s="13">
        <f t="shared" si="223"/>
        <v>41724.975115740745</v>
      </c>
      <c r="U2854">
        <f t="shared" si="224"/>
        <v>2014</v>
      </c>
    </row>
    <row r="2855" spans="1:21" ht="48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8217</v>
      </c>
      <c r="G2855" t="s">
        <v>8222</v>
      </c>
      <c r="H2855" t="s">
        <v>8244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8294</v>
      </c>
      <c r="O2855">
        <f t="shared" si="220"/>
        <v>1802</v>
      </c>
      <c r="P2855">
        <f t="shared" si="221"/>
        <v>49.93</v>
      </c>
      <c r="Q2855" s="10" t="s">
        <v>8321</v>
      </c>
      <c r="R2855" t="s">
        <v>8349</v>
      </c>
      <c r="S2855" s="13">
        <f t="shared" si="222"/>
        <v>42776.704432870371</v>
      </c>
      <c r="T2855" s="13">
        <f t="shared" si="223"/>
        <v>42801.208333333328</v>
      </c>
      <c r="U2855">
        <f t="shared" si="224"/>
        <v>2017</v>
      </c>
    </row>
    <row r="2856" spans="1:21" ht="48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8217</v>
      </c>
      <c r="G2856" t="s">
        <v>8227</v>
      </c>
      <c r="H2856" t="s">
        <v>8249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8294</v>
      </c>
      <c r="O2856">
        <f t="shared" si="220"/>
        <v>220</v>
      </c>
      <c r="P2856">
        <f t="shared" si="221"/>
        <v>37.479999999999997</v>
      </c>
      <c r="Q2856" s="10" t="s">
        <v>8321</v>
      </c>
      <c r="R2856" t="s">
        <v>8349</v>
      </c>
      <c r="S2856" s="13">
        <f t="shared" si="222"/>
        <v>42781.549097222218</v>
      </c>
      <c r="T2856" s="13">
        <f t="shared" si="223"/>
        <v>42806.507430555561</v>
      </c>
      <c r="U2856">
        <f t="shared" si="224"/>
        <v>2017</v>
      </c>
    </row>
    <row r="2857" spans="1:21" ht="48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8217</v>
      </c>
      <c r="G2857" t="s">
        <v>8222</v>
      </c>
      <c r="H2857" t="s">
        <v>8244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8294</v>
      </c>
      <c r="O2857">
        <f t="shared" si="220"/>
        <v>120</v>
      </c>
      <c r="P2857">
        <f t="shared" si="221"/>
        <v>30.2</v>
      </c>
      <c r="Q2857" s="10" t="s">
        <v>8321</v>
      </c>
      <c r="R2857" t="s">
        <v>8349</v>
      </c>
      <c r="S2857" s="13">
        <f t="shared" si="222"/>
        <v>41663.500659722224</v>
      </c>
      <c r="T2857" s="13">
        <f t="shared" si="223"/>
        <v>41693.500659722224</v>
      </c>
      <c r="U2857">
        <f t="shared" si="224"/>
        <v>2014</v>
      </c>
    </row>
    <row r="2858" spans="1:21" ht="48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8217</v>
      </c>
      <c r="G2858" t="s">
        <v>8222</v>
      </c>
      <c r="H2858" t="s">
        <v>8244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8273</v>
      </c>
      <c r="O2858">
        <f t="shared" si="220"/>
        <v>173</v>
      </c>
      <c r="P2858">
        <f t="shared" si="221"/>
        <v>100.47</v>
      </c>
      <c r="Q2858" s="10" t="s">
        <v>8324</v>
      </c>
      <c r="R2858" t="s">
        <v>8348</v>
      </c>
      <c r="S2858" s="13">
        <f t="shared" si="222"/>
        <v>40987.977060185185</v>
      </c>
      <c r="T2858" s="13">
        <f t="shared" si="223"/>
        <v>41022.166666666664</v>
      </c>
      <c r="U2858">
        <f t="shared" si="224"/>
        <v>2012</v>
      </c>
    </row>
    <row r="2859" spans="1:21" ht="32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8217</v>
      </c>
      <c r="G2859" t="s">
        <v>8222</v>
      </c>
      <c r="H2859" t="s">
        <v>8244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8276</v>
      </c>
      <c r="O2859">
        <f t="shared" si="220"/>
        <v>103</v>
      </c>
      <c r="P2859">
        <f t="shared" si="221"/>
        <v>40.08</v>
      </c>
      <c r="Q2859" s="10" t="s">
        <v>8324</v>
      </c>
      <c r="R2859" t="s">
        <v>8345</v>
      </c>
      <c r="S2859" s="13">
        <f t="shared" si="222"/>
        <v>41004.72619212963</v>
      </c>
      <c r="T2859" s="13">
        <f t="shared" si="223"/>
        <v>41034.72619212963</v>
      </c>
      <c r="U2859">
        <f t="shared" si="224"/>
        <v>2012</v>
      </c>
    </row>
    <row r="2860" spans="1:21" ht="48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8218</v>
      </c>
      <c r="G2860" t="s">
        <v>8227</v>
      </c>
      <c r="H2860" t="s">
        <v>8249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8319</v>
      </c>
      <c r="S2860" s="13">
        <f t="shared" si="222"/>
        <v>42669.870173611111</v>
      </c>
      <c r="T2860" s="13">
        <f t="shared" si="223"/>
        <v>42699.911840277782</v>
      </c>
      <c r="U2860">
        <f t="shared" si="224"/>
        <v>2016</v>
      </c>
    </row>
    <row r="2861" spans="1:21" ht="48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8217</v>
      </c>
      <c r="G2861" t="s">
        <v>8222</v>
      </c>
      <c r="H2861" t="s">
        <v>8244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8295</v>
      </c>
      <c r="O2861">
        <f t="shared" si="220"/>
        <v>427</v>
      </c>
      <c r="P2861">
        <f t="shared" si="221"/>
        <v>31.69</v>
      </c>
      <c r="Q2861" s="10" t="s">
        <v>8332</v>
      </c>
      <c r="R2861" t="s">
        <v>8350</v>
      </c>
      <c r="S2861" s="13">
        <f t="shared" si="222"/>
        <v>42654.469826388886</v>
      </c>
      <c r="T2861" s="13">
        <f t="shared" si="223"/>
        <v>42686.166666666672</v>
      </c>
      <c r="U2861">
        <f t="shared" si="224"/>
        <v>2016</v>
      </c>
    </row>
    <row r="2862" spans="1:21" ht="48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8217</v>
      </c>
      <c r="G2862" t="s">
        <v>8222</v>
      </c>
      <c r="H2862" t="s">
        <v>8244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8276</v>
      </c>
      <c r="O2862">
        <f t="shared" si="220"/>
        <v>100</v>
      </c>
      <c r="P2862">
        <f t="shared" si="221"/>
        <v>48.08</v>
      </c>
      <c r="Q2862" s="10" t="s">
        <v>8324</v>
      </c>
      <c r="R2862" t="s">
        <v>8345</v>
      </c>
      <c r="S2862" s="13">
        <f t="shared" si="222"/>
        <v>41373.102465277778</v>
      </c>
      <c r="T2862" s="13">
        <f t="shared" si="223"/>
        <v>41403.102465277778</v>
      </c>
      <c r="U2862">
        <f t="shared" si="224"/>
        <v>2013</v>
      </c>
    </row>
    <row r="2863" spans="1:21" ht="32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8217</v>
      </c>
      <c r="G2863" t="s">
        <v>8222</v>
      </c>
      <c r="H2863" t="s">
        <v>8244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8276</v>
      </c>
      <c r="O2863">
        <f t="shared" si="220"/>
        <v>105</v>
      </c>
      <c r="P2863">
        <f t="shared" si="221"/>
        <v>32.32</v>
      </c>
      <c r="Q2863" s="10" t="s">
        <v>8324</v>
      </c>
      <c r="R2863" t="s">
        <v>8345</v>
      </c>
      <c r="S2863" s="13">
        <f t="shared" si="222"/>
        <v>40310.287673611114</v>
      </c>
      <c r="T2863" s="13">
        <f t="shared" si="223"/>
        <v>40369.916666666664</v>
      </c>
      <c r="U2863">
        <f t="shared" si="224"/>
        <v>2010</v>
      </c>
    </row>
    <row r="2864" spans="1:21" ht="48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8217</v>
      </c>
      <c r="G2864" t="s">
        <v>8222</v>
      </c>
      <c r="H2864" t="s">
        <v>8244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8297</v>
      </c>
      <c r="O2864">
        <f t="shared" si="220"/>
        <v>103</v>
      </c>
      <c r="P2864">
        <f t="shared" si="221"/>
        <v>95.74</v>
      </c>
      <c r="Q2864" s="10" t="s">
        <v>8324</v>
      </c>
      <c r="R2864" t="s">
        <v>8356</v>
      </c>
      <c r="S2864" s="13">
        <f t="shared" si="222"/>
        <v>40785.675011574072</v>
      </c>
      <c r="T2864" s="13">
        <f t="shared" si="223"/>
        <v>40845.675011574072</v>
      </c>
      <c r="U2864">
        <f t="shared" si="224"/>
        <v>2011</v>
      </c>
    </row>
    <row r="2865" spans="1:21" ht="48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8217</v>
      </c>
      <c r="G2865" t="s">
        <v>8222</v>
      </c>
      <c r="H2865" t="s">
        <v>8244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8298</v>
      </c>
      <c r="O2865">
        <f t="shared" si="220"/>
        <v>112</v>
      </c>
      <c r="P2865">
        <f t="shared" si="221"/>
        <v>56</v>
      </c>
      <c r="Q2865" s="10" t="s">
        <v>8315</v>
      </c>
      <c r="R2865" t="s">
        <v>8320</v>
      </c>
      <c r="S2865" s="13">
        <f t="shared" si="222"/>
        <v>42128.628113425926</v>
      </c>
      <c r="T2865" s="13">
        <f t="shared" si="223"/>
        <v>42158.628113425926</v>
      </c>
      <c r="U2865">
        <f t="shared" si="224"/>
        <v>2015</v>
      </c>
    </row>
    <row r="2866" spans="1:21" ht="48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8218</v>
      </c>
      <c r="G2866" t="s">
        <v>8227</v>
      </c>
      <c r="H2866" t="s">
        <v>8249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8298</v>
      </c>
      <c r="O2866">
        <f t="shared" si="220"/>
        <v>1</v>
      </c>
      <c r="P2866">
        <f t="shared" si="221"/>
        <v>12</v>
      </c>
      <c r="Q2866" s="10" t="s">
        <v>8315</v>
      </c>
      <c r="R2866" t="s">
        <v>8320</v>
      </c>
      <c r="S2866" s="13">
        <f t="shared" si="222"/>
        <v>42200.261793981481</v>
      </c>
      <c r="T2866" s="13">
        <f t="shared" si="223"/>
        <v>42230.261793981481</v>
      </c>
      <c r="U2866">
        <f t="shared" si="224"/>
        <v>2015</v>
      </c>
    </row>
    <row r="2867" spans="1:21" ht="48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8219</v>
      </c>
      <c r="G2867" t="s">
        <v>8222</v>
      </c>
      <c r="H2867" t="s">
        <v>8244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8301</v>
      </c>
      <c r="O2867">
        <f t="shared" si="220"/>
        <v>29</v>
      </c>
      <c r="P2867">
        <f t="shared" si="221"/>
        <v>40.61</v>
      </c>
      <c r="Q2867" s="10" t="s">
        <v>8312</v>
      </c>
      <c r="R2867" t="s">
        <v>8342</v>
      </c>
      <c r="S2867" s="13">
        <f t="shared" si="222"/>
        <v>41030.719756944447</v>
      </c>
      <c r="T2867" s="13">
        <f t="shared" si="223"/>
        <v>41044.719756944447</v>
      </c>
      <c r="U2867">
        <f t="shared" si="224"/>
        <v>2012</v>
      </c>
    </row>
    <row r="2868" spans="1:21" ht="48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8219</v>
      </c>
      <c r="G2868" t="s">
        <v>8222</v>
      </c>
      <c r="H2868" t="s">
        <v>8244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8301</v>
      </c>
      <c r="O2868">
        <f t="shared" si="220"/>
        <v>2</v>
      </c>
      <c r="P2868">
        <f t="shared" si="221"/>
        <v>53</v>
      </c>
      <c r="Q2868" s="10" t="s">
        <v>8312</v>
      </c>
      <c r="R2868" t="s">
        <v>8342</v>
      </c>
      <c r="S2868" s="13">
        <f t="shared" si="222"/>
        <v>42300.585891203707</v>
      </c>
      <c r="T2868" s="13">
        <f t="shared" si="223"/>
        <v>42330.627557870372</v>
      </c>
      <c r="U2868">
        <f t="shared" si="224"/>
        <v>2015</v>
      </c>
    </row>
    <row r="2869" spans="1:21" ht="32" x14ac:dyDescent="0.2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8217</v>
      </c>
      <c r="G2869" t="s">
        <v>8223</v>
      </c>
      <c r="H2869" t="s">
        <v>8245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8268</v>
      </c>
      <c r="O2869">
        <f t="shared" si="220"/>
        <v>118</v>
      </c>
      <c r="P2869">
        <f t="shared" si="221"/>
        <v>39.81</v>
      </c>
      <c r="Q2869" s="10" t="s">
        <v>8310</v>
      </c>
      <c r="R2869" t="s">
        <v>8334</v>
      </c>
      <c r="S2869" s="13">
        <f t="shared" si="222"/>
        <v>41815.569212962961</v>
      </c>
      <c r="T2869" s="13">
        <f t="shared" si="223"/>
        <v>41829.569212962961</v>
      </c>
      <c r="U2869">
        <f t="shared" si="224"/>
        <v>2014</v>
      </c>
    </row>
    <row r="2870" spans="1:21" ht="48" x14ac:dyDescent="0.2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8217</v>
      </c>
      <c r="G2870" t="s">
        <v>8222</v>
      </c>
      <c r="H2870" t="s">
        <v>8244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8268</v>
      </c>
      <c r="O2870">
        <f t="shared" si="220"/>
        <v>102</v>
      </c>
      <c r="P2870">
        <f t="shared" si="221"/>
        <v>121.9</v>
      </c>
      <c r="Q2870" s="10" t="s">
        <v>8310</v>
      </c>
      <c r="R2870" t="s">
        <v>8334</v>
      </c>
      <c r="S2870" s="13">
        <f t="shared" si="222"/>
        <v>42451.496817129635</v>
      </c>
      <c r="T2870" s="13">
        <f t="shared" si="223"/>
        <v>42459.610416666663</v>
      </c>
      <c r="U2870">
        <f t="shared" si="224"/>
        <v>2016</v>
      </c>
    </row>
    <row r="2871" spans="1:21" ht="48" x14ac:dyDescent="0.2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8217</v>
      </c>
      <c r="G2871" t="s">
        <v>8222</v>
      </c>
      <c r="H2871" t="s">
        <v>8244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8268</v>
      </c>
      <c r="O2871">
        <f t="shared" si="220"/>
        <v>108</v>
      </c>
      <c r="P2871">
        <f t="shared" si="221"/>
        <v>47.46</v>
      </c>
      <c r="Q2871" s="10" t="s">
        <v>8310</v>
      </c>
      <c r="R2871" t="s">
        <v>8334</v>
      </c>
      <c r="S2871" s="13">
        <f t="shared" si="222"/>
        <v>41759.13962962963</v>
      </c>
      <c r="T2871" s="13">
        <f t="shared" si="223"/>
        <v>41791.165972222225</v>
      </c>
      <c r="U2871">
        <f t="shared" si="224"/>
        <v>2014</v>
      </c>
    </row>
    <row r="2872" spans="1:21" ht="48" x14ac:dyDescent="0.2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8217</v>
      </c>
      <c r="G2872" t="s">
        <v>8223</v>
      </c>
      <c r="H2872" t="s">
        <v>8245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8268</v>
      </c>
      <c r="O2872">
        <f t="shared" si="220"/>
        <v>107</v>
      </c>
      <c r="P2872">
        <f t="shared" si="221"/>
        <v>35.04</v>
      </c>
      <c r="Q2872" s="10" t="s">
        <v>8310</v>
      </c>
      <c r="R2872" t="s">
        <v>8334</v>
      </c>
      <c r="S2872" s="13">
        <f t="shared" si="222"/>
        <v>42495.434236111112</v>
      </c>
      <c r="T2872" s="13">
        <f t="shared" si="223"/>
        <v>42523.434236111112</v>
      </c>
      <c r="U2872">
        <f t="shared" si="224"/>
        <v>2016</v>
      </c>
    </row>
    <row r="2873" spans="1:21" ht="48" x14ac:dyDescent="0.2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8217</v>
      </c>
      <c r="G2873" t="s">
        <v>8223</v>
      </c>
      <c r="H2873" t="s">
        <v>8245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8268</v>
      </c>
      <c r="O2873">
        <f t="shared" si="220"/>
        <v>115</v>
      </c>
      <c r="P2873">
        <f t="shared" si="221"/>
        <v>30.19</v>
      </c>
      <c r="Q2873" s="10" t="s">
        <v>8310</v>
      </c>
      <c r="R2873" t="s">
        <v>8334</v>
      </c>
      <c r="S2873" s="13">
        <f t="shared" si="222"/>
        <v>41938.709421296298</v>
      </c>
      <c r="T2873" s="13">
        <f t="shared" si="223"/>
        <v>41966.916666666672</v>
      </c>
      <c r="U2873">
        <f t="shared" si="224"/>
        <v>2014</v>
      </c>
    </row>
    <row r="2874" spans="1:21" ht="48" x14ac:dyDescent="0.2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8217</v>
      </c>
      <c r="G2874" t="s">
        <v>8223</v>
      </c>
      <c r="H2874" t="s">
        <v>8245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8268</v>
      </c>
      <c r="O2874">
        <f t="shared" si="220"/>
        <v>104</v>
      </c>
      <c r="P2874">
        <f t="shared" si="221"/>
        <v>19.7</v>
      </c>
      <c r="Q2874" s="10" t="s">
        <v>8310</v>
      </c>
      <c r="R2874" t="s">
        <v>8334</v>
      </c>
      <c r="S2874" s="13">
        <f t="shared" si="222"/>
        <v>42060.035636574074</v>
      </c>
      <c r="T2874" s="13">
        <f t="shared" si="223"/>
        <v>42081.708333333328</v>
      </c>
      <c r="U2874">
        <f t="shared" si="224"/>
        <v>2015</v>
      </c>
    </row>
    <row r="2875" spans="1:21" ht="16" x14ac:dyDescent="0.2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8219</v>
      </c>
      <c r="G2875" t="s">
        <v>8223</v>
      </c>
      <c r="H2875" t="s">
        <v>8245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8268</v>
      </c>
      <c r="O2875">
        <f t="shared" si="220"/>
        <v>2</v>
      </c>
      <c r="P2875">
        <f t="shared" si="221"/>
        <v>13.33</v>
      </c>
      <c r="Q2875" s="10" t="s">
        <v>8310</v>
      </c>
      <c r="R2875" t="s">
        <v>8334</v>
      </c>
      <c r="S2875" s="13">
        <f t="shared" si="222"/>
        <v>42172.613506944443</v>
      </c>
      <c r="T2875" s="13">
        <f t="shared" si="223"/>
        <v>42202.554166666669</v>
      </c>
      <c r="U2875">
        <f t="shared" si="224"/>
        <v>2015</v>
      </c>
    </row>
    <row r="2876" spans="1:21" ht="48" x14ac:dyDescent="0.2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8219</v>
      </c>
      <c r="G2876" t="s">
        <v>8222</v>
      </c>
      <c r="H2876" t="s">
        <v>8244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8268</v>
      </c>
      <c r="O2876">
        <f t="shared" si="220"/>
        <v>20</v>
      </c>
      <c r="P2876">
        <f t="shared" si="221"/>
        <v>50.4</v>
      </c>
      <c r="Q2876" s="10" t="s">
        <v>8310</v>
      </c>
      <c r="R2876" t="s">
        <v>8334</v>
      </c>
      <c r="S2876" s="13">
        <f t="shared" si="222"/>
        <v>42531.195277777777</v>
      </c>
      <c r="T2876" s="13">
        <f t="shared" si="223"/>
        <v>42555.166666666672</v>
      </c>
      <c r="U2876">
        <f t="shared" si="224"/>
        <v>2016</v>
      </c>
    </row>
    <row r="2877" spans="1:21" ht="48" x14ac:dyDescent="0.2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8219</v>
      </c>
      <c r="G2877" t="s">
        <v>8222</v>
      </c>
      <c r="H2877" t="s">
        <v>8244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8268</v>
      </c>
      <c r="O2877">
        <f t="shared" si="220"/>
        <v>38</v>
      </c>
      <c r="P2877">
        <f t="shared" si="221"/>
        <v>119.13</v>
      </c>
      <c r="Q2877" s="10" t="s">
        <v>8310</v>
      </c>
      <c r="R2877" t="s">
        <v>8334</v>
      </c>
      <c r="S2877" s="13">
        <f t="shared" si="222"/>
        <v>42002.817488425921</v>
      </c>
      <c r="T2877" s="13">
        <f t="shared" si="223"/>
        <v>42032.817488425921</v>
      </c>
      <c r="U2877">
        <f t="shared" si="224"/>
        <v>2015</v>
      </c>
    </row>
    <row r="2878" spans="1:21" ht="48" x14ac:dyDescent="0.2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8219</v>
      </c>
      <c r="G2878" t="s">
        <v>8222</v>
      </c>
      <c r="H2878" t="s">
        <v>8244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8268</v>
      </c>
      <c r="O2878">
        <f t="shared" si="220"/>
        <v>0</v>
      </c>
      <c r="P2878">
        <f t="shared" si="221"/>
        <v>1</v>
      </c>
      <c r="Q2878" s="10" t="s">
        <v>8310</v>
      </c>
      <c r="R2878" t="s">
        <v>8334</v>
      </c>
      <c r="S2878" s="13">
        <f t="shared" si="222"/>
        <v>42444.877743055549</v>
      </c>
      <c r="T2878" s="13">
        <f t="shared" si="223"/>
        <v>42504.877743055549</v>
      </c>
      <c r="U2878">
        <f t="shared" si="224"/>
        <v>2016</v>
      </c>
    </row>
    <row r="2879" spans="1:21" ht="48" x14ac:dyDescent="0.2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8219</v>
      </c>
      <c r="G2879" t="s">
        <v>8227</v>
      </c>
      <c r="H2879" t="s">
        <v>8249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8268</v>
      </c>
      <c r="O2879">
        <f t="shared" si="220"/>
        <v>27</v>
      </c>
      <c r="P2879">
        <f t="shared" si="221"/>
        <v>51.62</v>
      </c>
      <c r="Q2879" s="10" t="s">
        <v>8310</v>
      </c>
      <c r="R2879" t="s">
        <v>8334</v>
      </c>
      <c r="S2879" s="13">
        <f t="shared" si="222"/>
        <v>42058.792476851857</v>
      </c>
      <c r="T2879" s="13">
        <f t="shared" si="223"/>
        <v>42088.750810185185</v>
      </c>
      <c r="U2879">
        <f t="shared" si="224"/>
        <v>2015</v>
      </c>
    </row>
    <row r="2880" spans="1:21" ht="48" x14ac:dyDescent="0.2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8217</v>
      </c>
      <c r="G2880" t="s">
        <v>8222</v>
      </c>
      <c r="H2880" t="s">
        <v>8244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8302</v>
      </c>
      <c r="O2880">
        <f t="shared" si="220"/>
        <v>103</v>
      </c>
      <c r="P2880">
        <f t="shared" si="221"/>
        <v>47.57</v>
      </c>
      <c r="Q2880" s="10" t="s">
        <v>8310</v>
      </c>
      <c r="R2880" t="s">
        <v>8318</v>
      </c>
      <c r="S2880" s="13">
        <f t="shared" si="222"/>
        <v>42495.956631944442</v>
      </c>
      <c r="T2880" s="13">
        <f t="shared" si="223"/>
        <v>42525.956631944442</v>
      </c>
      <c r="U2880">
        <f t="shared" si="224"/>
        <v>2016</v>
      </c>
    </row>
    <row r="2881" spans="1:21" ht="48" x14ac:dyDescent="0.2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8217</v>
      </c>
      <c r="G2881" t="s">
        <v>8227</v>
      </c>
      <c r="H2881" t="s">
        <v>8249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8302</v>
      </c>
      <c r="O2881">
        <f t="shared" si="220"/>
        <v>108</v>
      </c>
      <c r="P2881">
        <f t="shared" si="221"/>
        <v>72.97</v>
      </c>
      <c r="Q2881" s="10" t="s">
        <v>8310</v>
      </c>
      <c r="R2881" t="s">
        <v>8318</v>
      </c>
      <c r="S2881" s="13">
        <f t="shared" si="222"/>
        <v>41775.636157407411</v>
      </c>
      <c r="T2881" s="13">
        <f t="shared" si="223"/>
        <v>41805.636157407411</v>
      </c>
      <c r="U2881">
        <f t="shared" si="224"/>
        <v>2014</v>
      </c>
    </row>
    <row r="2882" spans="1:21" ht="48" x14ac:dyDescent="0.2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8217</v>
      </c>
      <c r="G2882" t="s">
        <v>8222</v>
      </c>
      <c r="H2882" t="s">
        <v>8244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8302</v>
      </c>
      <c r="O2882">
        <f t="shared" si="220"/>
        <v>107</v>
      </c>
      <c r="P2882">
        <f t="shared" si="221"/>
        <v>81.239999999999995</v>
      </c>
      <c r="Q2882" s="10" t="s">
        <v>8310</v>
      </c>
      <c r="R2882" t="s">
        <v>8318</v>
      </c>
      <c r="S2882" s="13">
        <f t="shared" si="222"/>
        <v>41982.773356481484</v>
      </c>
      <c r="T2882" s="13">
        <f t="shared" si="223"/>
        <v>42022.773356481484</v>
      </c>
      <c r="U2882">
        <f t="shared" si="224"/>
        <v>2015</v>
      </c>
    </row>
    <row r="2883" spans="1:21" ht="48" x14ac:dyDescent="0.2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8217</v>
      </c>
      <c r="G2883" t="s">
        <v>8223</v>
      </c>
      <c r="H2883" t="s">
        <v>8245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8300</v>
      </c>
      <c r="O2883">
        <f t="shared" ref="O2883:O2946" si="225">ROUND(E2883/D2883*100,0)</f>
        <v>302</v>
      </c>
      <c r="P2883">
        <f t="shared" ref="P2883:P2946" si="226">IFERROR(ROUND(E2883/L2883,2),0)</f>
        <v>52.1</v>
      </c>
      <c r="Q2883" s="10" t="s">
        <v>8310</v>
      </c>
      <c r="R2883" t="s">
        <v>8311</v>
      </c>
      <c r="S2883" s="13">
        <f t="shared" ref="S2883:S2946" si="227">(((J2883/60)/60)/24)+DATE(1970,1,1)</f>
        <v>41761.509409722225</v>
      </c>
      <c r="T2883" s="13">
        <f t="shared" ref="T2883:T2946" si="228">(((I2883/60)/60)/24)+DATE(1970,1,1)</f>
        <v>41789.666666666664</v>
      </c>
      <c r="U2883">
        <f t="shared" ref="U2883:U2946" si="229">YEAR(T2883)</f>
        <v>2014</v>
      </c>
    </row>
    <row r="2884" spans="1:21" ht="48" x14ac:dyDescent="0.2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8219</v>
      </c>
      <c r="G2884" t="s">
        <v>8228</v>
      </c>
      <c r="H2884" t="s">
        <v>8247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8300</v>
      </c>
      <c r="O2884">
        <f t="shared" si="225"/>
        <v>12</v>
      </c>
      <c r="P2884">
        <f t="shared" si="226"/>
        <v>25</v>
      </c>
      <c r="Q2884" s="10" t="s">
        <v>8310</v>
      </c>
      <c r="R2884" t="s">
        <v>8311</v>
      </c>
      <c r="S2884" s="13">
        <f t="shared" si="227"/>
        <v>42171.383530092593</v>
      </c>
      <c r="T2884" s="13">
        <f t="shared" si="228"/>
        <v>42201.330555555556</v>
      </c>
      <c r="U2884">
        <f t="shared" si="229"/>
        <v>2015</v>
      </c>
    </row>
    <row r="2885" spans="1:21" ht="48" x14ac:dyDescent="0.2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8217</v>
      </c>
      <c r="G2885" t="s">
        <v>8222</v>
      </c>
      <c r="H2885" t="s">
        <v>8244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8268</v>
      </c>
      <c r="O2885">
        <f t="shared" si="225"/>
        <v>107</v>
      </c>
      <c r="P2885">
        <f t="shared" si="226"/>
        <v>37.590000000000003</v>
      </c>
      <c r="Q2885" s="10" t="s">
        <v>8310</v>
      </c>
      <c r="R2885" t="s">
        <v>8334</v>
      </c>
      <c r="S2885" s="13">
        <f t="shared" si="227"/>
        <v>41766.80572916667</v>
      </c>
      <c r="T2885" s="13">
        <f t="shared" si="228"/>
        <v>41799.80572916667</v>
      </c>
      <c r="U2885">
        <f t="shared" si="229"/>
        <v>2014</v>
      </c>
    </row>
    <row r="2886" spans="1:21" ht="48" x14ac:dyDescent="0.2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8217</v>
      </c>
      <c r="G2886" t="s">
        <v>8222</v>
      </c>
      <c r="H2886" t="s">
        <v>8244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8268</v>
      </c>
      <c r="O2886">
        <f t="shared" si="225"/>
        <v>124</v>
      </c>
      <c r="P2886">
        <f t="shared" si="226"/>
        <v>50.9</v>
      </c>
      <c r="Q2886" s="10" t="s">
        <v>8310</v>
      </c>
      <c r="R2886" t="s">
        <v>8334</v>
      </c>
      <c r="S2886" s="13">
        <f t="shared" si="227"/>
        <v>41772.105937500004</v>
      </c>
      <c r="T2886" s="13">
        <f t="shared" si="228"/>
        <v>41803.916666666664</v>
      </c>
      <c r="U2886">
        <f t="shared" si="229"/>
        <v>2014</v>
      </c>
    </row>
    <row r="2887" spans="1:21" ht="48" x14ac:dyDescent="0.2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8217</v>
      </c>
      <c r="G2887" t="s">
        <v>8222</v>
      </c>
      <c r="H2887" t="s">
        <v>8244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8268</v>
      </c>
      <c r="O2887">
        <f t="shared" si="225"/>
        <v>117</v>
      </c>
      <c r="P2887">
        <f t="shared" si="226"/>
        <v>57.55</v>
      </c>
      <c r="Q2887" s="10" t="s">
        <v>8310</v>
      </c>
      <c r="R2887" t="s">
        <v>8334</v>
      </c>
      <c r="S2887" s="13">
        <f t="shared" si="227"/>
        <v>41781.666770833333</v>
      </c>
      <c r="T2887" s="13">
        <f t="shared" si="228"/>
        <v>41811.666770833333</v>
      </c>
      <c r="U2887">
        <f t="shared" si="229"/>
        <v>2014</v>
      </c>
    </row>
    <row r="2888" spans="1:21" ht="48" x14ac:dyDescent="0.2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8217</v>
      </c>
      <c r="G2888" t="s">
        <v>8222</v>
      </c>
      <c r="H2888" t="s">
        <v>8244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8268</v>
      </c>
      <c r="O2888">
        <f t="shared" si="225"/>
        <v>109</v>
      </c>
      <c r="P2888">
        <f t="shared" si="226"/>
        <v>40.07</v>
      </c>
      <c r="Q2888" s="10" t="s">
        <v>8310</v>
      </c>
      <c r="R2888" t="s">
        <v>8334</v>
      </c>
      <c r="S2888" s="13">
        <f t="shared" si="227"/>
        <v>41491.79478009259</v>
      </c>
      <c r="T2888" s="13">
        <f t="shared" si="228"/>
        <v>41509.79478009259</v>
      </c>
      <c r="U2888">
        <f t="shared" si="229"/>
        <v>2013</v>
      </c>
    </row>
    <row r="2889" spans="1:21" ht="32" x14ac:dyDescent="0.2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8217</v>
      </c>
      <c r="G2889" t="s">
        <v>8222</v>
      </c>
      <c r="H2889" t="s">
        <v>8244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8268</v>
      </c>
      <c r="O2889">
        <f t="shared" si="225"/>
        <v>125</v>
      </c>
      <c r="P2889">
        <f t="shared" si="226"/>
        <v>37.14</v>
      </c>
      <c r="Q2889" s="10" t="s">
        <v>8310</v>
      </c>
      <c r="R2889" t="s">
        <v>8334</v>
      </c>
      <c r="S2889" s="13">
        <f t="shared" si="227"/>
        <v>42270.582141203704</v>
      </c>
      <c r="T2889" s="13">
        <f t="shared" si="228"/>
        <v>42301.895138888889</v>
      </c>
      <c r="U2889">
        <f t="shared" si="229"/>
        <v>2015</v>
      </c>
    </row>
    <row r="2890" spans="1:21" ht="48" x14ac:dyDescent="0.2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8217</v>
      </c>
      <c r="G2890" t="s">
        <v>8223</v>
      </c>
      <c r="H2890" t="s">
        <v>8245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8268</v>
      </c>
      <c r="O2890">
        <f t="shared" si="225"/>
        <v>106</v>
      </c>
      <c r="P2890">
        <f t="shared" si="226"/>
        <v>46.43</v>
      </c>
      <c r="Q2890" s="10" t="s">
        <v>8310</v>
      </c>
      <c r="R2890" t="s">
        <v>8334</v>
      </c>
      <c r="S2890" s="13">
        <f t="shared" si="227"/>
        <v>42167.434166666666</v>
      </c>
      <c r="T2890" s="13">
        <f t="shared" si="228"/>
        <v>42197.434166666666</v>
      </c>
      <c r="U2890">
        <f t="shared" si="229"/>
        <v>2015</v>
      </c>
    </row>
    <row r="2891" spans="1:21" ht="32" x14ac:dyDescent="0.2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8217</v>
      </c>
      <c r="G2891" t="s">
        <v>8222</v>
      </c>
      <c r="H2891" t="s">
        <v>8244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8268</v>
      </c>
      <c r="O2891">
        <f t="shared" si="225"/>
        <v>112</v>
      </c>
      <c r="P2891">
        <f t="shared" si="226"/>
        <v>41.24</v>
      </c>
      <c r="Q2891" s="10" t="s">
        <v>8310</v>
      </c>
      <c r="R2891" t="s">
        <v>8334</v>
      </c>
      <c r="S2891" s="13">
        <f t="shared" si="227"/>
        <v>42284.516064814816</v>
      </c>
      <c r="T2891" s="13">
        <f t="shared" si="228"/>
        <v>42307.875</v>
      </c>
      <c r="U2891">
        <f t="shared" si="229"/>
        <v>2015</v>
      </c>
    </row>
    <row r="2892" spans="1:21" ht="32" x14ac:dyDescent="0.2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8217</v>
      </c>
      <c r="G2892" t="s">
        <v>8222</v>
      </c>
      <c r="H2892" t="s">
        <v>8244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8268</v>
      </c>
      <c r="O2892">
        <f t="shared" si="225"/>
        <v>103</v>
      </c>
      <c r="P2892">
        <f t="shared" si="226"/>
        <v>52.55</v>
      </c>
      <c r="Q2892" s="10" t="s">
        <v>8310</v>
      </c>
      <c r="R2892" t="s">
        <v>8334</v>
      </c>
      <c r="S2892" s="13">
        <f t="shared" si="227"/>
        <v>42016.800208333334</v>
      </c>
      <c r="T2892" s="13">
        <f t="shared" si="228"/>
        <v>42032.916666666672</v>
      </c>
      <c r="U2892">
        <f t="shared" si="229"/>
        <v>2015</v>
      </c>
    </row>
    <row r="2893" spans="1:21" ht="48" x14ac:dyDescent="0.2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8217</v>
      </c>
      <c r="G2893" t="s">
        <v>8223</v>
      </c>
      <c r="H2893" t="s">
        <v>8245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8268</v>
      </c>
      <c r="O2893">
        <f t="shared" si="225"/>
        <v>103</v>
      </c>
      <c r="P2893">
        <f t="shared" si="226"/>
        <v>76.03</v>
      </c>
      <c r="Q2893" s="10" t="s">
        <v>8310</v>
      </c>
      <c r="R2893" t="s">
        <v>8334</v>
      </c>
      <c r="S2893" s="13">
        <f t="shared" si="227"/>
        <v>42124.848414351851</v>
      </c>
      <c r="T2893" s="13">
        <f t="shared" si="228"/>
        <v>42154.848414351851</v>
      </c>
      <c r="U2893">
        <f t="shared" si="229"/>
        <v>2015</v>
      </c>
    </row>
    <row r="2894" spans="1:21" ht="32" x14ac:dyDescent="0.2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8217</v>
      </c>
      <c r="G2894" t="s">
        <v>8227</v>
      </c>
      <c r="H2894" t="s">
        <v>8249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8268</v>
      </c>
      <c r="O2894">
        <f t="shared" si="225"/>
        <v>100</v>
      </c>
      <c r="P2894">
        <f t="shared" si="226"/>
        <v>73.53</v>
      </c>
      <c r="Q2894" s="10" t="s">
        <v>8310</v>
      </c>
      <c r="R2894" t="s">
        <v>8334</v>
      </c>
      <c r="S2894" s="13">
        <f t="shared" si="227"/>
        <v>42311.750324074077</v>
      </c>
      <c r="T2894" s="13">
        <f t="shared" si="228"/>
        <v>42336.750324074077</v>
      </c>
      <c r="U2894">
        <f t="shared" si="229"/>
        <v>2015</v>
      </c>
    </row>
    <row r="2895" spans="1:21" ht="48" x14ac:dyDescent="0.2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8217</v>
      </c>
      <c r="G2895" t="s">
        <v>8222</v>
      </c>
      <c r="H2895" t="s">
        <v>8244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8268</v>
      </c>
      <c r="O2895">
        <f t="shared" si="225"/>
        <v>110</v>
      </c>
      <c r="P2895">
        <f t="shared" si="226"/>
        <v>61.02</v>
      </c>
      <c r="Q2895" s="10" t="s">
        <v>8310</v>
      </c>
      <c r="R2895" t="s">
        <v>8334</v>
      </c>
      <c r="S2895" s="13">
        <f t="shared" si="227"/>
        <v>42264.29178240741</v>
      </c>
      <c r="T2895" s="13">
        <f t="shared" si="228"/>
        <v>42294.29178240741</v>
      </c>
      <c r="U2895">
        <f t="shared" si="229"/>
        <v>2015</v>
      </c>
    </row>
    <row r="2896" spans="1:21" ht="48" x14ac:dyDescent="0.2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8217</v>
      </c>
      <c r="G2896" t="s">
        <v>8222</v>
      </c>
      <c r="H2896" t="s">
        <v>8244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8268</v>
      </c>
      <c r="O2896">
        <f t="shared" si="225"/>
        <v>100</v>
      </c>
      <c r="P2896">
        <f t="shared" si="226"/>
        <v>61</v>
      </c>
      <c r="Q2896" s="10" t="s">
        <v>8310</v>
      </c>
      <c r="R2896" t="s">
        <v>8334</v>
      </c>
      <c r="S2896" s="13">
        <f t="shared" si="227"/>
        <v>42664.809560185182</v>
      </c>
      <c r="T2896" s="13">
        <f t="shared" si="228"/>
        <v>42685.916666666672</v>
      </c>
      <c r="U2896">
        <f t="shared" si="229"/>
        <v>2016</v>
      </c>
    </row>
    <row r="2897" spans="1:21" ht="48" x14ac:dyDescent="0.2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8217</v>
      </c>
      <c r="G2897" t="s">
        <v>8222</v>
      </c>
      <c r="H2897" t="s">
        <v>8244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8268</v>
      </c>
      <c r="O2897">
        <f t="shared" si="225"/>
        <v>101</v>
      </c>
      <c r="P2897">
        <f t="shared" si="226"/>
        <v>66.45</v>
      </c>
      <c r="Q2897" s="10" t="s">
        <v>8310</v>
      </c>
      <c r="R2897" t="s">
        <v>8334</v>
      </c>
      <c r="S2897" s="13">
        <f t="shared" si="227"/>
        <v>42513.045798611114</v>
      </c>
      <c r="T2897" s="13">
        <f t="shared" si="228"/>
        <v>42543.045798611114</v>
      </c>
      <c r="U2897">
        <f t="shared" si="229"/>
        <v>2016</v>
      </c>
    </row>
    <row r="2898" spans="1:21" ht="48" x14ac:dyDescent="0.2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8217</v>
      </c>
      <c r="G2898" t="s">
        <v>8223</v>
      </c>
      <c r="H2898" t="s">
        <v>8245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8268</v>
      </c>
      <c r="O2898">
        <f t="shared" si="225"/>
        <v>110</v>
      </c>
      <c r="P2898">
        <f t="shared" si="226"/>
        <v>81.03</v>
      </c>
      <c r="Q2898" s="10" t="s">
        <v>8310</v>
      </c>
      <c r="R2898" t="s">
        <v>8334</v>
      </c>
      <c r="S2898" s="13">
        <f t="shared" si="227"/>
        <v>41901.282025462962</v>
      </c>
      <c r="T2898" s="13">
        <f t="shared" si="228"/>
        <v>41922.875</v>
      </c>
      <c r="U2898">
        <f t="shared" si="229"/>
        <v>2014</v>
      </c>
    </row>
    <row r="2899" spans="1:21" ht="48" x14ac:dyDescent="0.2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8217</v>
      </c>
      <c r="G2899" t="s">
        <v>8222</v>
      </c>
      <c r="H2899" t="s">
        <v>8244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8268</v>
      </c>
      <c r="O2899">
        <f t="shared" si="225"/>
        <v>104</v>
      </c>
      <c r="P2899">
        <f t="shared" si="226"/>
        <v>866.67</v>
      </c>
      <c r="Q2899" s="10" t="s">
        <v>8310</v>
      </c>
      <c r="R2899" t="s">
        <v>8334</v>
      </c>
      <c r="S2899" s="13">
        <f t="shared" si="227"/>
        <v>42321.101759259262</v>
      </c>
      <c r="T2899" s="13">
        <f t="shared" si="228"/>
        <v>42351.101759259262</v>
      </c>
      <c r="U2899">
        <f t="shared" si="229"/>
        <v>2015</v>
      </c>
    </row>
    <row r="2900" spans="1:21" ht="48" x14ac:dyDescent="0.2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8217</v>
      </c>
      <c r="G2900" t="s">
        <v>8223</v>
      </c>
      <c r="H2900" t="s">
        <v>8245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8268</v>
      </c>
      <c r="O2900">
        <f t="shared" si="225"/>
        <v>104</v>
      </c>
      <c r="P2900">
        <f t="shared" si="226"/>
        <v>186.07</v>
      </c>
      <c r="Q2900" s="10" t="s">
        <v>8310</v>
      </c>
      <c r="R2900" t="s">
        <v>8334</v>
      </c>
      <c r="S2900" s="13">
        <f t="shared" si="227"/>
        <v>42100.927858796291</v>
      </c>
      <c r="T2900" s="13">
        <f t="shared" si="228"/>
        <v>42126.875</v>
      </c>
      <c r="U2900">
        <f t="shared" si="229"/>
        <v>2015</v>
      </c>
    </row>
    <row r="2901" spans="1:21" ht="48" x14ac:dyDescent="0.2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8217</v>
      </c>
      <c r="G2901" t="s">
        <v>8222</v>
      </c>
      <c r="H2901" t="s">
        <v>8244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8268</v>
      </c>
      <c r="O2901">
        <f t="shared" si="225"/>
        <v>103</v>
      </c>
      <c r="P2901">
        <f t="shared" si="226"/>
        <v>59.65</v>
      </c>
      <c r="Q2901" s="10" t="s">
        <v>8310</v>
      </c>
      <c r="R2901" t="s">
        <v>8334</v>
      </c>
      <c r="S2901" s="13">
        <f t="shared" si="227"/>
        <v>42294.429641203707</v>
      </c>
      <c r="T2901" s="13">
        <f t="shared" si="228"/>
        <v>42321.845138888893</v>
      </c>
      <c r="U2901">
        <f t="shared" si="229"/>
        <v>2015</v>
      </c>
    </row>
    <row r="2902" spans="1:21" ht="48" x14ac:dyDescent="0.2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8217</v>
      </c>
      <c r="G2902" t="s">
        <v>8222</v>
      </c>
      <c r="H2902" t="s">
        <v>8244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8268</v>
      </c>
      <c r="O2902">
        <f t="shared" si="225"/>
        <v>114</v>
      </c>
      <c r="P2902">
        <f t="shared" si="226"/>
        <v>64.91</v>
      </c>
      <c r="Q2902" s="10" t="s">
        <v>8310</v>
      </c>
      <c r="R2902" t="s">
        <v>8334</v>
      </c>
      <c r="S2902" s="13">
        <f t="shared" si="227"/>
        <v>42506.760405092587</v>
      </c>
      <c r="T2902" s="13">
        <f t="shared" si="228"/>
        <v>42536.760405092587</v>
      </c>
      <c r="U2902">
        <f t="shared" si="229"/>
        <v>2016</v>
      </c>
    </row>
    <row r="2903" spans="1:21" ht="48" x14ac:dyDescent="0.2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8217</v>
      </c>
      <c r="G2903" t="s">
        <v>8223</v>
      </c>
      <c r="H2903" t="s">
        <v>8245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8268</v>
      </c>
      <c r="O2903">
        <f t="shared" si="225"/>
        <v>108</v>
      </c>
      <c r="P2903">
        <f t="shared" si="226"/>
        <v>70.760000000000005</v>
      </c>
      <c r="Q2903" s="10" t="s">
        <v>8310</v>
      </c>
      <c r="R2903" t="s">
        <v>8334</v>
      </c>
      <c r="S2903" s="13">
        <f t="shared" si="227"/>
        <v>42545.478333333333</v>
      </c>
      <c r="T2903" s="13">
        <f t="shared" si="228"/>
        <v>42575.478333333333</v>
      </c>
      <c r="U2903">
        <f t="shared" si="229"/>
        <v>2016</v>
      </c>
    </row>
    <row r="2904" spans="1:21" ht="96" x14ac:dyDescent="0.2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8217</v>
      </c>
      <c r="G2904" t="s">
        <v>8222</v>
      </c>
      <c r="H2904" t="s">
        <v>8244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8268</v>
      </c>
      <c r="O2904">
        <f t="shared" si="225"/>
        <v>104</v>
      </c>
      <c r="P2904">
        <f t="shared" si="226"/>
        <v>66.510000000000005</v>
      </c>
      <c r="Q2904" s="10" t="s">
        <v>8310</v>
      </c>
      <c r="R2904" t="s">
        <v>8334</v>
      </c>
      <c r="S2904" s="13">
        <f t="shared" si="227"/>
        <v>41760.935706018521</v>
      </c>
      <c r="T2904" s="13">
        <f t="shared" si="228"/>
        <v>41772.166666666664</v>
      </c>
      <c r="U2904">
        <f t="shared" si="229"/>
        <v>2014</v>
      </c>
    </row>
    <row r="2905" spans="1:21" ht="48" x14ac:dyDescent="0.2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8217</v>
      </c>
      <c r="G2905" t="s">
        <v>8222</v>
      </c>
      <c r="H2905" t="s">
        <v>8244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8268</v>
      </c>
      <c r="O2905">
        <f t="shared" si="225"/>
        <v>100</v>
      </c>
      <c r="P2905">
        <f t="shared" si="226"/>
        <v>227.27</v>
      </c>
      <c r="Q2905" s="10" t="s">
        <v>8310</v>
      </c>
      <c r="R2905" t="s">
        <v>8334</v>
      </c>
      <c r="S2905" s="13">
        <f t="shared" si="227"/>
        <v>41856.010069444441</v>
      </c>
      <c r="T2905" s="13">
        <f t="shared" si="228"/>
        <v>41890.125</v>
      </c>
      <c r="U2905">
        <f t="shared" si="229"/>
        <v>2014</v>
      </c>
    </row>
    <row r="2906" spans="1:21" ht="32" x14ac:dyDescent="0.2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8217</v>
      </c>
      <c r="G2906" t="s">
        <v>8222</v>
      </c>
      <c r="H2906" t="s">
        <v>8244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8268</v>
      </c>
      <c r="O2906">
        <f t="shared" si="225"/>
        <v>100</v>
      </c>
      <c r="P2906">
        <f t="shared" si="226"/>
        <v>104.17</v>
      </c>
      <c r="Q2906" s="10" t="s">
        <v>8310</v>
      </c>
      <c r="R2906" t="s">
        <v>8334</v>
      </c>
      <c r="S2906" s="13">
        <f t="shared" si="227"/>
        <v>42040.831678240742</v>
      </c>
      <c r="T2906" s="13">
        <f t="shared" si="228"/>
        <v>42070.831678240742</v>
      </c>
      <c r="U2906">
        <f t="shared" si="229"/>
        <v>2015</v>
      </c>
    </row>
    <row r="2907" spans="1:21" ht="48" x14ac:dyDescent="0.2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8217</v>
      </c>
      <c r="G2907" t="s">
        <v>8223</v>
      </c>
      <c r="H2907" t="s">
        <v>8245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8268</v>
      </c>
      <c r="O2907">
        <f t="shared" si="225"/>
        <v>105</v>
      </c>
      <c r="P2907">
        <f t="shared" si="226"/>
        <v>40.94</v>
      </c>
      <c r="Q2907" s="10" t="s">
        <v>8310</v>
      </c>
      <c r="R2907" t="s">
        <v>8334</v>
      </c>
      <c r="S2907" s="13">
        <f t="shared" si="227"/>
        <v>42462.893495370372</v>
      </c>
      <c r="T2907" s="13">
        <f t="shared" si="228"/>
        <v>42492.893495370372</v>
      </c>
      <c r="U2907">
        <f t="shared" si="229"/>
        <v>2016</v>
      </c>
    </row>
    <row r="2908" spans="1:21" ht="112" x14ac:dyDescent="0.2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8217</v>
      </c>
      <c r="G2908" t="s">
        <v>8222</v>
      </c>
      <c r="H2908" t="s">
        <v>8244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8268</v>
      </c>
      <c r="O2908">
        <f t="shared" si="225"/>
        <v>102</v>
      </c>
      <c r="P2908">
        <f t="shared" si="226"/>
        <v>47.41</v>
      </c>
      <c r="Q2908" s="10" t="s">
        <v>8310</v>
      </c>
      <c r="R2908" t="s">
        <v>8334</v>
      </c>
      <c r="S2908" s="13">
        <f t="shared" si="227"/>
        <v>42203.680300925931</v>
      </c>
      <c r="T2908" s="13">
        <f t="shared" si="228"/>
        <v>42221.774999999994</v>
      </c>
      <c r="U2908">
        <f t="shared" si="229"/>
        <v>2015</v>
      </c>
    </row>
    <row r="2909" spans="1:21" ht="32" x14ac:dyDescent="0.2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8217</v>
      </c>
      <c r="G2909" t="s">
        <v>8222</v>
      </c>
      <c r="H2909" t="s">
        <v>8244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8268</v>
      </c>
      <c r="O2909">
        <f t="shared" si="225"/>
        <v>103</v>
      </c>
      <c r="P2909">
        <f t="shared" si="226"/>
        <v>77.73</v>
      </c>
      <c r="Q2909" s="10" t="s">
        <v>8310</v>
      </c>
      <c r="R2909" t="s">
        <v>8334</v>
      </c>
      <c r="S2909" s="13">
        <f t="shared" si="227"/>
        <v>42417.585532407407</v>
      </c>
      <c r="T2909" s="13">
        <f t="shared" si="228"/>
        <v>42432.249305555553</v>
      </c>
      <c r="U2909">
        <f t="shared" si="229"/>
        <v>2016</v>
      </c>
    </row>
    <row r="2910" spans="1:21" ht="48" x14ac:dyDescent="0.2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8217</v>
      </c>
      <c r="G2910" t="s">
        <v>8223</v>
      </c>
      <c r="H2910" t="s">
        <v>8245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8268</v>
      </c>
      <c r="O2910">
        <f t="shared" si="225"/>
        <v>136</v>
      </c>
      <c r="P2910">
        <f t="shared" si="226"/>
        <v>66.67</v>
      </c>
      <c r="Q2910" s="10" t="s">
        <v>8310</v>
      </c>
      <c r="R2910" t="s">
        <v>8334</v>
      </c>
      <c r="S2910" s="13">
        <f t="shared" si="227"/>
        <v>42072.370381944449</v>
      </c>
      <c r="T2910" s="13">
        <f t="shared" si="228"/>
        <v>42102.370381944449</v>
      </c>
      <c r="U2910">
        <f t="shared" si="229"/>
        <v>2015</v>
      </c>
    </row>
    <row r="2911" spans="1:21" ht="48" x14ac:dyDescent="0.2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8217</v>
      </c>
      <c r="G2911" t="s">
        <v>8222</v>
      </c>
      <c r="H2911" t="s">
        <v>8244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8268</v>
      </c>
      <c r="O2911">
        <f t="shared" si="225"/>
        <v>101</v>
      </c>
      <c r="P2911">
        <f t="shared" si="226"/>
        <v>35.49</v>
      </c>
      <c r="Q2911" s="10" t="s">
        <v>8310</v>
      </c>
      <c r="R2911" t="s">
        <v>8334</v>
      </c>
      <c r="S2911" s="13">
        <f t="shared" si="227"/>
        <v>42144.041851851856</v>
      </c>
      <c r="T2911" s="13">
        <f t="shared" si="228"/>
        <v>42174.041851851856</v>
      </c>
      <c r="U2911">
        <f t="shared" si="229"/>
        <v>2015</v>
      </c>
    </row>
    <row r="2912" spans="1:21" ht="48" x14ac:dyDescent="0.2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8217</v>
      </c>
      <c r="G2912" t="s">
        <v>8223</v>
      </c>
      <c r="H2912" t="s">
        <v>8245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8268</v>
      </c>
      <c r="O2912">
        <f t="shared" si="225"/>
        <v>107</v>
      </c>
      <c r="P2912">
        <f t="shared" si="226"/>
        <v>37.08</v>
      </c>
      <c r="Q2912" s="10" t="s">
        <v>8310</v>
      </c>
      <c r="R2912" t="s">
        <v>8334</v>
      </c>
      <c r="S2912" s="13">
        <f t="shared" si="227"/>
        <v>42318.593703703707</v>
      </c>
      <c r="T2912" s="13">
        <f t="shared" si="228"/>
        <v>42348.593703703707</v>
      </c>
      <c r="U2912">
        <f t="shared" si="229"/>
        <v>2015</v>
      </c>
    </row>
    <row r="2913" spans="1:21" ht="48" x14ac:dyDescent="0.2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8217</v>
      </c>
      <c r="G2913" t="s">
        <v>8223</v>
      </c>
      <c r="H2913" t="s">
        <v>8245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8268</v>
      </c>
      <c r="O2913">
        <f t="shared" si="225"/>
        <v>125</v>
      </c>
      <c r="P2913">
        <f t="shared" si="226"/>
        <v>69.33</v>
      </c>
      <c r="Q2913" s="10" t="s">
        <v>8310</v>
      </c>
      <c r="R2913" t="s">
        <v>8334</v>
      </c>
      <c r="S2913" s="13">
        <f t="shared" si="227"/>
        <v>42052.949814814812</v>
      </c>
      <c r="T2913" s="13">
        <f t="shared" si="228"/>
        <v>42082.908148148148</v>
      </c>
      <c r="U2913">
        <f t="shared" si="229"/>
        <v>2015</v>
      </c>
    </row>
    <row r="2914" spans="1:21" ht="32" x14ac:dyDescent="0.2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8217</v>
      </c>
      <c r="G2914" t="s">
        <v>8222</v>
      </c>
      <c r="H2914" t="s">
        <v>8244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8268</v>
      </c>
      <c r="O2914">
        <f t="shared" si="225"/>
        <v>120</v>
      </c>
      <c r="P2914">
        <f t="shared" si="226"/>
        <v>88.24</v>
      </c>
      <c r="Q2914" s="10" t="s">
        <v>8310</v>
      </c>
      <c r="R2914" t="s">
        <v>8334</v>
      </c>
      <c r="S2914" s="13">
        <f t="shared" si="227"/>
        <v>41828.736921296295</v>
      </c>
      <c r="T2914" s="13">
        <f t="shared" si="228"/>
        <v>41846.291666666664</v>
      </c>
      <c r="U2914">
        <f t="shared" si="229"/>
        <v>2014</v>
      </c>
    </row>
    <row r="2915" spans="1:21" ht="48" x14ac:dyDescent="0.2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8217</v>
      </c>
      <c r="G2915" t="s">
        <v>8222</v>
      </c>
      <c r="H2915" t="s">
        <v>8244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8268</v>
      </c>
      <c r="O2915">
        <f t="shared" si="225"/>
        <v>101</v>
      </c>
      <c r="P2915">
        <f t="shared" si="226"/>
        <v>63</v>
      </c>
      <c r="Q2915" s="10" t="s">
        <v>8310</v>
      </c>
      <c r="R2915" t="s">
        <v>8334</v>
      </c>
      <c r="S2915" s="13">
        <f t="shared" si="227"/>
        <v>41897.602037037039</v>
      </c>
      <c r="T2915" s="13">
        <f t="shared" si="228"/>
        <v>41927.602037037039</v>
      </c>
      <c r="U2915">
        <f t="shared" si="229"/>
        <v>2014</v>
      </c>
    </row>
    <row r="2916" spans="1:21" ht="32" x14ac:dyDescent="0.2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8219</v>
      </c>
      <c r="G2916" t="s">
        <v>8223</v>
      </c>
      <c r="H2916" t="s">
        <v>8245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1</v>
      </c>
      <c r="P2916">
        <f t="shared" si="226"/>
        <v>25</v>
      </c>
      <c r="Q2916" s="10" t="s">
        <v>8310</v>
      </c>
      <c r="R2916" t="s">
        <v>8334</v>
      </c>
      <c r="S2916" s="13">
        <f t="shared" si="227"/>
        <v>42164.299722222218</v>
      </c>
      <c r="T2916" s="13">
        <f t="shared" si="228"/>
        <v>42190.957638888889</v>
      </c>
      <c r="U2916">
        <f t="shared" si="229"/>
        <v>2015</v>
      </c>
    </row>
    <row r="2917" spans="1:21" ht="48" x14ac:dyDescent="0.2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8217</v>
      </c>
      <c r="G2917" t="s">
        <v>8222</v>
      </c>
      <c r="H2917" t="s">
        <v>8244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8302</v>
      </c>
      <c r="O2917">
        <f t="shared" si="225"/>
        <v>120</v>
      </c>
      <c r="P2917">
        <f t="shared" si="226"/>
        <v>111.11</v>
      </c>
      <c r="Q2917" s="10" t="s">
        <v>8310</v>
      </c>
      <c r="R2917" t="s">
        <v>8318</v>
      </c>
      <c r="S2917" s="13">
        <f t="shared" si="227"/>
        <v>41808.881215277775</v>
      </c>
      <c r="T2917" s="13">
        <f t="shared" si="228"/>
        <v>41846.207638888889</v>
      </c>
      <c r="U2917">
        <f t="shared" si="229"/>
        <v>2014</v>
      </c>
    </row>
    <row r="2918" spans="1:21" ht="48" x14ac:dyDescent="0.2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8217</v>
      </c>
      <c r="G2918" t="s">
        <v>8227</v>
      </c>
      <c r="H2918" t="s">
        <v>8249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8302</v>
      </c>
      <c r="O2918">
        <f t="shared" si="225"/>
        <v>100</v>
      </c>
      <c r="P2918">
        <f t="shared" si="226"/>
        <v>100</v>
      </c>
      <c r="Q2918" s="10" t="s">
        <v>8310</v>
      </c>
      <c r="R2918" t="s">
        <v>8318</v>
      </c>
      <c r="S2918" s="13">
        <f t="shared" si="227"/>
        <v>42087.792303240742</v>
      </c>
      <c r="T2918" s="13">
        <f t="shared" si="228"/>
        <v>42103.792303240742</v>
      </c>
      <c r="U2918">
        <f t="shared" si="229"/>
        <v>2015</v>
      </c>
    </row>
    <row r="2919" spans="1:21" ht="48" x14ac:dyDescent="0.2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8217</v>
      </c>
      <c r="G2919" t="s">
        <v>8222</v>
      </c>
      <c r="H2919" t="s">
        <v>8244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8302</v>
      </c>
      <c r="O2919">
        <f t="shared" si="225"/>
        <v>120</v>
      </c>
      <c r="P2919">
        <f t="shared" si="226"/>
        <v>100</v>
      </c>
      <c r="Q2919" s="10" t="s">
        <v>8310</v>
      </c>
      <c r="R2919" t="s">
        <v>8318</v>
      </c>
      <c r="S2919" s="13">
        <f t="shared" si="227"/>
        <v>42166.219733796301</v>
      </c>
      <c r="T2919" s="13">
        <f t="shared" si="228"/>
        <v>42198.837499999994</v>
      </c>
      <c r="U2919">
        <f t="shared" si="229"/>
        <v>2015</v>
      </c>
    </row>
    <row r="2920" spans="1:21" ht="48" x14ac:dyDescent="0.2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8217</v>
      </c>
      <c r="G2920" t="s">
        <v>8222</v>
      </c>
      <c r="H2920" t="s">
        <v>8244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8268</v>
      </c>
      <c r="O2920">
        <f t="shared" si="225"/>
        <v>106</v>
      </c>
      <c r="P2920">
        <f t="shared" si="226"/>
        <v>64.63</v>
      </c>
      <c r="Q2920" s="10" t="s">
        <v>8310</v>
      </c>
      <c r="R2920" t="s">
        <v>8334</v>
      </c>
      <c r="S2920" s="13">
        <f t="shared" si="227"/>
        <v>42170.910231481481</v>
      </c>
      <c r="T2920" s="13">
        <f t="shared" si="228"/>
        <v>42205.165972222225</v>
      </c>
      <c r="U2920">
        <f t="shared" si="229"/>
        <v>2015</v>
      </c>
    </row>
    <row r="2921" spans="1:21" ht="48" x14ac:dyDescent="0.2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8219</v>
      </c>
      <c r="G2921" t="s">
        <v>8223</v>
      </c>
      <c r="H2921" t="s">
        <v>8245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8268</v>
      </c>
      <c r="O2921">
        <f t="shared" si="225"/>
        <v>34</v>
      </c>
      <c r="P2921">
        <f t="shared" si="226"/>
        <v>35.5</v>
      </c>
      <c r="Q2921" s="10" t="s">
        <v>8310</v>
      </c>
      <c r="R2921" t="s">
        <v>8334</v>
      </c>
      <c r="S2921" s="13">
        <f t="shared" si="227"/>
        <v>42172.439571759256</v>
      </c>
      <c r="T2921" s="13">
        <f t="shared" si="228"/>
        <v>42202.439571759256</v>
      </c>
      <c r="U2921">
        <f t="shared" si="229"/>
        <v>2015</v>
      </c>
    </row>
    <row r="2922" spans="1:21" ht="48" x14ac:dyDescent="0.2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8219</v>
      </c>
      <c r="G2922" t="s">
        <v>8222</v>
      </c>
      <c r="H2922" t="s">
        <v>8244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8268</v>
      </c>
      <c r="O2922">
        <f t="shared" si="225"/>
        <v>0</v>
      </c>
      <c r="P2922">
        <f t="shared" si="226"/>
        <v>1</v>
      </c>
      <c r="Q2922" s="10" t="s">
        <v>8310</v>
      </c>
      <c r="R2922" t="s">
        <v>8334</v>
      </c>
      <c r="S2922" s="13">
        <f t="shared" si="227"/>
        <v>41789.893599537041</v>
      </c>
      <c r="T2922" s="13">
        <f t="shared" si="228"/>
        <v>41815.875</v>
      </c>
      <c r="U2922">
        <f t="shared" si="229"/>
        <v>2014</v>
      </c>
    </row>
    <row r="2923" spans="1:21" ht="48" x14ac:dyDescent="0.2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8219</v>
      </c>
      <c r="G2923" t="s">
        <v>8226</v>
      </c>
      <c r="H2923" t="s">
        <v>8248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8268</v>
      </c>
      <c r="O2923">
        <f t="shared" si="225"/>
        <v>18</v>
      </c>
      <c r="P2923">
        <f t="shared" si="226"/>
        <v>44</v>
      </c>
      <c r="Q2923" s="10" t="s">
        <v>8310</v>
      </c>
      <c r="R2923" t="s">
        <v>8334</v>
      </c>
      <c r="S2923" s="13">
        <f t="shared" si="227"/>
        <v>41982.87364583333</v>
      </c>
      <c r="T2923" s="13">
        <f t="shared" si="228"/>
        <v>42012.87364583333</v>
      </c>
      <c r="U2923">
        <f t="shared" si="229"/>
        <v>2015</v>
      </c>
    </row>
    <row r="2924" spans="1:21" ht="64" x14ac:dyDescent="0.2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8219</v>
      </c>
      <c r="G2924" t="s">
        <v>8223</v>
      </c>
      <c r="H2924" t="s">
        <v>8245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8268</v>
      </c>
      <c r="O2924">
        <f t="shared" si="225"/>
        <v>33</v>
      </c>
      <c r="P2924">
        <f t="shared" si="226"/>
        <v>50.88</v>
      </c>
      <c r="Q2924" s="10" t="s">
        <v>8310</v>
      </c>
      <c r="R2924" t="s">
        <v>8334</v>
      </c>
      <c r="S2924" s="13">
        <f t="shared" si="227"/>
        <v>42193.482291666667</v>
      </c>
      <c r="T2924" s="13">
        <f t="shared" si="228"/>
        <v>42233.666666666672</v>
      </c>
      <c r="U2924">
        <f t="shared" si="229"/>
        <v>2015</v>
      </c>
    </row>
    <row r="2925" spans="1:21" ht="32" x14ac:dyDescent="0.2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8219</v>
      </c>
      <c r="G2925" t="s">
        <v>8222</v>
      </c>
      <c r="H2925" t="s">
        <v>8244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8268</v>
      </c>
      <c r="O2925">
        <f t="shared" si="225"/>
        <v>5</v>
      </c>
      <c r="P2925">
        <f t="shared" si="226"/>
        <v>27</v>
      </c>
      <c r="Q2925" s="10" t="s">
        <v>8310</v>
      </c>
      <c r="R2925" t="s">
        <v>8334</v>
      </c>
      <c r="S2925" s="13">
        <f t="shared" si="227"/>
        <v>42136.092488425929</v>
      </c>
      <c r="T2925" s="13">
        <f t="shared" si="228"/>
        <v>42166.092488425929</v>
      </c>
      <c r="U2925">
        <f t="shared" si="229"/>
        <v>2015</v>
      </c>
    </row>
    <row r="2926" spans="1:21" ht="48" x14ac:dyDescent="0.2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8219</v>
      </c>
      <c r="G2926" t="s">
        <v>8223</v>
      </c>
      <c r="H2926" t="s">
        <v>8245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8268</v>
      </c>
      <c r="O2926">
        <f t="shared" si="225"/>
        <v>36</v>
      </c>
      <c r="P2926">
        <f t="shared" si="226"/>
        <v>33.67</v>
      </c>
      <c r="Q2926" s="10" t="s">
        <v>8310</v>
      </c>
      <c r="R2926" t="s">
        <v>8334</v>
      </c>
      <c r="S2926" s="13">
        <f t="shared" si="227"/>
        <v>42114.818935185183</v>
      </c>
      <c r="T2926" s="13">
        <f t="shared" si="228"/>
        <v>42134.957638888889</v>
      </c>
      <c r="U2926">
        <f t="shared" si="229"/>
        <v>2015</v>
      </c>
    </row>
    <row r="2927" spans="1:21" ht="48" x14ac:dyDescent="0.2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8219</v>
      </c>
      <c r="G2927" t="s">
        <v>8223</v>
      </c>
      <c r="H2927" t="s">
        <v>8245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8268</v>
      </c>
      <c r="O2927">
        <f t="shared" si="225"/>
        <v>5</v>
      </c>
      <c r="P2927">
        <f t="shared" si="226"/>
        <v>45</v>
      </c>
      <c r="Q2927" s="10" t="s">
        <v>8310</v>
      </c>
      <c r="R2927" t="s">
        <v>8334</v>
      </c>
      <c r="S2927" s="13">
        <f t="shared" si="227"/>
        <v>42657.38726851852</v>
      </c>
      <c r="T2927" s="13">
        <f t="shared" si="228"/>
        <v>42687.428935185191</v>
      </c>
      <c r="U2927">
        <f t="shared" si="229"/>
        <v>2016</v>
      </c>
    </row>
    <row r="2928" spans="1:21" ht="48" x14ac:dyDescent="0.2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8219</v>
      </c>
      <c r="G2928" t="s">
        <v>8223</v>
      </c>
      <c r="H2928" t="s">
        <v>8245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8268</v>
      </c>
      <c r="O2928">
        <f t="shared" si="225"/>
        <v>1</v>
      </c>
      <c r="P2928">
        <f t="shared" si="226"/>
        <v>12.5</v>
      </c>
      <c r="Q2928" s="10" t="s">
        <v>8310</v>
      </c>
      <c r="R2928" t="s">
        <v>8334</v>
      </c>
      <c r="S2928" s="13">
        <f t="shared" si="227"/>
        <v>41830.267407407409</v>
      </c>
      <c r="T2928" s="13">
        <f t="shared" si="228"/>
        <v>41860.267407407409</v>
      </c>
      <c r="U2928">
        <f t="shared" si="229"/>
        <v>2014</v>
      </c>
    </row>
    <row r="2929" spans="1:21" ht="48" x14ac:dyDescent="0.2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8219</v>
      </c>
      <c r="G2929" t="s">
        <v>8222</v>
      </c>
      <c r="H2929" t="s">
        <v>8244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8268</v>
      </c>
      <c r="O2929">
        <f t="shared" si="225"/>
        <v>18</v>
      </c>
      <c r="P2929">
        <f t="shared" si="226"/>
        <v>64.290000000000006</v>
      </c>
      <c r="Q2929" s="10" t="s">
        <v>8310</v>
      </c>
      <c r="R2929" t="s">
        <v>8334</v>
      </c>
      <c r="S2929" s="13">
        <f t="shared" si="227"/>
        <v>41795.598923611113</v>
      </c>
      <c r="T2929" s="13">
        <f t="shared" si="228"/>
        <v>41825.598923611113</v>
      </c>
      <c r="U2929">
        <f t="shared" si="229"/>
        <v>2014</v>
      </c>
    </row>
    <row r="2930" spans="1:21" ht="48" x14ac:dyDescent="0.2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8219</v>
      </c>
      <c r="G2930" t="s">
        <v>8222</v>
      </c>
      <c r="H2930" t="s">
        <v>8244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8268</v>
      </c>
      <c r="O2930">
        <f t="shared" si="225"/>
        <v>16</v>
      </c>
      <c r="P2930">
        <f t="shared" si="226"/>
        <v>66.67</v>
      </c>
      <c r="Q2930" s="10" t="s">
        <v>8310</v>
      </c>
      <c r="R2930" t="s">
        <v>8334</v>
      </c>
      <c r="S2930" s="13">
        <f t="shared" si="227"/>
        <v>42374.655081018514</v>
      </c>
      <c r="T2930" s="13">
        <f t="shared" si="228"/>
        <v>42403.784027777772</v>
      </c>
      <c r="U2930">
        <f t="shared" si="229"/>
        <v>2016</v>
      </c>
    </row>
    <row r="2931" spans="1:21" ht="48" x14ac:dyDescent="0.2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8219</v>
      </c>
      <c r="G2931" t="s">
        <v>8222</v>
      </c>
      <c r="H2931" t="s">
        <v>8244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8268</v>
      </c>
      <c r="O2931">
        <f t="shared" si="225"/>
        <v>12</v>
      </c>
      <c r="P2931">
        <f t="shared" si="226"/>
        <v>75.25</v>
      </c>
      <c r="Q2931" s="10" t="s">
        <v>8310</v>
      </c>
      <c r="R2931" t="s">
        <v>8334</v>
      </c>
      <c r="S2931" s="13">
        <f t="shared" si="227"/>
        <v>41869.798726851855</v>
      </c>
      <c r="T2931" s="13">
        <f t="shared" si="228"/>
        <v>41929.798726851855</v>
      </c>
      <c r="U2931">
        <f t="shared" si="229"/>
        <v>2014</v>
      </c>
    </row>
    <row r="2932" spans="1:21" ht="48" x14ac:dyDescent="0.2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8219</v>
      </c>
      <c r="G2932" t="s">
        <v>8223</v>
      </c>
      <c r="H2932" t="s">
        <v>8245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8268</v>
      </c>
      <c r="O2932">
        <f t="shared" si="225"/>
        <v>2</v>
      </c>
      <c r="P2932">
        <f t="shared" si="226"/>
        <v>15</v>
      </c>
      <c r="Q2932" s="10" t="s">
        <v>8310</v>
      </c>
      <c r="R2932" t="s">
        <v>8334</v>
      </c>
      <c r="S2932" s="13">
        <f t="shared" si="227"/>
        <v>42178.815891203703</v>
      </c>
      <c r="T2932" s="13">
        <f t="shared" si="228"/>
        <v>42238.815891203703</v>
      </c>
      <c r="U2932">
        <f t="shared" si="229"/>
        <v>2015</v>
      </c>
    </row>
    <row r="2933" spans="1:21" ht="48" x14ac:dyDescent="0.2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8219</v>
      </c>
      <c r="G2933" t="s">
        <v>8239</v>
      </c>
      <c r="H2933" t="s">
        <v>8247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8268</v>
      </c>
      <c r="O2933">
        <f t="shared" si="225"/>
        <v>0</v>
      </c>
      <c r="P2933">
        <f t="shared" si="226"/>
        <v>1</v>
      </c>
      <c r="Q2933" s="10" t="s">
        <v>8310</v>
      </c>
      <c r="R2933" t="s">
        <v>8334</v>
      </c>
      <c r="S2933" s="13">
        <f t="shared" si="227"/>
        <v>42400.946597222224</v>
      </c>
      <c r="T2933" s="13">
        <f t="shared" si="228"/>
        <v>42428</v>
      </c>
      <c r="U2933">
        <f t="shared" si="229"/>
        <v>2016</v>
      </c>
    </row>
    <row r="2934" spans="1:21" ht="48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8217</v>
      </c>
      <c r="G2934" t="s">
        <v>8223</v>
      </c>
      <c r="H2934" t="s">
        <v>8245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8292</v>
      </c>
      <c r="O2934">
        <f t="shared" si="225"/>
        <v>297</v>
      </c>
      <c r="P2934">
        <f t="shared" si="226"/>
        <v>7.19</v>
      </c>
      <c r="Q2934" s="10" t="s">
        <v>8315</v>
      </c>
      <c r="R2934" t="s">
        <v>8326</v>
      </c>
      <c r="S2934" s="13">
        <f t="shared" si="227"/>
        <v>42199.32707175926</v>
      </c>
      <c r="T2934" s="13">
        <f t="shared" si="228"/>
        <v>42231.32707175926</v>
      </c>
      <c r="U2934">
        <f t="shared" si="229"/>
        <v>2015</v>
      </c>
    </row>
    <row r="2935" spans="1:21" ht="48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8217</v>
      </c>
      <c r="G2935" t="s">
        <v>8223</v>
      </c>
      <c r="H2935" t="s">
        <v>8245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8266</v>
      </c>
      <c r="O2935">
        <f t="shared" si="225"/>
        <v>106</v>
      </c>
      <c r="P2935">
        <f t="shared" si="226"/>
        <v>54.08</v>
      </c>
      <c r="Q2935" s="10" t="s">
        <v>8308</v>
      </c>
      <c r="R2935" t="s">
        <v>8337</v>
      </c>
      <c r="S2935" s="13">
        <f t="shared" si="227"/>
        <v>42576.452731481477</v>
      </c>
      <c r="T2935" s="13">
        <f t="shared" si="228"/>
        <v>42607.452731481477</v>
      </c>
      <c r="U2935">
        <f t="shared" si="229"/>
        <v>2016</v>
      </c>
    </row>
    <row r="2936" spans="1:21" ht="48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8219</v>
      </c>
      <c r="G2936" t="s">
        <v>8227</v>
      </c>
      <c r="H2936" t="s">
        <v>8249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27</v>
      </c>
      <c r="P2936">
        <f t="shared" si="226"/>
        <v>46.43</v>
      </c>
      <c r="Q2936" s="10" t="s">
        <v>8310</v>
      </c>
      <c r="R2936" t="s">
        <v>8334</v>
      </c>
      <c r="S2936" s="13">
        <f t="shared" si="227"/>
        <v>41841.651597222226</v>
      </c>
      <c r="T2936" s="13">
        <f t="shared" si="228"/>
        <v>41881.229166666664</v>
      </c>
      <c r="U2936">
        <f t="shared" si="229"/>
        <v>2014</v>
      </c>
    </row>
    <row r="2937" spans="1:21" ht="32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8219</v>
      </c>
      <c r="G2937" t="s">
        <v>8222</v>
      </c>
      <c r="H2937" t="s">
        <v>8244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8272</v>
      </c>
      <c r="O2937">
        <f t="shared" si="225"/>
        <v>0</v>
      </c>
      <c r="P2937">
        <f t="shared" si="226"/>
        <v>0</v>
      </c>
      <c r="Q2937" s="10" t="s">
        <v>8312</v>
      </c>
      <c r="R2937" t="s">
        <v>8351</v>
      </c>
      <c r="S2937" s="13">
        <f t="shared" si="227"/>
        <v>41411.866608796299</v>
      </c>
      <c r="T2937" s="13">
        <f t="shared" si="228"/>
        <v>41441.866608796299</v>
      </c>
      <c r="U2937">
        <f t="shared" si="229"/>
        <v>2013</v>
      </c>
    </row>
    <row r="2938" spans="1:21" ht="16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8220</v>
      </c>
      <c r="G2938" t="s">
        <v>8222</v>
      </c>
      <c r="H2938" t="s">
        <v>8244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8290</v>
      </c>
      <c r="O2938">
        <f t="shared" si="225"/>
        <v>100</v>
      </c>
      <c r="P2938">
        <f t="shared" si="226"/>
        <v>171.43</v>
      </c>
      <c r="Q2938" s="10" t="s">
        <v>8324</v>
      </c>
      <c r="R2938" t="s">
        <v>8330</v>
      </c>
      <c r="S2938" s="13">
        <f t="shared" si="227"/>
        <v>42780.942476851851</v>
      </c>
      <c r="T2938" s="13">
        <f t="shared" si="228"/>
        <v>42810.900810185187</v>
      </c>
      <c r="U2938">
        <f t="shared" si="229"/>
        <v>2017</v>
      </c>
    </row>
    <row r="2939" spans="1:21" ht="48" x14ac:dyDescent="0.2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8217</v>
      </c>
      <c r="G2939" t="s">
        <v>8223</v>
      </c>
      <c r="H2939" t="s">
        <v>8245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8300</v>
      </c>
      <c r="O2939">
        <f t="shared" si="225"/>
        <v>106</v>
      </c>
      <c r="P2939">
        <f t="shared" si="226"/>
        <v>45.21</v>
      </c>
      <c r="Q2939" s="10" t="s">
        <v>8310</v>
      </c>
      <c r="R2939" t="s">
        <v>8311</v>
      </c>
      <c r="S2939" s="13">
        <f t="shared" si="227"/>
        <v>42431.500069444446</v>
      </c>
      <c r="T2939" s="13">
        <f t="shared" si="228"/>
        <v>42491.458402777775</v>
      </c>
      <c r="U2939">
        <f t="shared" si="229"/>
        <v>2016</v>
      </c>
    </row>
    <row r="2940" spans="1:21" ht="48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8217</v>
      </c>
      <c r="G2940" t="s">
        <v>8235</v>
      </c>
      <c r="H2940" t="s">
        <v>8247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8268</v>
      </c>
      <c r="O2940">
        <f t="shared" si="225"/>
        <v>100</v>
      </c>
      <c r="P2940">
        <f t="shared" si="226"/>
        <v>171.43</v>
      </c>
      <c r="Q2940" s="10" t="s">
        <v>8310</v>
      </c>
      <c r="R2940" t="s">
        <v>8334</v>
      </c>
      <c r="S2940" s="13">
        <f t="shared" si="227"/>
        <v>42661.442060185189</v>
      </c>
      <c r="T2940" s="13">
        <f t="shared" si="228"/>
        <v>42691.483726851846</v>
      </c>
      <c r="U2940">
        <f t="shared" si="229"/>
        <v>2016</v>
      </c>
    </row>
    <row r="2941" spans="1:21" ht="32" x14ac:dyDescent="0.2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8217</v>
      </c>
      <c r="G2941" t="s">
        <v>8222</v>
      </c>
      <c r="H2941" t="s">
        <v>8244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8302</v>
      </c>
      <c r="O2941">
        <f t="shared" si="225"/>
        <v>105</v>
      </c>
      <c r="P2941">
        <f t="shared" si="226"/>
        <v>70.03</v>
      </c>
      <c r="Q2941" s="10" t="s">
        <v>8310</v>
      </c>
      <c r="R2941" t="s">
        <v>8318</v>
      </c>
      <c r="S2941" s="13">
        <f t="shared" si="227"/>
        <v>41989.819212962961</v>
      </c>
      <c r="T2941" s="13">
        <f t="shared" si="228"/>
        <v>42049.819212962961</v>
      </c>
      <c r="U2941">
        <f t="shared" si="229"/>
        <v>2015</v>
      </c>
    </row>
    <row r="2942" spans="1:21" ht="48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8217</v>
      </c>
      <c r="G2942" t="s">
        <v>8222</v>
      </c>
      <c r="H2942" t="s">
        <v>8244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8282</v>
      </c>
      <c r="O2942">
        <f t="shared" si="225"/>
        <v>176</v>
      </c>
      <c r="P2942">
        <f t="shared" si="226"/>
        <v>56.64</v>
      </c>
      <c r="Q2942" s="10" t="s">
        <v>8328</v>
      </c>
      <c r="R2942" t="s">
        <v>8329</v>
      </c>
      <c r="S2942" s="13">
        <f t="shared" si="227"/>
        <v>41941.802384259259</v>
      </c>
      <c r="T2942" s="13">
        <f t="shared" si="228"/>
        <v>41974.125</v>
      </c>
      <c r="U2942">
        <f t="shared" si="229"/>
        <v>2014</v>
      </c>
    </row>
    <row r="2943" spans="1:21" ht="48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8217</v>
      </c>
      <c r="G2943" t="s">
        <v>8222</v>
      </c>
      <c r="H2943" t="s">
        <v>8244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8266</v>
      </c>
      <c r="O2943">
        <f t="shared" si="225"/>
        <v>153</v>
      </c>
      <c r="P2943">
        <f t="shared" si="226"/>
        <v>57.54</v>
      </c>
      <c r="Q2943" s="10" t="s">
        <v>8308</v>
      </c>
      <c r="R2943" t="s">
        <v>8337</v>
      </c>
      <c r="S2943" s="13">
        <f t="shared" si="227"/>
        <v>40637.866550925923</v>
      </c>
      <c r="T2943" s="13">
        <f t="shared" si="228"/>
        <v>40688.166666666664</v>
      </c>
      <c r="U2943">
        <f t="shared" si="229"/>
        <v>2011</v>
      </c>
    </row>
    <row r="2944" spans="1:21" ht="48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8217</v>
      </c>
      <c r="G2944" t="s">
        <v>8222</v>
      </c>
      <c r="H2944" t="s">
        <v>8244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8273</v>
      </c>
      <c r="O2944">
        <f t="shared" si="225"/>
        <v>123</v>
      </c>
      <c r="P2944">
        <f t="shared" si="226"/>
        <v>74.61</v>
      </c>
      <c r="Q2944" s="10" t="s">
        <v>8324</v>
      </c>
      <c r="R2944" t="s">
        <v>8348</v>
      </c>
      <c r="S2944" s="13">
        <f t="shared" si="227"/>
        <v>40665.949976851851</v>
      </c>
      <c r="T2944" s="13">
        <f t="shared" si="228"/>
        <v>40692.041666666664</v>
      </c>
      <c r="U2944">
        <f t="shared" si="229"/>
        <v>2011</v>
      </c>
    </row>
    <row r="2945" spans="1:21" ht="48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8217</v>
      </c>
      <c r="G2945" t="s">
        <v>8222</v>
      </c>
      <c r="H2945" t="s">
        <v>8244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8289</v>
      </c>
      <c r="O2945">
        <f t="shared" si="225"/>
        <v>125</v>
      </c>
      <c r="P2945">
        <f t="shared" si="226"/>
        <v>32.01</v>
      </c>
      <c r="Q2945" s="10" t="s">
        <v>8324</v>
      </c>
      <c r="R2945" t="s">
        <v>8354</v>
      </c>
      <c r="S2945" s="13">
        <f t="shared" si="227"/>
        <v>40592.704652777778</v>
      </c>
      <c r="T2945" s="13">
        <f t="shared" si="228"/>
        <v>40622.662986111114</v>
      </c>
      <c r="U2945">
        <f t="shared" si="229"/>
        <v>2011</v>
      </c>
    </row>
    <row r="2946" spans="1:21" ht="48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8217</v>
      </c>
      <c r="G2946" t="s">
        <v>8222</v>
      </c>
      <c r="H2946" t="s">
        <v>8244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8276</v>
      </c>
      <c r="O2946">
        <f t="shared" si="225"/>
        <v>171</v>
      </c>
      <c r="P2946">
        <f t="shared" si="226"/>
        <v>46.18</v>
      </c>
      <c r="Q2946" s="10" t="s">
        <v>8324</v>
      </c>
      <c r="R2946" t="s">
        <v>8345</v>
      </c>
      <c r="S2946" s="13">
        <f t="shared" si="227"/>
        <v>41605.868449074071</v>
      </c>
      <c r="T2946" s="13">
        <f t="shared" si="228"/>
        <v>41639.291666666664</v>
      </c>
      <c r="U2946">
        <f t="shared" si="229"/>
        <v>2013</v>
      </c>
    </row>
    <row r="2947" spans="1:21" ht="48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8219</v>
      </c>
      <c r="G2947" t="s">
        <v>8222</v>
      </c>
      <c r="H2947" t="s">
        <v>8244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8286</v>
      </c>
      <c r="O2947">
        <f t="shared" ref="O2947:O3010" si="230">ROUND(E2947/D2947*100,0)</f>
        <v>0</v>
      </c>
      <c r="P2947">
        <f t="shared" ref="P2947:P3010" si="231">IFERROR(ROUND(E2947/L2947,2),0)</f>
        <v>10</v>
      </c>
      <c r="Q2947" s="10" t="s">
        <v>8328</v>
      </c>
      <c r="R2947" t="s">
        <v>8355</v>
      </c>
      <c r="S2947" s="13">
        <f t="shared" ref="S2947:S3010" si="232">(((J2947/60)/60)/24)+DATE(1970,1,1)</f>
        <v>41935.509652777779</v>
      </c>
      <c r="T2947" s="13">
        <f t="shared" ref="T2947:T3010" si="233">(((I2947/60)/60)/24)+DATE(1970,1,1)</f>
        <v>41965.551319444443</v>
      </c>
      <c r="U2947">
        <f t="shared" ref="U2947:U3010" si="234">YEAR(T2947)</f>
        <v>2014</v>
      </c>
    </row>
    <row r="2948" spans="1:21" ht="32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8217</v>
      </c>
      <c r="G2948" t="s">
        <v>8223</v>
      </c>
      <c r="H2948" t="s">
        <v>8245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8268</v>
      </c>
      <c r="O2948">
        <f t="shared" si="230"/>
        <v>128</v>
      </c>
      <c r="P2948">
        <f t="shared" si="231"/>
        <v>57.52</v>
      </c>
      <c r="Q2948" s="10" t="s">
        <v>8310</v>
      </c>
      <c r="R2948" t="s">
        <v>8334</v>
      </c>
      <c r="S2948" s="13">
        <f t="shared" si="232"/>
        <v>42590.472685185188</v>
      </c>
      <c r="T2948" s="13">
        <f t="shared" si="233"/>
        <v>42620.472685185188</v>
      </c>
      <c r="U2948">
        <f t="shared" si="234"/>
        <v>2016</v>
      </c>
    </row>
    <row r="2949" spans="1:21" ht="48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8219</v>
      </c>
      <c r="G2949" t="s">
        <v>8222</v>
      </c>
      <c r="H2949" t="s">
        <v>8244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8268</v>
      </c>
      <c r="O2949">
        <f t="shared" si="230"/>
        <v>16</v>
      </c>
      <c r="P2949">
        <f t="shared" si="231"/>
        <v>29.17</v>
      </c>
      <c r="Q2949" s="10" t="s">
        <v>8310</v>
      </c>
      <c r="R2949" t="s">
        <v>8334</v>
      </c>
      <c r="S2949" s="13">
        <f t="shared" si="232"/>
        <v>42041.581307870365</v>
      </c>
      <c r="T2949" s="13">
        <f t="shared" si="233"/>
        <v>42071.539641203708</v>
      </c>
      <c r="U2949">
        <f t="shared" si="234"/>
        <v>2015</v>
      </c>
    </row>
    <row r="2950" spans="1:21" ht="48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8217</v>
      </c>
      <c r="G2950" t="s">
        <v>8222</v>
      </c>
      <c r="H2950" t="s">
        <v>8244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8271</v>
      </c>
      <c r="O2950">
        <f t="shared" si="230"/>
        <v>179</v>
      </c>
      <c r="P2950">
        <f t="shared" si="231"/>
        <v>53.73</v>
      </c>
      <c r="Q2950" s="10" t="s">
        <v>8312</v>
      </c>
      <c r="R2950" t="s">
        <v>8346</v>
      </c>
      <c r="S2950" s="13">
        <f t="shared" si="232"/>
        <v>41367.572280092594</v>
      </c>
      <c r="T2950" s="13">
        <f t="shared" si="233"/>
        <v>41397.572280092594</v>
      </c>
      <c r="U2950">
        <f t="shared" si="234"/>
        <v>2013</v>
      </c>
    </row>
    <row r="2951" spans="1:21" ht="48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8217</v>
      </c>
      <c r="G2951" t="s">
        <v>8222</v>
      </c>
      <c r="H2951" t="s">
        <v>8244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8263</v>
      </c>
      <c r="O2951">
        <f t="shared" si="230"/>
        <v>108</v>
      </c>
      <c r="P2951">
        <f t="shared" si="231"/>
        <v>58.17</v>
      </c>
      <c r="Q2951" s="10" t="s">
        <v>8308</v>
      </c>
      <c r="R2951" t="s">
        <v>8357</v>
      </c>
      <c r="S2951" s="13">
        <f t="shared" si="232"/>
        <v>41208.010196759256</v>
      </c>
      <c r="T2951" s="13">
        <f t="shared" si="233"/>
        <v>41228</v>
      </c>
      <c r="U2951">
        <f t="shared" si="234"/>
        <v>2012</v>
      </c>
    </row>
    <row r="2952" spans="1:21" ht="48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8217</v>
      </c>
      <c r="G2952" t="s">
        <v>8222</v>
      </c>
      <c r="H2952" t="s">
        <v>8244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8263</v>
      </c>
      <c r="O2952">
        <f t="shared" si="230"/>
        <v>107</v>
      </c>
      <c r="P2952">
        <f t="shared" si="231"/>
        <v>39.380000000000003</v>
      </c>
      <c r="Q2952" s="10" t="s">
        <v>8308</v>
      </c>
      <c r="R2952" t="s">
        <v>8357</v>
      </c>
      <c r="S2952" s="13">
        <f t="shared" si="232"/>
        <v>42485.724768518514</v>
      </c>
      <c r="T2952" s="13">
        <f t="shared" si="233"/>
        <v>42504</v>
      </c>
      <c r="U2952">
        <f t="shared" si="234"/>
        <v>2016</v>
      </c>
    </row>
    <row r="2953" spans="1:21" ht="48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8219</v>
      </c>
      <c r="G2953" t="s">
        <v>8222</v>
      </c>
      <c r="H2953" t="s">
        <v>8244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8272</v>
      </c>
      <c r="O2953">
        <f t="shared" si="230"/>
        <v>0</v>
      </c>
      <c r="P2953">
        <f t="shared" si="231"/>
        <v>0</v>
      </c>
      <c r="Q2953" s="10" t="s">
        <v>8312</v>
      </c>
      <c r="R2953" t="s">
        <v>8351</v>
      </c>
      <c r="S2953" s="13">
        <f t="shared" si="232"/>
        <v>42670.764039351852</v>
      </c>
      <c r="T2953" s="13">
        <f t="shared" si="233"/>
        <v>42700.805706018517</v>
      </c>
      <c r="U2953">
        <f t="shared" si="234"/>
        <v>2016</v>
      </c>
    </row>
    <row r="2954" spans="1:21" ht="48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8219</v>
      </c>
      <c r="G2954" t="s">
        <v>8222</v>
      </c>
      <c r="H2954" t="s">
        <v>8244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8275</v>
      </c>
      <c r="O2954">
        <f t="shared" si="230"/>
        <v>2</v>
      </c>
      <c r="P2954">
        <f t="shared" si="231"/>
        <v>22.5</v>
      </c>
      <c r="Q2954" s="10" t="s">
        <v>8324</v>
      </c>
      <c r="R2954" t="s">
        <v>8338</v>
      </c>
      <c r="S2954" s="13">
        <f t="shared" si="232"/>
        <v>41230.77311342593</v>
      </c>
      <c r="T2954" s="13">
        <f t="shared" si="233"/>
        <v>41290.77311342593</v>
      </c>
      <c r="U2954">
        <f t="shared" si="234"/>
        <v>2013</v>
      </c>
    </row>
    <row r="2955" spans="1:21" ht="48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8219</v>
      </c>
      <c r="G2955" t="s">
        <v>8222</v>
      </c>
      <c r="H2955" t="s">
        <v>8244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8279</v>
      </c>
      <c r="O2955">
        <f t="shared" si="230"/>
        <v>39</v>
      </c>
      <c r="P2955">
        <f t="shared" si="231"/>
        <v>40.479999999999997</v>
      </c>
      <c r="Q2955" s="10" t="s">
        <v>8321</v>
      </c>
      <c r="R2955" t="s">
        <v>8322</v>
      </c>
      <c r="S2955" s="13">
        <f t="shared" si="232"/>
        <v>41572.229849537034</v>
      </c>
      <c r="T2955" s="13">
        <f t="shared" si="233"/>
        <v>41604.271516203706</v>
      </c>
      <c r="U2955">
        <f t="shared" si="234"/>
        <v>2013</v>
      </c>
    </row>
    <row r="2956" spans="1:21" ht="48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8217</v>
      </c>
      <c r="G2956" t="s">
        <v>8223</v>
      </c>
      <c r="H2956" t="s">
        <v>8245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8282</v>
      </c>
      <c r="O2956">
        <f t="shared" si="230"/>
        <v>111</v>
      </c>
      <c r="P2956">
        <f t="shared" si="231"/>
        <v>23.8</v>
      </c>
      <c r="Q2956" s="10" t="s">
        <v>8328</v>
      </c>
      <c r="R2956" t="s">
        <v>8329</v>
      </c>
      <c r="S2956" s="13">
        <f t="shared" si="232"/>
        <v>42680.47555555556</v>
      </c>
      <c r="T2956" s="13">
        <f t="shared" si="233"/>
        <v>42708</v>
      </c>
      <c r="U2956">
        <f t="shared" si="234"/>
        <v>2016</v>
      </c>
    </row>
    <row r="2957" spans="1:21" ht="48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8217</v>
      </c>
      <c r="G2957" t="s">
        <v>8227</v>
      </c>
      <c r="H2957" t="s">
        <v>8249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8273</v>
      </c>
      <c r="O2957">
        <f t="shared" si="230"/>
        <v>212</v>
      </c>
      <c r="P2957">
        <f t="shared" si="231"/>
        <v>50.25</v>
      </c>
      <c r="Q2957" s="10" t="s">
        <v>8324</v>
      </c>
      <c r="R2957" t="s">
        <v>8348</v>
      </c>
      <c r="S2957" s="13">
        <f t="shared" si="232"/>
        <v>42707.074976851851</v>
      </c>
      <c r="T2957" s="13">
        <f t="shared" si="233"/>
        <v>42727.074976851851</v>
      </c>
      <c r="U2957">
        <f t="shared" si="234"/>
        <v>2016</v>
      </c>
    </row>
    <row r="2958" spans="1:21" ht="48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8217</v>
      </c>
      <c r="G2958" t="s">
        <v>8222</v>
      </c>
      <c r="H2958" t="s">
        <v>8244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8276</v>
      </c>
      <c r="O2958">
        <f t="shared" si="230"/>
        <v>107</v>
      </c>
      <c r="P2958">
        <f t="shared" si="231"/>
        <v>53.52</v>
      </c>
      <c r="Q2958" s="10" t="s">
        <v>8324</v>
      </c>
      <c r="R2958" t="s">
        <v>8345</v>
      </c>
      <c r="S2958" s="13">
        <f t="shared" si="232"/>
        <v>41270.21497685185</v>
      </c>
      <c r="T2958" s="13">
        <f t="shared" si="233"/>
        <v>41300.21497685185</v>
      </c>
      <c r="U2958">
        <f t="shared" si="234"/>
        <v>2013</v>
      </c>
    </row>
    <row r="2959" spans="1:21" ht="32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8217</v>
      </c>
      <c r="G2959" t="s">
        <v>8222</v>
      </c>
      <c r="H2959" t="s">
        <v>8244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8294</v>
      </c>
      <c r="O2959">
        <f t="shared" si="230"/>
        <v>147</v>
      </c>
      <c r="P2959">
        <f t="shared" si="231"/>
        <v>15.72</v>
      </c>
      <c r="Q2959" s="10" t="s">
        <v>8321</v>
      </c>
      <c r="R2959" t="s">
        <v>8349</v>
      </c>
      <c r="S2959" s="13">
        <f t="shared" si="232"/>
        <v>42136.75100694444</v>
      </c>
      <c r="T2959" s="13">
        <f t="shared" si="233"/>
        <v>42166.75100694444</v>
      </c>
      <c r="U2959">
        <f t="shared" si="234"/>
        <v>2015</v>
      </c>
    </row>
    <row r="2960" spans="1:21" ht="48" x14ac:dyDescent="0.2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8217</v>
      </c>
      <c r="G2960" t="s">
        <v>8223</v>
      </c>
      <c r="H2960" t="s">
        <v>8245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8268</v>
      </c>
      <c r="O2960">
        <f t="shared" si="230"/>
        <v>106</v>
      </c>
      <c r="P2960">
        <f t="shared" si="231"/>
        <v>34.79</v>
      </c>
      <c r="Q2960" s="10" t="s">
        <v>8310</v>
      </c>
      <c r="R2960" t="s">
        <v>8334</v>
      </c>
      <c r="S2960" s="13">
        <f t="shared" si="232"/>
        <v>41550.867673611108</v>
      </c>
      <c r="T2960" s="13">
        <f t="shared" si="233"/>
        <v>41580.867673611108</v>
      </c>
      <c r="U2960">
        <f t="shared" si="234"/>
        <v>2013</v>
      </c>
    </row>
    <row r="2961" spans="1:21" ht="48" x14ac:dyDescent="0.2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8217</v>
      </c>
      <c r="G2961" t="s">
        <v>8223</v>
      </c>
      <c r="H2961" t="s">
        <v>8245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8268</v>
      </c>
      <c r="O2961">
        <f t="shared" si="230"/>
        <v>100</v>
      </c>
      <c r="P2961">
        <f t="shared" si="231"/>
        <v>110.5</v>
      </c>
      <c r="Q2961" s="10" t="s">
        <v>8310</v>
      </c>
      <c r="R2961" t="s">
        <v>8334</v>
      </c>
      <c r="S2961" s="13">
        <f t="shared" si="232"/>
        <v>41808.649583333332</v>
      </c>
      <c r="T2961" s="13">
        <f t="shared" si="233"/>
        <v>41868.649583333332</v>
      </c>
      <c r="U2961">
        <f t="shared" si="234"/>
        <v>2014</v>
      </c>
    </row>
    <row r="2962" spans="1:21" ht="32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8219</v>
      </c>
      <c r="G2962" t="s">
        <v>8222</v>
      </c>
      <c r="H2962" t="s">
        <v>8244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8268</v>
      </c>
      <c r="O2962">
        <f t="shared" si="230"/>
        <v>0</v>
      </c>
      <c r="P2962">
        <f t="shared" si="231"/>
        <v>0</v>
      </c>
      <c r="Q2962" s="10" t="s">
        <v>8310</v>
      </c>
      <c r="R2962" t="s">
        <v>8334</v>
      </c>
      <c r="S2962" s="13">
        <f t="shared" si="232"/>
        <v>41793.710231481484</v>
      </c>
      <c r="T2962" s="13">
        <f t="shared" si="233"/>
        <v>41823.710231481484</v>
      </c>
      <c r="U2962">
        <f t="shared" si="234"/>
        <v>2014</v>
      </c>
    </row>
    <row r="2963" spans="1:21" ht="48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8219</v>
      </c>
      <c r="G2963" t="s">
        <v>8222</v>
      </c>
      <c r="H2963" t="s">
        <v>8244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8275</v>
      </c>
      <c r="O2963">
        <f t="shared" si="230"/>
        <v>31</v>
      </c>
      <c r="P2963">
        <f t="shared" si="231"/>
        <v>21.47</v>
      </c>
      <c r="Q2963" s="10" t="s">
        <v>8324</v>
      </c>
      <c r="R2963" t="s">
        <v>8338</v>
      </c>
      <c r="S2963" s="13">
        <f t="shared" si="232"/>
        <v>41037.829918981479</v>
      </c>
      <c r="T2963" s="13">
        <f t="shared" si="233"/>
        <v>41058.829918981479</v>
      </c>
      <c r="U2963">
        <f t="shared" si="234"/>
        <v>2012</v>
      </c>
    </row>
    <row r="2964" spans="1:21" ht="48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8219</v>
      </c>
      <c r="G2964" t="s">
        <v>8222</v>
      </c>
      <c r="H2964" t="s">
        <v>8244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8279</v>
      </c>
      <c r="O2964">
        <f t="shared" si="230"/>
        <v>0</v>
      </c>
      <c r="P2964">
        <f t="shared" si="231"/>
        <v>5</v>
      </c>
      <c r="Q2964" s="10" t="s">
        <v>8321</v>
      </c>
      <c r="R2964" t="s">
        <v>8322</v>
      </c>
      <c r="S2964" s="13">
        <f t="shared" si="232"/>
        <v>41722.792407407411</v>
      </c>
      <c r="T2964" s="13">
        <f t="shared" si="233"/>
        <v>41735.792407407411</v>
      </c>
      <c r="U2964">
        <f t="shared" si="234"/>
        <v>2014</v>
      </c>
    </row>
    <row r="2965" spans="1:21" ht="48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8217</v>
      </c>
      <c r="G2965" t="s">
        <v>8222</v>
      </c>
      <c r="H2965" t="s">
        <v>8244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8289</v>
      </c>
      <c r="O2965">
        <f t="shared" si="230"/>
        <v>128</v>
      </c>
      <c r="P2965">
        <f t="shared" si="231"/>
        <v>45.59</v>
      </c>
      <c r="Q2965" s="10" t="s">
        <v>8324</v>
      </c>
      <c r="R2965" t="s">
        <v>8354</v>
      </c>
      <c r="S2965" s="13">
        <f t="shared" si="232"/>
        <v>42039.878379629634</v>
      </c>
      <c r="T2965" s="13">
        <f t="shared" si="233"/>
        <v>42069.878379629634</v>
      </c>
      <c r="U2965">
        <f t="shared" si="234"/>
        <v>2015</v>
      </c>
    </row>
    <row r="2966" spans="1:21" ht="48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8219</v>
      </c>
      <c r="G2966" t="s">
        <v>8227</v>
      </c>
      <c r="H2966" t="s">
        <v>8249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8299</v>
      </c>
      <c r="O2966">
        <f t="shared" si="230"/>
        <v>50</v>
      </c>
      <c r="P2966">
        <f t="shared" si="231"/>
        <v>117.56</v>
      </c>
      <c r="Q2966" s="10" t="s">
        <v>8315</v>
      </c>
      <c r="R2966" t="s">
        <v>8316</v>
      </c>
      <c r="S2966" s="13">
        <f t="shared" si="232"/>
        <v>42482.624699074076</v>
      </c>
      <c r="T2966" s="13">
        <f t="shared" si="233"/>
        <v>42512.624699074076</v>
      </c>
      <c r="U2966">
        <f t="shared" si="234"/>
        <v>2016</v>
      </c>
    </row>
    <row r="2967" spans="1:21" ht="48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8217</v>
      </c>
      <c r="G2967" t="s">
        <v>8222</v>
      </c>
      <c r="H2967" t="s">
        <v>8244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8268</v>
      </c>
      <c r="O2967">
        <f t="shared" si="230"/>
        <v>110</v>
      </c>
      <c r="P2967">
        <f t="shared" si="231"/>
        <v>51.22</v>
      </c>
      <c r="Q2967" s="10" t="s">
        <v>8310</v>
      </c>
      <c r="R2967" t="s">
        <v>8334</v>
      </c>
      <c r="S2967" s="13">
        <f t="shared" si="232"/>
        <v>41960.119085648148</v>
      </c>
      <c r="T2967" s="13">
        <f t="shared" si="233"/>
        <v>41990.119085648148</v>
      </c>
      <c r="U2967">
        <f t="shared" si="234"/>
        <v>2014</v>
      </c>
    </row>
    <row r="2968" spans="1:21" ht="48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8217</v>
      </c>
      <c r="G2968" t="s">
        <v>8222</v>
      </c>
      <c r="H2968" t="s">
        <v>8244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8268</v>
      </c>
      <c r="O2968">
        <f t="shared" si="230"/>
        <v>102</v>
      </c>
      <c r="P2968">
        <f t="shared" si="231"/>
        <v>164.62</v>
      </c>
      <c r="Q2968" s="10" t="s">
        <v>8310</v>
      </c>
      <c r="R2968" t="s">
        <v>8334</v>
      </c>
      <c r="S2968" s="13">
        <f t="shared" si="232"/>
        <v>42411.942291666666</v>
      </c>
      <c r="T2968" s="13">
        <f t="shared" si="233"/>
        <v>42434.041666666672</v>
      </c>
      <c r="U2968">
        <f t="shared" si="234"/>
        <v>2016</v>
      </c>
    </row>
    <row r="2969" spans="1:21" ht="48" x14ac:dyDescent="0.2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8217</v>
      </c>
      <c r="G2969" t="s">
        <v>8222</v>
      </c>
      <c r="H2969" t="s">
        <v>8244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8268</v>
      </c>
      <c r="O2969">
        <f t="shared" si="230"/>
        <v>101</v>
      </c>
      <c r="P2969">
        <f t="shared" si="231"/>
        <v>78.52</v>
      </c>
      <c r="Q2969" s="10" t="s">
        <v>8310</v>
      </c>
      <c r="R2969" t="s">
        <v>8334</v>
      </c>
      <c r="S2969" s="13">
        <f t="shared" si="232"/>
        <v>42497.275706018518</v>
      </c>
      <c r="T2969" s="13">
        <f t="shared" si="233"/>
        <v>42535.904861111107</v>
      </c>
      <c r="U2969">
        <f t="shared" si="234"/>
        <v>2016</v>
      </c>
    </row>
    <row r="2970" spans="1:21" ht="48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8217</v>
      </c>
      <c r="G2970" t="s">
        <v>8223</v>
      </c>
      <c r="H2970" t="s">
        <v>8245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8298</v>
      </c>
      <c r="O2970">
        <f t="shared" si="230"/>
        <v>170</v>
      </c>
      <c r="P2970">
        <f t="shared" si="231"/>
        <v>47.18</v>
      </c>
      <c r="Q2970" s="10" t="s">
        <v>8315</v>
      </c>
      <c r="R2970" t="s">
        <v>8320</v>
      </c>
      <c r="S2970" s="13">
        <f t="shared" si="232"/>
        <v>42453.49726851852</v>
      </c>
      <c r="T2970" s="13">
        <f t="shared" si="233"/>
        <v>42490.5</v>
      </c>
      <c r="U2970">
        <f t="shared" si="234"/>
        <v>2016</v>
      </c>
    </row>
    <row r="2971" spans="1:21" ht="48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8217</v>
      </c>
      <c r="G2971" t="s">
        <v>8225</v>
      </c>
      <c r="H2971" t="s">
        <v>8247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8262</v>
      </c>
      <c r="O2971">
        <f t="shared" si="230"/>
        <v>107</v>
      </c>
      <c r="P2971">
        <f t="shared" si="231"/>
        <v>21.76</v>
      </c>
      <c r="Q2971" s="10" t="s">
        <v>8308</v>
      </c>
      <c r="R2971" t="s">
        <v>8347</v>
      </c>
      <c r="S2971" s="13">
        <f t="shared" si="232"/>
        <v>42256.391875000001</v>
      </c>
      <c r="T2971" s="13">
        <f t="shared" si="233"/>
        <v>42274.843055555553</v>
      </c>
      <c r="U2971">
        <f t="shared" si="234"/>
        <v>2015</v>
      </c>
    </row>
    <row r="2972" spans="1:21" ht="48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8217</v>
      </c>
      <c r="G2972" t="s">
        <v>8222</v>
      </c>
      <c r="H2972" t="s">
        <v>8244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8262</v>
      </c>
      <c r="O2972">
        <f t="shared" si="230"/>
        <v>100</v>
      </c>
      <c r="P2972">
        <f t="shared" si="231"/>
        <v>80.16</v>
      </c>
      <c r="Q2972" s="10" t="s">
        <v>8308</v>
      </c>
      <c r="R2972" t="s">
        <v>8347</v>
      </c>
      <c r="S2972" s="13">
        <f t="shared" si="232"/>
        <v>42200.758240740746</v>
      </c>
      <c r="T2972" s="13">
        <f t="shared" si="233"/>
        <v>42260.758240740746</v>
      </c>
      <c r="U2972">
        <f t="shared" si="234"/>
        <v>2015</v>
      </c>
    </row>
    <row r="2973" spans="1:21" ht="48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8217</v>
      </c>
      <c r="G2973" t="s">
        <v>8222</v>
      </c>
      <c r="H2973" t="s">
        <v>8244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8262</v>
      </c>
      <c r="O2973">
        <f t="shared" si="230"/>
        <v>119</v>
      </c>
      <c r="P2973">
        <f t="shared" si="231"/>
        <v>103.04</v>
      </c>
      <c r="Q2973" s="10" t="s">
        <v>8308</v>
      </c>
      <c r="R2973" t="s">
        <v>8347</v>
      </c>
      <c r="S2973" s="13">
        <f t="shared" si="232"/>
        <v>42097.778946759259</v>
      </c>
      <c r="T2973" s="13">
        <f t="shared" si="233"/>
        <v>42124.638888888891</v>
      </c>
      <c r="U2973">
        <f t="shared" si="234"/>
        <v>2015</v>
      </c>
    </row>
    <row r="2974" spans="1:21" ht="48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8217</v>
      </c>
      <c r="G2974" t="s">
        <v>8222</v>
      </c>
      <c r="H2974" t="s">
        <v>8244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8262</v>
      </c>
      <c r="O2974">
        <f t="shared" si="230"/>
        <v>101</v>
      </c>
      <c r="P2974">
        <f t="shared" si="231"/>
        <v>126.69</v>
      </c>
      <c r="Q2974" s="10" t="s">
        <v>8308</v>
      </c>
      <c r="R2974" t="s">
        <v>8347</v>
      </c>
      <c r="S2974" s="13">
        <f t="shared" si="232"/>
        <v>41789.21398148148</v>
      </c>
      <c r="T2974" s="13">
        <f t="shared" si="233"/>
        <v>41809.166666666664</v>
      </c>
      <c r="U2974">
        <f t="shared" si="234"/>
        <v>2014</v>
      </c>
    </row>
    <row r="2975" spans="1:21" ht="48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8217</v>
      </c>
      <c r="G2975" t="s">
        <v>8222</v>
      </c>
      <c r="H2975" t="s">
        <v>8244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8262</v>
      </c>
      <c r="O2975">
        <f t="shared" si="230"/>
        <v>100</v>
      </c>
      <c r="P2975">
        <f t="shared" si="231"/>
        <v>105.26</v>
      </c>
      <c r="Q2975" s="10" t="s">
        <v>8308</v>
      </c>
      <c r="R2975" t="s">
        <v>8347</v>
      </c>
      <c r="S2975" s="13">
        <f t="shared" si="232"/>
        <v>41887.568912037037</v>
      </c>
      <c r="T2975" s="13">
        <f t="shared" si="233"/>
        <v>41917.568912037037</v>
      </c>
      <c r="U2975">
        <f t="shared" si="234"/>
        <v>2014</v>
      </c>
    </row>
    <row r="2976" spans="1:21" ht="48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8217</v>
      </c>
      <c r="G2976" t="s">
        <v>8222</v>
      </c>
      <c r="H2976" t="s">
        <v>8244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8262</v>
      </c>
      <c r="O2976">
        <f t="shared" si="230"/>
        <v>100</v>
      </c>
      <c r="P2976">
        <f t="shared" si="231"/>
        <v>133.33000000000001</v>
      </c>
      <c r="Q2976" s="10" t="s">
        <v>8308</v>
      </c>
      <c r="R2976" t="s">
        <v>8347</v>
      </c>
      <c r="S2976" s="13">
        <f t="shared" si="232"/>
        <v>41874.098807870374</v>
      </c>
      <c r="T2976" s="13">
        <f t="shared" si="233"/>
        <v>41919.098807870374</v>
      </c>
      <c r="U2976">
        <f t="shared" si="234"/>
        <v>2014</v>
      </c>
    </row>
    <row r="2977" spans="1:21" ht="48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8217</v>
      </c>
      <c r="G2977" t="s">
        <v>8223</v>
      </c>
      <c r="H2977" t="s">
        <v>8245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8262</v>
      </c>
      <c r="O2977">
        <f t="shared" si="230"/>
        <v>108</v>
      </c>
      <c r="P2977">
        <f t="shared" si="231"/>
        <v>56.82</v>
      </c>
      <c r="Q2977" s="10" t="s">
        <v>8308</v>
      </c>
      <c r="R2977" t="s">
        <v>8347</v>
      </c>
      <c r="S2977" s="13">
        <f t="shared" si="232"/>
        <v>42033.516898148147</v>
      </c>
      <c r="T2977" s="13">
        <f t="shared" si="233"/>
        <v>42064.5</v>
      </c>
      <c r="U2977">
        <f t="shared" si="234"/>
        <v>2015</v>
      </c>
    </row>
    <row r="2978" spans="1:21" ht="48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8217</v>
      </c>
      <c r="G2978" t="s">
        <v>8222</v>
      </c>
      <c r="H2978" t="s">
        <v>8244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8263</v>
      </c>
      <c r="O2978">
        <f t="shared" si="230"/>
        <v>114</v>
      </c>
      <c r="P2978">
        <f t="shared" si="231"/>
        <v>35.47</v>
      </c>
      <c r="Q2978" s="10" t="s">
        <v>8308</v>
      </c>
      <c r="R2978" t="s">
        <v>8357</v>
      </c>
      <c r="S2978" s="13">
        <f t="shared" si="232"/>
        <v>41612.912187499998</v>
      </c>
      <c r="T2978" s="13">
        <f t="shared" si="233"/>
        <v>41636.207638888889</v>
      </c>
      <c r="U2978">
        <f t="shared" si="234"/>
        <v>2013</v>
      </c>
    </row>
    <row r="2979" spans="1:21" ht="32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8217</v>
      </c>
      <c r="G2979" t="s">
        <v>8222</v>
      </c>
      <c r="H2979" t="s">
        <v>8244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8263</v>
      </c>
      <c r="O2979">
        <f t="shared" si="230"/>
        <v>119</v>
      </c>
      <c r="P2979">
        <f t="shared" si="231"/>
        <v>91.23</v>
      </c>
      <c r="Q2979" s="10" t="s">
        <v>8308</v>
      </c>
      <c r="R2979" t="s">
        <v>8357</v>
      </c>
      <c r="S2979" s="13">
        <f t="shared" si="232"/>
        <v>42539.849768518514</v>
      </c>
      <c r="T2979" s="13">
        <f t="shared" si="233"/>
        <v>42569.849768518514</v>
      </c>
      <c r="U2979">
        <f t="shared" si="234"/>
        <v>2016</v>
      </c>
    </row>
    <row r="2980" spans="1:21" ht="48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8217</v>
      </c>
      <c r="G2980" t="s">
        <v>8222</v>
      </c>
      <c r="H2980" t="s">
        <v>8244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8263</v>
      </c>
      <c r="O2980">
        <f t="shared" si="230"/>
        <v>116</v>
      </c>
      <c r="P2980">
        <f t="shared" si="231"/>
        <v>116.25</v>
      </c>
      <c r="Q2980" s="10" t="s">
        <v>8308</v>
      </c>
      <c r="R2980" t="s">
        <v>8357</v>
      </c>
      <c r="S2980" s="13">
        <f t="shared" si="232"/>
        <v>41075.583379629628</v>
      </c>
      <c r="T2980" s="13">
        <f t="shared" si="233"/>
        <v>41105.583379629628</v>
      </c>
      <c r="U2980">
        <f t="shared" si="234"/>
        <v>2012</v>
      </c>
    </row>
    <row r="2981" spans="1:21" ht="48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8217</v>
      </c>
      <c r="G2981" t="s">
        <v>8222</v>
      </c>
      <c r="H2981" t="s">
        <v>8244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8266</v>
      </c>
      <c r="O2981">
        <f t="shared" si="230"/>
        <v>142</v>
      </c>
      <c r="P2981">
        <f t="shared" si="231"/>
        <v>65.88</v>
      </c>
      <c r="Q2981" s="10" t="s">
        <v>8308</v>
      </c>
      <c r="R2981" t="s">
        <v>8337</v>
      </c>
      <c r="S2981" s="13">
        <f t="shared" si="232"/>
        <v>42292.539548611108</v>
      </c>
      <c r="T2981" s="13">
        <f t="shared" si="233"/>
        <v>42313.58121527778</v>
      </c>
      <c r="U2981">
        <f t="shared" si="234"/>
        <v>2015</v>
      </c>
    </row>
    <row r="2982" spans="1:21" ht="48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8217</v>
      </c>
      <c r="G2982" t="s">
        <v>8222</v>
      </c>
      <c r="H2982" t="s">
        <v>8244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8266</v>
      </c>
      <c r="O2982">
        <f t="shared" si="230"/>
        <v>102</v>
      </c>
      <c r="P2982">
        <f t="shared" si="231"/>
        <v>92.32</v>
      </c>
      <c r="Q2982" s="10" t="s">
        <v>8308</v>
      </c>
      <c r="R2982" t="s">
        <v>8337</v>
      </c>
      <c r="S2982" s="13">
        <f t="shared" si="232"/>
        <v>40806.870949074073</v>
      </c>
      <c r="T2982" s="13">
        <f t="shared" si="233"/>
        <v>40866.912615740745</v>
      </c>
      <c r="U2982">
        <f t="shared" si="234"/>
        <v>2011</v>
      </c>
    </row>
    <row r="2983" spans="1:21" ht="48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8219</v>
      </c>
      <c r="G2983" t="s">
        <v>8223</v>
      </c>
      <c r="H2983" t="s">
        <v>8245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8267</v>
      </c>
      <c r="O2983">
        <f t="shared" si="230"/>
        <v>2</v>
      </c>
      <c r="P2983">
        <f t="shared" si="231"/>
        <v>9</v>
      </c>
      <c r="Q2983" s="10" t="s">
        <v>8308</v>
      </c>
      <c r="R2983" t="s">
        <v>8314</v>
      </c>
      <c r="S2983" s="13">
        <f t="shared" si="232"/>
        <v>41534.568113425928</v>
      </c>
      <c r="T2983" s="13">
        <f t="shared" si="233"/>
        <v>41564.568113425928</v>
      </c>
      <c r="U2983">
        <f t="shared" si="234"/>
        <v>2013</v>
      </c>
    </row>
    <row r="2984" spans="1:21" ht="48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8219</v>
      </c>
      <c r="G2984" t="s">
        <v>8222</v>
      </c>
      <c r="H2984" t="s">
        <v>8244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8267</v>
      </c>
      <c r="O2984">
        <f t="shared" si="230"/>
        <v>0</v>
      </c>
      <c r="P2984">
        <f t="shared" si="231"/>
        <v>0</v>
      </c>
      <c r="Q2984" s="10" t="s">
        <v>8308</v>
      </c>
      <c r="R2984" t="s">
        <v>8314</v>
      </c>
      <c r="S2984" s="13">
        <f t="shared" si="232"/>
        <v>42100.086145833338</v>
      </c>
      <c r="T2984" s="13">
        <f t="shared" si="233"/>
        <v>42130.086145833338</v>
      </c>
      <c r="U2984">
        <f t="shared" si="234"/>
        <v>2015</v>
      </c>
    </row>
    <row r="2985" spans="1:21" ht="48" x14ac:dyDescent="0.2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8217</v>
      </c>
      <c r="G2985" t="s">
        <v>8223</v>
      </c>
      <c r="H2985" t="s">
        <v>8245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8268</v>
      </c>
      <c r="O2985">
        <f t="shared" si="230"/>
        <v>100</v>
      </c>
      <c r="P2985">
        <f t="shared" si="231"/>
        <v>117.88</v>
      </c>
      <c r="Q2985" s="10" t="s">
        <v>8310</v>
      </c>
      <c r="R2985" t="s">
        <v>8334</v>
      </c>
      <c r="S2985" s="13">
        <f t="shared" si="232"/>
        <v>42482.43478009259</v>
      </c>
      <c r="T2985" s="13">
        <f t="shared" si="233"/>
        <v>42506.43478009259</v>
      </c>
      <c r="U2985">
        <f t="shared" si="234"/>
        <v>2016</v>
      </c>
    </row>
    <row r="2986" spans="1:21" ht="32" x14ac:dyDescent="0.2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8217</v>
      </c>
      <c r="G2986" t="s">
        <v>8223</v>
      </c>
      <c r="H2986" t="s">
        <v>8245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8268</v>
      </c>
      <c r="O2986">
        <f t="shared" si="230"/>
        <v>103</v>
      </c>
      <c r="P2986">
        <f t="shared" si="231"/>
        <v>34.75</v>
      </c>
      <c r="Q2986" s="10" t="s">
        <v>8310</v>
      </c>
      <c r="R2986" t="s">
        <v>8334</v>
      </c>
      <c r="S2986" s="13">
        <f t="shared" si="232"/>
        <v>42711.545196759253</v>
      </c>
      <c r="T2986" s="13">
        <f t="shared" si="233"/>
        <v>42741.545196759253</v>
      </c>
      <c r="U2986">
        <f t="shared" si="234"/>
        <v>2017</v>
      </c>
    </row>
    <row r="2987" spans="1:21" ht="48" x14ac:dyDescent="0.2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8217</v>
      </c>
      <c r="G2987" t="s">
        <v>8222</v>
      </c>
      <c r="H2987" t="s">
        <v>8244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8268</v>
      </c>
      <c r="O2987">
        <f t="shared" si="230"/>
        <v>121</v>
      </c>
      <c r="P2987">
        <f t="shared" si="231"/>
        <v>40.85</v>
      </c>
      <c r="Q2987" s="10" t="s">
        <v>8310</v>
      </c>
      <c r="R2987" t="s">
        <v>8334</v>
      </c>
      <c r="S2987" s="13">
        <f t="shared" si="232"/>
        <v>42282.768414351856</v>
      </c>
      <c r="T2987" s="13">
        <f t="shared" si="233"/>
        <v>42312.810081018513</v>
      </c>
      <c r="U2987">
        <f t="shared" si="234"/>
        <v>2015</v>
      </c>
    </row>
    <row r="2988" spans="1:21" ht="48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8218</v>
      </c>
      <c r="G2988" t="s">
        <v>8223</v>
      </c>
      <c r="H2988" t="s">
        <v>8245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8269</v>
      </c>
      <c r="O2988">
        <f t="shared" si="230"/>
        <v>3</v>
      </c>
      <c r="P2988">
        <f t="shared" si="231"/>
        <v>20</v>
      </c>
      <c r="Q2988" s="10" t="s">
        <v>8315</v>
      </c>
      <c r="R2988" t="s">
        <v>8319</v>
      </c>
      <c r="S2988" s="13">
        <f t="shared" si="232"/>
        <v>42087.343090277776</v>
      </c>
      <c r="T2988" s="13">
        <f t="shared" si="233"/>
        <v>42132.343090277776</v>
      </c>
      <c r="U2988">
        <f t="shared" si="234"/>
        <v>2015</v>
      </c>
    </row>
    <row r="2989" spans="1:21" ht="32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8218</v>
      </c>
      <c r="G2989" t="s">
        <v>8223</v>
      </c>
      <c r="H2989" t="s">
        <v>8245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1"/>
        <v>4</v>
      </c>
      <c r="Q2989" s="10" t="s">
        <v>8315</v>
      </c>
      <c r="R2989" t="s">
        <v>8319</v>
      </c>
      <c r="S2989" s="13">
        <f t="shared" si="232"/>
        <v>42131.455439814818</v>
      </c>
      <c r="T2989" s="13">
        <f t="shared" si="233"/>
        <v>42161.44930555555</v>
      </c>
      <c r="U2989">
        <f t="shared" si="234"/>
        <v>2015</v>
      </c>
    </row>
    <row r="2990" spans="1:21" ht="32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8217</v>
      </c>
      <c r="G2990" t="s">
        <v>8222</v>
      </c>
      <c r="H2990" t="s">
        <v>8244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8270</v>
      </c>
      <c r="O2990">
        <f t="shared" si="230"/>
        <v>279</v>
      </c>
      <c r="P2990">
        <f t="shared" si="231"/>
        <v>23.52</v>
      </c>
      <c r="Q2990" s="10" t="s">
        <v>8315</v>
      </c>
      <c r="R2990" t="s">
        <v>8323</v>
      </c>
      <c r="S2990" s="13">
        <f t="shared" si="232"/>
        <v>42564.026319444441</v>
      </c>
      <c r="T2990" s="13">
        <f t="shared" si="233"/>
        <v>42594.026319444441</v>
      </c>
      <c r="U2990">
        <f t="shared" si="234"/>
        <v>2016</v>
      </c>
    </row>
    <row r="2991" spans="1:21" ht="48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8217</v>
      </c>
      <c r="G2991" t="s">
        <v>8227</v>
      </c>
      <c r="H2991" t="s">
        <v>8249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8270</v>
      </c>
      <c r="O2991">
        <f t="shared" si="230"/>
        <v>107</v>
      </c>
      <c r="P2991">
        <f t="shared" si="231"/>
        <v>125.94</v>
      </c>
      <c r="Q2991" s="10" t="s">
        <v>8315</v>
      </c>
      <c r="R2991" t="s">
        <v>8323</v>
      </c>
      <c r="S2991" s="13">
        <f t="shared" si="232"/>
        <v>42416.767928240741</v>
      </c>
      <c r="T2991" s="13">
        <f t="shared" si="233"/>
        <v>42446.726261574076</v>
      </c>
      <c r="U2991">
        <f t="shared" si="234"/>
        <v>2016</v>
      </c>
    </row>
    <row r="2992" spans="1:21" ht="48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8219</v>
      </c>
      <c r="G2992" t="s">
        <v>8222</v>
      </c>
      <c r="H2992" t="s">
        <v>8244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8270</v>
      </c>
      <c r="O2992">
        <f t="shared" si="230"/>
        <v>28</v>
      </c>
      <c r="P2992">
        <f t="shared" si="231"/>
        <v>55.3</v>
      </c>
      <c r="Q2992" s="10" t="s">
        <v>8315</v>
      </c>
      <c r="R2992" t="s">
        <v>8323</v>
      </c>
      <c r="S2992" s="13">
        <f t="shared" si="232"/>
        <v>41971.866574074069</v>
      </c>
      <c r="T2992" s="13">
        <f t="shared" si="233"/>
        <v>42016.866574074069</v>
      </c>
      <c r="U2992">
        <f t="shared" si="234"/>
        <v>2015</v>
      </c>
    </row>
    <row r="2993" spans="1:21" ht="48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8217</v>
      </c>
      <c r="G2993" t="s">
        <v>8222</v>
      </c>
      <c r="H2993" t="s">
        <v>8244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8271</v>
      </c>
      <c r="O2993">
        <f t="shared" si="230"/>
        <v>100</v>
      </c>
      <c r="P2993">
        <f t="shared" si="231"/>
        <v>45.57</v>
      </c>
      <c r="Q2993" s="10" t="s">
        <v>8312</v>
      </c>
      <c r="R2993" t="s">
        <v>8346</v>
      </c>
      <c r="S2993" s="13">
        <f t="shared" si="232"/>
        <v>41831.846828703703</v>
      </c>
      <c r="T2993" s="13">
        <f t="shared" si="233"/>
        <v>41861.846828703703</v>
      </c>
      <c r="U2993">
        <f t="shared" si="234"/>
        <v>2014</v>
      </c>
    </row>
    <row r="2994" spans="1:21" ht="48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8217</v>
      </c>
      <c r="G2994" t="s">
        <v>8222</v>
      </c>
      <c r="H2994" t="s">
        <v>8244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8271</v>
      </c>
      <c r="O2994">
        <f t="shared" si="230"/>
        <v>104</v>
      </c>
      <c r="P2994">
        <f t="shared" si="231"/>
        <v>42.35</v>
      </c>
      <c r="Q2994" s="10" t="s">
        <v>8312</v>
      </c>
      <c r="R2994" t="s">
        <v>8346</v>
      </c>
      <c r="S2994" s="13">
        <f t="shared" si="232"/>
        <v>41249.749085648145</v>
      </c>
      <c r="T2994" s="13">
        <f t="shared" si="233"/>
        <v>41279.749085648145</v>
      </c>
      <c r="U2994">
        <f t="shared" si="234"/>
        <v>2013</v>
      </c>
    </row>
    <row r="2995" spans="1:21" ht="48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8217</v>
      </c>
      <c r="G2995" t="s">
        <v>8222</v>
      </c>
      <c r="H2995" t="s">
        <v>8244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8273</v>
      </c>
      <c r="O2995">
        <f t="shared" si="230"/>
        <v>112</v>
      </c>
      <c r="P2995">
        <f t="shared" si="231"/>
        <v>43.73</v>
      </c>
      <c r="Q2995" s="10" t="s">
        <v>8324</v>
      </c>
      <c r="R2995" t="s">
        <v>8348</v>
      </c>
      <c r="S2995" s="13">
        <f t="shared" si="232"/>
        <v>40695.795370370368</v>
      </c>
      <c r="T2995" s="13">
        <f t="shared" si="233"/>
        <v>40725.795370370368</v>
      </c>
      <c r="U2995">
        <f t="shared" si="234"/>
        <v>2011</v>
      </c>
    </row>
    <row r="2996" spans="1:21" ht="48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8217</v>
      </c>
      <c r="G2996" t="s">
        <v>8222</v>
      </c>
      <c r="H2996" t="s">
        <v>8244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8273</v>
      </c>
      <c r="O2996">
        <f t="shared" si="230"/>
        <v>134</v>
      </c>
      <c r="P2996">
        <f t="shared" si="231"/>
        <v>70.55</v>
      </c>
      <c r="Q2996" s="10" t="s">
        <v>8324</v>
      </c>
      <c r="R2996" t="s">
        <v>8348</v>
      </c>
      <c r="S2996" s="13">
        <f t="shared" si="232"/>
        <v>41768.841921296298</v>
      </c>
      <c r="T2996" s="13">
        <f t="shared" si="233"/>
        <v>41799.208333333336</v>
      </c>
      <c r="U2996">
        <f t="shared" si="234"/>
        <v>2014</v>
      </c>
    </row>
    <row r="2997" spans="1:21" ht="48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8217</v>
      </c>
      <c r="G2997" t="s">
        <v>8222</v>
      </c>
      <c r="H2997" t="s">
        <v>8244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8273</v>
      </c>
      <c r="O2997">
        <f t="shared" si="230"/>
        <v>117</v>
      </c>
      <c r="P2997">
        <f t="shared" si="231"/>
        <v>58.63</v>
      </c>
      <c r="Q2997" s="10" t="s">
        <v>8324</v>
      </c>
      <c r="R2997" t="s">
        <v>8348</v>
      </c>
      <c r="S2997" s="13">
        <f t="shared" si="232"/>
        <v>41005.45784722222</v>
      </c>
      <c r="T2997" s="13">
        <f t="shared" si="233"/>
        <v>41048.125</v>
      </c>
      <c r="U2997">
        <f t="shared" si="234"/>
        <v>2012</v>
      </c>
    </row>
    <row r="2998" spans="1:21" ht="48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8217</v>
      </c>
      <c r="G2998" t="s">
        <v>8222</v>
      </c>
      <c r="H2998" t="s">
        <v>8244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8273</v>
      </c>
      <c r="O2998">
        <f t="shared" si="230"/>
        <v>145</v>
      </c>
      <c r="P2998">
        <f t="shared" si="231"/>
        <v>47.67</v>
      </c>
      <c r="Q2998" s="10" t="s">
        <v>8324</v>
      </c>
      <c r="R2998" t="s">
        <v>8348</v>
      </c>
      <c r="S2998" s="13">
        <f t="shared" si="232"/>
        <v>40895.897974537038</v>
      </c>
      <c r="T2998" s="13">
        <f t="shared" si="233"/>
        <v>40925.897974537038</v>
      </c>
      <c r="U2998">
        <f t="shared" si="234"/>
        <v>2012</v>
      </c>
    </row>
    <row r="2999" spans="1:21" ht="32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8217</v>
      </c>
      <c r="G2999" t="s">
        <v>8228</v>
      </c>
      <c r="H2999" t="s">
        <v>8247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8274</v>
      </c>
      <c r="O2999">
        <f t="shared" si="230"/>
        <v>130</v>
      </c>
      <c r="P2999">
        <f t="shared" si="231"/>
        <v>37.270000000000003</v>
      </c>
      <c r="Q2999" s="10" t="s">
        <v>8324</v>
      </c>
      <c r="R2999" t="s">
        <v>8353</v>
      </c>
      <c r="S2999" s="13">
        <f t="shared" si="232"/>
        <v>42522.880243055552</v>
      </c>
      <c r="T2999" s="13">
        <f t="shared" si="233"/>
        <v>42582.822916666672</v>
      </c>
      <c r="U2999">
        <f t="shared" si="234"/>
        <v>2016</v>
      </c>
    </row>
    <row r="3000" spans="1:21" ht="48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8219</v>
      </c>
      <c r="G3000" t="s">
        <v>8222</v>
      </c>
      <c r="H3000" t="s">
        <v>8244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8275</v>
      </c>
      <c r="O3000">
        <f t="shared" si="230"/>
        <v>5</v>
      </c>
      <c r="P3000">
        <f t="shared" si="231"/>
        <v>18</v>
      </c>
      <c r="Q3000" s="10" t="s">
        <v>8324</v>
      </c>
      <c r="R3000" t="s">
        <v>8338</v>
      </c>
      <c r="S3000" s="13">
        <f t="shared" si="232"/>
        <v>40921.117662037039</v>
      </c>
      <c r="T3000" s="13">
        <f t="shared" si="233"/>
        <v>40951.117662037039</v>
      </c>
      <c r="U3000">
        <f t="shared" si="234"/>
        <v>2012</v>
      </c>
    </row>
    <row r="3001" spans="1:21" ht="48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8219</v>
      </c>
      <c r="G3001" t="s">
        <v>8222</v>
      </c>
      <c r="H3001" t="s">
        <v>8244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8275</v>
      </c>
      <c r="O3001">
        <f t="shared" si="230"/>
        <v>68</v>
      </c>
      <c r="P3001">
        <f t="shared" si="231"/>
        <v>46.59</v>
      </c>
      <c r="Q3001" s="10" t="s">
        <v>8324</v>
      </c>
      <c r="R3001" t="s">
        <v>8338</v>
      </c>
      <c r="S3001" s="13">
        <f t="shared" si="232"/>
        <v>41597.788888888892</v>
      </c>
      <c r="T3001" s="13">
        <f t="shared" si="233"/>
        <v>41627.788888888892</v>
      </c>
      <c r="U3001">
        <f t="shared" si="234"/>
        <v>2013</v>
      </c>
    </row>
    <row r="3002" spans="1:21" ht="48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8219</v>
      </c>
      <c r="G3002" t="s">
        <v>8222</v>
      </c>
      <c r="H3002" t="s">
        <v>8244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8276</v>
      </c>
      <c r="O3002">
        <f t="shared" si="230"/>
        <v>1</v>
      </c>
      <c r="P3002">
        <f t="shared" si="231"/>
        <v>10</v>
      </c>
      <c r="Q3002" s="10" t="s">
        <v>8324</v>
      </c>
      <c r="R3002" t="s">
        <v>8345</v>
      </c>
      <c r="S3002" s="13">
        <f t="shared" si="232"/>
        <v>40981.802615740737</v>
      </c>
      <c r="T3002" s="13">
        <f t="shared" si="233"/>
        <v>41041.104861111111</v>
      </c>
      <c r="U3002">
        <f t="shared" si="234"/>
        <v>2012</v>
      </c>
    </row>
    <row r="3003" spans="1:21" ht="48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8219</v>
      </c>
      <c r="G3003" t="s">
        <v>8222</v>
      </c>
      <c r="H3003" t="s">
        <v>8244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8276</v>
      </c>
      <c r="O3003">
        <f t="shared" si="230"/>
        <v>10</v>
      </c>
      <c r="P3003">
        <f t="shared" si="231"/>
        <v>40</v>
      </c>
      <c r="Q3003" s="10" t="s">
        <v>8324</v>
      </c>
      <c r="R3003" t="s">
        <v>8345</v>
      </c>
      <c r="S3003" s="13">
        <f t="shared" si="232"/>
        <v>42065.897719907407</v>
      </c>
      <c r="T3003" s="13">
        <f t="shared" si="233"/>
        <v>42095.856053240743</v>
      </c>
      <c r="U3003">
        <f t="shared" si="234"/>
        <v>2015</v>
      </c>
    </row>
    <row r="3004" spans="1:21" ht="48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8219</v>
      </c>
      <c r="G3004" t="s">
        <v>8223</v>
      </c>
      <c r="H3004" t="s">
        <v>8245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8275</v>
      </c>
      <c r="O3004">
        <f t="shared" si="230"/>
        <v>7</v>
      </c>
      <c r="P3004">
        <f t="shared" si="231"/>
        <v>18.71</v>
      </c>
      <c r="Q3004" s="10" t="s">
        <v>8324</v>
      </c>
      <c r="R3004" t="s">
        <v>8338</v>
      </c>
      <c r="S3004" s="13">
        <f t="shared" si="232"/>
        <v>41680.359976851854</v>
      </c>
      <c r="T3004" s="13">
        <f t="shared" si="233"/>
        <v>41714.916666666664</v>
      </c>
      <c r="U3004">
        <f t="shared" si="234"/>
        <v>2014</v>
      </c>
    </row>
    <row r="3005" spans="1:21" ht="48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8219</v>
      </c>
      <c r="G3005" t="s">
        <v>8222</v>
      </c>
      <c r="H3005" t="s">
        <v>8244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8275</v>
      </c>
      <c r="O3005">
        <f t="shared" si="230"/>
        <v>6</v>
      </c>
      <c r="P3005">
        <f t="shared" si="231"/>
        <v>60</v>
      </c>
      <c r="Q3005" s="10" t="s">
        <v>8324</v>
      </c>
      <c r="R3005" t="s">
        <v>8338</v>
      </c>
      <c r="S3005" s="13">
        <f t="shared" si="232"/>
        <v>41711.169085648151</v>
      </c>
      <c r="T3005" s="13">
        <f t="shared" si="233"/>
        <v>41771.169085648151</v>
      </c>
      <c r="U3005">
        <f t="shared" si="234"/>
        <v>2014</v>
      </c>
    </row>
    <row r="3006" spans="1:21" ht="32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8217</v>
      </c>
      <c r="G3006" t="s">
        <v>8222</v>
      </c>
      <c r="H3006" t="s">
        <v>8244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8277</v>
      </c>
      <c r="O3006">
        <f t="shared" si="230"/>
        <v>115</v>
      </c>
      <c r="P3006">
        <f t="shared" si="231"/>
        <v>31.05</v>
      </c>
      <c r="Q3006" s="10" t="s">
        <v>8324</v>
      </c>
      <c r="R3006" t="s">
        <v>8343</v>
      </c>
      <c r="S3006" s="13">
        <f t="shared" si="232"/>
        <v>42111.646724537044</v>
      </c>
      <c r="T3006" s="13">
        <f t="shared" si="233"/>
        <v>42141.646724537044</v>
      </c>
      <c r="U3006">
        <f t="shared" si="234"/>
        <v>2015</v>
      </c>
    </row>
    <row r="3007" spans="1:21" ht="48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8217</v>
      </c>
      <c r="G3007" t="s">
        <v>8223</v>
      </c>
      <c r="H3007" t="s">
        <v>8245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8277</v>
      </c>
      <c r="O3007">
        <f t="shared" si="230"/>
        <v>237</v>
      </c>
      <c r="P3007">
        <f t="shared" si="231"/>
        <v>36.21</v>
      </c>
      <c r="Q3007" s="10" t="s">
        <v>8324</v>
      </c>
      <c r="R3007" t="s">
        <v>8343</v>
      </c>
      <c r="S3007" s="13">
        <f t="shared" si="232"/>
        <v>42145.919687500005</v>
      </c>
      <c r="T3007" s="13">
        <f t="shared" si="233"/>
        <v>42175.919687500005</v>
      </c>
      <c r="U3007">
        <f t="shared" si="234"/>
        <v>2015</v>
      </c>
    </row>
    <row r="3008" spans="1:21" ht="32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8217</v>
      </c>
      <c r="G3008" t="s">
        <v>8222</v>
      </c>
      <c r="H3008" t="s">
        <v>8244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8277</v>
      </c>
      <c r="O3008">
        <f t="shared" si="230"/>
        <v>342</v>
      </c>
      <c r="P3008">
        <f t="shared" si="231"/>
        <v>43.03</v>
      </c>
      <c r="Q3008" s="10" t="s">
        <v>8324</v>
      </c>
      <c r="R3008" t="s">
        <v>8343</v>
      </c>
      <c r="S3008" s="13">
        <f t="shared" si="232"/>
        <v>42611.483206018514</v>
      </c>
      <c r="T3008" s="13">
        <f t="shared" si="233"/>
        <v>42625.483206018514</v>
      </c>
      <c r="U3008">
        <f t="shared" si="234"/>
        <v>2016</v>
      </c>
    </row>
    <row r="3009" spans="1:21" ht="48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8218</v>
      </c>
      <c r="G3009" t="s">
        <v>8222</v>
      </c>
      <c r="H3009" t="s">
        <v>8244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8278</v>
      </c>
      <c r="O3009">
        <f t="shared" si="230"/>
        <v>0</v>
      </c>
      <c r="P3009">
        <f t="shared" si="231"/>
        <v>1</v>
      </c>
      <c r="Q3009" s="10" t="s">
        <v>8339</v>
      </c>
      <c r="R3009" t="s">
        <v>8340</v>
      </c>
      <c r="S3009" s="13">
        <f t="shared" si="232"/>
        <v>41918.818460648145</v>
      </c>
      <c r="T3009" s="13">
        <f t="shared" si="233"/>
        <v>41948.860127314816</v>
      </c>
      <c r="U3009">
        <f t="shared" si="234"/>
        <v>2014</v>
      </c>
    </row>
    <row r="3010" spans="1:21" ht="48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8219</v>
      </c>
      <c r="G3010" t="s">
        <v>8222</v>
      </c>
      <c r="H3010" t="s">
        <v>8244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8279</v>
      </c>
      <c r="O3010">
        <f t="shared" si="230"/>
        <v>1</v>
      </c>
      <c r="P3010">
        <f t="shared" si="231"/>
        <v>3</v>
      </c>
      <c r="Q3010" s="10" t="s">
        <v>8321</v>
      </c>
      <c r="R3010" t="s">
        <v>8322</v>
      </c>
      <c r="S3010" s="13">
        <f t="shared" si="232"/>
        <v>41250.025902777779</v>
      </c>
      <c r="T3010" s="13">
        <f t="shared" si="233"/>
        <v>41280.025902777779</v>
      </c>
      <c r="U3010">
        <f t="shared" si="234"/>
        <v>2013</v>
      </c>
    </row>
    <row r="3011" spans="1:21" ht="32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8219</v>
      </c>
      <c r="G3011" t="s">
        <v>8222</v>
      </c>
      <c r="H3011" t="s">
        <v>8244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8280</v>
      </c>
      <c r="O3011">
        <f t="shared" ref="O3011:O3074" si="235">ROUND(E3011/D3011*100,0)</f>
        <v>1</v>
      </c>
      <c r="P3011">
        <f t="shared" ref="P3011:P3074" si="236">IFERROR(ROUND(E3011/L3011,2),0)</f>
        <v>5</v>
      </c>
      <c r="Q3011" s="10" t="s">
        <v>8321</v>
      </c>
      <c r="R3011" t="s">
        <v>8331</v>
      </c>
      <c r="S3011" s="13">
        <f t="shared" ref="S3011:S3074" si="237">(((J3011/60)/60)/24)+DATE(1970,1,1)</f>
        <v>42535.327476851846</v>
      </c>
      <c r="T3011" s="13">
        <f t="shared" ref="T3011:T3074" si="238">(((I3011/60)/60)/24)+DATE(1970,1,1)</f>
        <v>42565.327476851846</v>
      </c>
      <c r="U3011">
        <f t="shared" ref="U3011:U3074" si="239">YEAR(T3011)</f>
        <v>2016</v>
      </c>
    </row>
    <row r="3012" spans="1:21" ht="48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8217</v>
      </c>
      <c r="G3012" t="s">
        <v>8227</v>
      </c>
      <c r="H3012" t="s">
        <v>8249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8282</v>
      </c>
      <c r="O3012">
        <f t="shared" si="235"/>
        <v>161</v>
      </c>
      <c r="P3012">
        <f t="shared" si="236"/>
        <v>37.78</v>
      </c>
      <c r="Q3012" s="10" t="s">
        <v>8328</v>
      </c>
      <c r="R3012" t="s">
        <v>8329</v>
      </c>
      <c r="S3012" s="13">
        <f t="shared" si="237"/>
        <v>42711.700694444444</v>
      </c>
      <c r="T3012" s="13">
        <f t="shared" si="238"/>
        <v>42732.700694444444</v>
      </c>
      <c r="U3012">
        <f t="shared" si="239"/>
        <v>2016</v>
      </c>
    </row>
    <row r="3013" spans="1:21" ht="48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8217</v>
      </c>
      <c r="G3013" t="s">
        <v>8222</v>
      </c>
      <c r="H3013" t="s">
        <v>8244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8282</v>
      </c>
      <c r="O3013">
        <f t="shared" si="235"/>
        <v>132</v>
      </c>
      <c r="P3013">
        <f t="shared" si="236"/>
        <v>105.44</v>
      </c>
      <c r="Q3013" s="10" t="s">
        <v>8328</v>
      </c>
      <c r="R3013" t="s">
        <v>8329</v>
      </c>
      <c r="S3013" s="13">
        <f t="shared" si="237"/>
        <v>42104.840335648143</v>
      </c>
      <c r="T3013" s="13">
        <f t="shared" si="238"/>
        <v>42164.840335648143</v>
      </c>
      <c r="U3013">
        <f t="shared" si="239"/>
        <v>2015</v>
      </c>
    </row>
    <row r="3014" spans="1:21" ht="48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8218</v>
      </c>
      <c r="G3014" t="s">
        <v>8222</v>
      </c>
      <c r="H3014" t="s">
        <v>8244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8283</v>
      </c>
      <c r="O3014">
        <f t="shared" si="235"/>
        <v>0</v>
      </c>
      <c r="P3014">
        <f t="shared" si="236"/>
        <v>0</v>
      </c>
      <c r="Q3014" s="10" t="s">
        <v>8324</v>
      </c>
      <c r="R3014" t="s">
        <v>8325</v>
      </c>
      <c r="S3014" s="13">
        <f t="shared" si="237"/>
        <v>41827.919166666667</v>
      </c>
      <c r="T3014" s="13">
        <f t="shared" si="238"/>
        <v>41858.291666666664</v>
      </c>
      <c r="U3014">
        <f t="shared" si="239"/>
        <v>2014</v>
      </c>
    </row>
    <row r="3015" spans="1:21" ht="48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8217</v>
      </c>
      <c r="G3015" t="s">
        <v>8222</v>
      </c>
      <c r="H3015" t="s">
        <v>8244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8273</v>
      </c>
      <c r="O3015">
        <f t="shared" si="235"/>
        <v>104</v>
      </c>
      <c r="P3015">
        <f t="shared" si="236"/>
        <v>46.13</v>
      </c>
      <c r="Q3015" s="10" t="s">
        <v>8324</v>
      </c>
      <c r="R3015" t="s">
        <v>8348</v>
      </c>
      <c r="S3015" s="13">
        <f t="shared" si="237"/>
        <v>41355.825497685182</v>
      </c>
      <c r="T3015" s="13">
        <f t="shared" si="238"/>
        <v>41386.875</v>
      </c>
      <c r="U3015">
        <f t="shared" si="239"/>
        <v>2013</v>
      </c>
    </row>
    <row r="3016" spans="1:21" ht="48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8217</v>
      </c>
      <c r="G3016" t="s">
        <v>8222</v>
      </c>
      <c r="H3016" t="s">
        <v>8244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8273</v>
      </c>
      <c r="O3016">
        <f t="shared" si="235"/>
        <v>120</v>
      </c>
      <c r="P3016">
        <f t="shared" si="236"/>
        <v>141.47</v>
      </c>
      <c r="Q3016" s="10" t="s">
        <v>8324</v>
      </c>
      <c r="R3016" t="s">
        <v>8348</v>
      </c>
      <c r="S3016" s="13">
        <f t="shared" si="237"/>
        <v>41774.599930555552</v>
      </c>
      <c r="T3016" s="13">
        <f t="shared" si="238"/>
        <v>41804.599930555552</v>
      </c>
      <c r="U3016">
        <f t="shared" si="239"/>
        <v>2014</v>
      </c>
    </row>
    <row r="3017" spans="1:21" ht="48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8217</v>
      </c>
      <c r="G3017" t="s">
        <v>8222</v>
      </c>
      <c r="H3017" t="s">
        <v>8244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8273</v>
      </c>
      <c r="O3017">
        <f t="shared" si="235"/>
        <v>117</v>
      </c>
      <c r="P3017">
        <f t="shared" si="236"/>
        <v>75.48</v>
      </c>
      <c r="Q3017" s="10" t="s">
        <v>8324</v>
      </c>
      <c r="R3017" t="s">
        <v>8348</v>
      </c>
      <c r="S3017" s="13">
        <f t="shared" si="237"/>
        <v>40838.043391203704</v>
      </c>
      <c r="T3017" s="13">
        <f t="shared" si="238"/>
        <v>40883.085057870368</v>
      </c>
      <c r="U3017">
        <f t="shared" si="239"/>
        <v>2011</v>
      </c>
    </row>
    <row r="3018" spans="1:21" ht="32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8217</v>
      </c>
      <c r="G3018" t="s">
        <v>8222</v>
      </c>
      <c r="H3018" t="s">
        <v>8244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8273</v>
      </c>
      <c r="O3018">
        <f t="shared" si="235"/>
        <v>101</v>
      </c>
      <c r="P3018">
        <f t="shared" si="236"/>
        <v>38.94</v>
      </c>
      <c r="Q3018" s="10" t="s">
        <v>8324</v>
      </c>
      <c r="R3018" t="s">
        <v>8348</v>
      </c>
      <c r="S3018" s="13">
        <f t="shared" si="237"/>
        <v>41638.342905092592</v>
      </c>
      <c r="T3018" s="13">
        <f t="shared" si="238"/>
        <v>41668.342905092592</v>
      </c>
      <c r="U3018">
        <f t="shared" si="239"/>
        <v>2014</v>
      </c>
    </row>
    <row r="3019" spans="1:21" ht="48" x14ac:dyDescent="0.2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8217</v>
      </c>
      <c r="G3019" t="s">
        <v>8222</v>
      </c>
      <c r="H3019" t="s">
        <v>8244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8268</v>
      </c>
      <c r="O3019">
        <f t="shared" si="235"/>
        <v>101</v>
      </c>
      <c r="P3019">
        <f t="shared" si="236"/>
        <v>65.16</v>
      </c>
      <c r="Q3019" s="10" t="s">
        <v>8310</v>
      </c>
      <c r="R3019" t="s">
        <v>8334</v>
      </c>
      <c r="S3019" s="13">
        <f t="shared" si="237"/>
        <v>42712.23474537037</v>
      </c>
      <c r="T3019" s="13">
        <f t="shared" si="238"/>
        <v>42735.707638888889</v>
      </c>
      <c r="U3019">
        <f t="shared" si="239"/>
        <v>2016</v>
      </c>
    </row>
    <row r="3020" spans="1:21" ht="48" x14ac:dyDescent="0.2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8217</v>
      </c>
      <c r="G3020" t="s">
        <v>8223</v>
      </c>
      <c r="H3020" t="s">
        <v>8245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8268</v>
      </c>
      <c r="O3020">
        <f t="shared" si="235"/>
        <v>102</v>
      </c>
      <c r="P3020">
        <f t="shared" si="236"/>
        <v>32.270000000000003</v>
      </c>
      <c r="Q3020" s="10" t="s">
        <v>8310</v>
      </c>
      <c r="R3020" t="s">
        <v>8334</v>
      </c>
      <c r="S3020" s="13">
        <f t="shared" si="237"/>
        <v>42160.583043981482</v>
      </c>
      <c r="T3020" s="13">
        <f t="shared" si="238"/>
        <v>42175.583043981482</v>
      </c>
      <c r="U3020">
        <f t="shared" si="239"/>
        <v>2015</v>
      </c>
    </row>
    <row r="3021" spans="1:21" ht="48" x14ac:dyDescent="0.2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8217</v>
      </c>
      <c r="G3021" t="s">
        <v>8223</v>
      </c>
      <c r="H3021" t="s">
        <v>8245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8268</v>
      </c>
      <c r="O3021">
        <f t="shared" si="235"/>
        <v>105</v>
      </c>
      <c r="P3021">
        <f t="shared" si="236"/>
        <v>63.42</v>
      </c>
      <c r="Q3021" s="10" t="s">
        <v>8310</v>
      </c>
      <c r="R3021" t="s">
        <v>8334</v>
      </c>
      <c r="S3021" s="13">
        <f t="shared" si="237"/>
        <v>42458.680925925932</v>
      </c>
      <c r="T3021" s="13">
        <f t="shared" si="238"/>
        <v>42488.680925925932</v>
      </c>
      <c r="U3021">
        <f t="shared" si="239"/>
        <v>2016</v>
      </c>
    </row>
    <row r="3022" spans="1:21" ht="48" x14ac:dyDescent="0.2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8217</v>
      </c>
      <c r="G3022" t="s">
        <v>8222</v>
      </c>
      <c r="H3022" t="s">
        <v>8244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8268</v>
      </c>
      <c r="O3022">
        <f t="shared" si="235"/>
        <v>103</v>
      </c>
      <c r="P3022">
        <f t="shared" si="236"/>
        <v>70.86</v>
      </c>
      <c r="Q3022" s="10" t="s">
        <v>8310</v>
      </c>
      <c r="R3022" t="s">
        <v>8334</v>
      </c>
      <c r="S3022" s="13">
        <f t="shared" si="237"/>
        <v>42195.749745370369</v>
      </c>
      <c r="T3022" s="13">
        <f t="shared" si="238"/>
        <v>42206.125</v>
      </c>
      <c r="U3022">
        <f t="shared" si="239"/>
        <v>2015</v>
      </c>
    </row>
    <row r="3023" spans="1:21" ht="48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8217</v>
      </c>
      <c r="G3023" t="s">
        <v>8222</v>
      </c>
      <c r="H3023" t="s">
        <v>8244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8271</v>
      </c>
      <c r="O3023">
        <f t="shared" si="235"/>
        <v>125</v>
      </c>
      <c r="P3023">
        <f t="shared" si="236"/>
        <v>38.549999999999997</v>
      </c>
      <c r="Q3023" s="10" t="s">
        <v>8312</v>
      </c>
      <c r="R3023" t="s">
        <v>8346</v>
      </c>
      <c r="S3023" s="13">
        <f t="shared" si="237"/>
        <v>41304.962233796294</v>
      </c>
      <c r="T3023" s="13">
        <f t="shared" si="238"/>
        <v>41334.249305555553</v>
      </c>
      <c r="U3023">
        <f t="shared" si="239"/>
        <v>2013</v>
      </c>
    </row>
    <row r="3024" spans="1:21" ht="16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8217</v>
      </c>
      <c r="G3024" t="s">
        <v>8223</v>
      </c>
      <c r="H3024" t="s">
        <v>8245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8273</v>
      </c>
      <c r="O3024">
        <f t="shared" si="235"/>
        <v>203</v>
      </c>
      <c r="P3024">
        <f t="shared" si="236"/>
        <v>30.58</v>
      </c>
      <c r="Q3024" s="10" t="s">
        <v>8324</v>
      </c>
      <c r="R3024" t="s">
        <v>8348</v>
      </c>
      <c r="S3024" s="13">
        <f t="shared" si="237"/>
        <v>42568.759374999994</v>
      </c>
      <c r="T3024" s="13">
        <f t="shared" si="238"/>
        <v>42583.759374999994</v>
      </c>
      <c r="U3024">
        <f t="shared" si="239"/>
        <v>2016</v>
      </c>
    </row>
    <row r="3025" spans="1:21" ht="48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8219</v>
      </c>
      <c r="G3025" t="s">
        <v>8235</v>
      </c>
      <c r="H3025" t="s">
        <v>8247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8284</v>
      </c>
      <c r="O3025">
        <f t="shared" si="235"/>
        <v>5</v>
      </c>
      <c r="P3025">
        <f t="shared" si="236"/>
        <v>100</v>
      </c>
      <c r="Q3025" s="10" t="s">
        <v>8312</v>
      </c>
      <c r="R3025" t="s">
        <v>8313</v>
      </c>
      <c r="S3025" s="13">
        <f t="shared" si="237"/>
        <v>42360.437152777777</v>
      </c>
      <c r="T3025" s="13">
        <f t="shared" si="238"/>
        <v>42420.437152777777</v>
      </c>
      <c r="U3025">
        <f t="shared" si="239"/>
        <v>2016</v>
      </c>
    </row>
    <row r="3026" spans="1:21" ht="16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8219</v>
      </c>
      <c r="G3026" t="s">
        <v>8222</v>
      </c>
      <c r="H3026" t="s">
        <v>8244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8272</v>
      </c>
      <c r="O3026">
        <f t="shared" si="235"/>
        <v>0</v>
      </c>
      <c r="P3026">
        <f t="shared" si="236"/>
        <v>0</v>
      </c>
      <c r="Q3026" s="10" t="s">
        <v>8312</v>
      </c>
      <c r="R3026" t="s">
        <v>8351</v>
      </c>
      <c r="S3026" s="13">
        <f t="shared" si="237"/>
        <v>41053.200960648144</v>
      </c>
      <c r="T3026" s="13">
        <f t="shared" si="238"/>
        <v>41111.618750000001</v>
      </c>
      <c r="U3026">
        <f t="shared" si="239"/>
        <v>2012</v>
      </c>
    </row>
    <row r="3027" spans="1:21" ht="32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8219</v>
      </c>
      <c r="G3027" t="s">
        <v>8222</v>
      </c>
      <c r="H3027" t="s">
        <v>8244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8272</v>
      </c>
      <c r="O3027">
        <f t="shared" si="235"/>
        <v>0</v>
      </c>
      <c r="P3027">
        <f t="shared" si="236"/>
        <v>0</v>
      </c>
      <c r="Q3027" s="10" t="s">
        <v>8312</v>
      </c>
      <c r="R3027" t="s">
        <v>8351</v>
      </c>
      <c r="S3027" s="13">
        <f t="shared" si="237"/>
        <v>40752.789710648147</v>
      </c>
      <c r="T3027" s="13">
        <f t="shared" si="238"/>
        <v>40782.789710648147</v>
      </c>
      <c r="U3027">
        <f t="shared" si="239"/>
        <v>2011</v>
      </c>
    </row>
    <row r="3028" spans="1:21" ht="48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8219</v>
      </c>
      <c r="G3028" t="s">
        <v>8222</v>
      </c>
      <c r="H3028" t="s">
        <v>8244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8272</v>
      </c>
      <c r="O3028">
        <f t="shared" si="235"/>
        <v>0</v>
      </c>
      <c r="P3028">
        <f t="shared" si="236"/>
        <v>5</v>
      </c>
      <c r="Q3028" s="10" t="s">
        <v>8312</v>
      </c>
      <c r="R3028" t="s">
        <v>8351</v>
      </c>
      <c r="S3028" s="13">
        <f t="shared" si="237"/>
        <v>42527.007326388892</v>
      </c>
      <c r="T3028" s="13">
        <f t="shared" si="238"/>
        <v>42587.007326388892</v>
      </c>
      <c r="U3028">
        <f t="shared" si="239"/>
        <v>2016</v>
      </c>
    </row>
    <row r="3029" spans="1:21" ht="48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8219</v>
      </c>
      <c r="G3029" t="s">
        <v>8227</v>
      </c>
      <c r="H3029" t="s">
        <v>8249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8288</v>
      </c>
      <c r="O3029">
        <f t="shared" si="235"/>
        <v>79</v>
      </c>
      <c r="P3029">
        <f t="shared" si="236"/>
        <v>131.66999999999999</v>
      </c>
      <c r="Q3029" s="10" t="s">
        <v>8328</v>
      </c>
      <c r="R3029" t="s">
        <v>8341</v>
      </c>
      <c r="S3029" s="13">
        <f t="shared" si="237"/>
        <v>42707.895462962959</v>
      </c>
      <c r="T3029" s="13">
        <f t="shared" si="238"/>
        <v>42729.458333333328</v>
      </c>
      <c r="U3029">
        <f t="shared" si="239"/>
        <v>2016</v>
      </c>
    </row>
    <row r="3030" spans="1:21" ht="32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8217</v>
      </c>
      <c r="G3030" t="s">
        <v>8222</v>
      </c>
      <c r="H3030" t="s">
        <v>8244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8273</v>
      </c>
      <c r="O3030">
        <f t="shared" si="235"/>
        <v>100</v>
      </c>
      <c r="P3030">
        <f t="shared" si="236"/>
        <v>66.69</v>
      </c>
      <c r="Q3030" s="10" t="s">
        <v>8324</v>
      </c>
      <c r="R3030" t="s">
        <v>8348</v>
      </c>
      <c r="S3030" s="13">
        <f t="shared" si="237"/>
        <v>40876.169664351852</v>
      </c>
      <c r="T3030" s="13">
        <f t="shared" si="238"/>
        <v>40936.169664351852</v>
      </c>
      <c r="U3030">
        <f t="shared" si="239"/>
        <v>2012</v>
      </c>
    </row>
    <row r="3031" spans="1:21" ht="32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8217</v>
      </c>
      <c r="G3031" t="s">
        <v>8222</v>
      </c>
      <c r="H3031" t="s">
        <v>8244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8273</v>
      </c>
      <c r="O3031">
        <f t="shared" si="235"/>
        <v>272</v>
      </c>
      <c r="P3031">
        <f t="shared" si="236"/>
        <v>48.54</v>
      </c>
      <c r="Q3031" s="10" t="s">
        <v>8324</v>
      </c>
      <c r="R3031" t="s">
        <v>8348</v>
      </c>
      <c r="S3031" s="13">
        <f t="shared" si="237"/>
        <v>41228.924884259257</v>
      </c>
      <c r="T3031" s="13">
        <f t="shared" si="238"/>
        <v>41258.924884259257</v>
      </c>
      <c r="U3031">
        <f t="shared" si="239"/>
        <v>2012</v>
      </c>
    </row>
    <row r="3032" spans="1:21" ht="48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8217</v>
      </c>
      <c r="G3032" t="s">
        <v>8222</v>
      </c>
      <c r="H3032" t="s">
        <v>8244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8273</v>
      </c>
      <c r="O3032">
        <f t="shared" si="235"/>
        <v>117</v>
      </c>
      <c r="P3032">
        <f t="shared" si="236"/>
        <v>61.58</v>
      </c>
      <c r="Q3032" s="10" t="s">
        <v>8324</v>
      </c>
      <c r="R3032" t="s">
        <v>8348</v>
      </c>
      <c r="S3032" s="13">
        <f t="shared" si="237"/>
        <v>41205.707048611112</v>
      </c>
      <c r="T3032" s="13">
        <f t="shared" si="238"/>
        <v>41239.207638888889</v>
      </c>
      <c r="U3032">
        <f t="shared" si="239"/>
        <v>2012</v>
      </c>
    </row>
    <row r="3033" spans="1:21" ht="32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8217</v>
      </c>
      <c r="G3033" t="s">
        <v>8222</v>
      </c>
      <c r="H3033" t="s">
        <v>8244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8273</v>
      </c>
      <c r="O3033">
        <f t="shared" si="235"/>
        <v>101</v>
      </c>
      <c r="P3033">
        <f t="shared" si="236"/>
        <v>62.81</v>
      </c>
      <c r="Q3033" s="10" t="s">
        <v>8324</v>
      </c>
      <c r="R3033" t="s">
        <v>8348</v>
      </c>
      <c r="S3033" s="13">
        <f t="shared" si="237"/>
        <v>40658.189826388887</v>
      </c>
      <c r="T3033" s="13">
        <f t="shared" si="238"/>
        <v>40696.249305555553</v>
      </c>
      <c r="U3033">
        <f t="shared" si="239"/>
        <v>2011</v>
      </c>
    </row>
    <row r="3034" spans="1:21" ht="48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8217</v>
      </c>
      <c r="G3034" t="s">
        <v>8222</v>
      </c>
      <c r="H3034" t="s">
        <v>8244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8273</v>
      </c>
      <c r="O3034">
        <f t="shared" si="235"/>
        <v>125</v>
      </c>
      <c r="P3034">
        <f t="shared" si="236"/>
        <v>67.73</v>
      </c>
      <c r="Q3034" s="10" t="s">
        <v>8324</v>
      </c>
      <c r="R3034" t="s">
        <v>8348</v>
      </c>
      <c r="S3034" s="13">
        <f t="shared" si="237"/>
        <v>42502.868761574078</v>
      </c>
      <c r="T3034" s="13">
        <f t="shared" si="238"/>
        <v>42562.868761574078</v>
      </c>
      <c r="U3034">
        <f t="shared" si="239"/>
        <v>2016</v>
      </c>
    </row>
    <row r="3035" spans="1:21" ht="48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8217</v>
      </c>
      <c r="G3035" t="s">
        <v>8223</v>
      </c>
      <c r="H3035" t="s">
        <v>8245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8289</v>
      </c>
      <c r="O3035">
        <f t="shared" si="235"/>
        <v>110</v>
      </c>
      <c r="P3035">
        <f t="shared" si="236"/>
        <v>26.55</v>
      </c>
      <c r="Q3035" s="10" t="s">
        <v>8324</v>
      </c>
      <c r="R3035" t="s">
        <v>8354</v>
      </c>
      <c r="S3035" s="13">
        <f t="shared" si="237"/>
        <v>41833.450266203705</v>
      </c>
      <c r="T3035" s="13">
        <f t="shared" si="238"/>
        <v>41865.757638888892</v>
      </c>
      <c r="U3035">
        <f t="shared" si="239"/>
        <v>2014</v>
      </c>
    </row>
    <row r="3036" spans="1:21" ht="32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8217</v>
      </c>
      <c r="G3036" t="s">
        <v>8222</v>
      </c>
      <c r="H3036" t="s">
        <v>8244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8289</v>
      </c>
      <c r="O3036">
        <f t="shared" si="235"/>
        <v>142</v>
      </c>
      <c r="P3036">
        <f t="shared" si="236"/>
        <v>88.47</v>
      </c>
      <c r="Q3036" s="10" t="s">
        <v>8324</v>
      </c>
      <c r="R3036" t="s">
        <v>8354</v>
      </c>
      <c r="S3036" s="13">
        <f t="shared" si="237"/>
        <v>41526.435613425929</v>
      </c>
      <c r="T3036" s="13">
        <f t="shared" si="238"/>
        <v>41556.435613425929</v>
      </c>
      <c r="U3036">
        <f t="shared" si="239"/>
        <v>2013</v>
      </c>
    </row>
    <row r="3037" spans="1:21" ht="48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8217</v>
      </c>
      <c r="G3037" t="s">
        <v>8222</v>
      </c>
      <c r="H3037" t="s">
        <v>8244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8289</v>
      </c>
      <c r="O3037">
        <f t="shared" si="235"/>
        <v>101</v>
      </c>
      <c r="P3037">
        <f t="shared" si="236"/>
        <v>100.75</v>
      </c>
      <c r="Q3037" s="10" t="s">
        <v>8324</v>
      </c>
      <c r="R3037" t="s">
        <v>8354</v>
      </c>
      <c r="S3037" s="13">
        <f t="shared" si="237"/>
        <v>40625.900694444441</v>
      </c>
      <c r="T3037" s="13">
        <f t="shared" si="238"/>
        <v>40659.290972222225</v>
      </c>
      <c r="U3037">
        <f t="shared" si="239"/>
        <v>2011</v>
      </c>
    </row>
    <row r="3038" spans="1:21" ht="48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8217</v>
      </c>
      <c r="G3038" t="s">
        <v>8222</v>
      </c>
      <c r="H3038" t="s">
        <v>8244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8289</v>
      </c>
      <c r="O3038">
        <f t="shared" si="235"/>
        <v>140</v>
      </c>
      <c r="P3038">
        <f t="shared" si="236"/>
        <v>53.75</v>
      </c>
      <c r="Q3038" s="10" t="s">
        <v>8324</v>
      </c>
      <c r="R3038" t="s">
        <v>8354</v>
      </c>
      <c r="S3038" s="13">
        <f t="shared" si="237"/>
        <v>42461.885138888887</v>
      </c>
      <c r="T3038" s="13">
        <f t="shared" si="238"/>
        <v>42521.885138888887</v>
      </c>
      <c r="U3038">
        <f t="shared" si="239"/>
        <v>2016</v>
      </c>
    </row>
    <row r="3039" spans="1:21" ht="32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8217</v>
      </c>
      <c r="G3039" t="s">
        <v>8222</v>
      </c>
      <c r="H3039" t="s">
        <v>8244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8289</v>
      </c>
      <c r="O3039">
        <f t="shared" si="235"/>
        <v>101</v>
      </c>
      <c r="P3039">
        <f t="shared" si="236"/>
        <v>26.15</v>
      </c>
      <c r="Q3039" s="10" t="s">
        <v>8324</v>
      </c>
      <c r="R3039" t="s">
        <v>8354</v>
      </c>
      <c r="S3039" s="13">
        <f t="shared" si="237"/>
        <v>42553.54414351852</v>
      </c>
      <c r="T3039" s="13">
        <f t="shared" si="238"/>
        <v>42583.54414351852</v>
      </c>
      <c r="U3039">
        <f t="shared" si="239"/>
        <v>2016</v>
      </c>
    </row>
    <row r="3040" spans="1:21" ht="64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8217</v>
      </c>
      <c r="G3040" t="s">
        <v>8222</v>
      </c>
      <c r="H3040" t="s">
        <v>8244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8289</v>
      </c>
      <c r="O3040">
        <f t="shared" si="235"/>
        <v>175</v>
      </c>
      <c r="P3040">
        <f t="shared" si="236"/>
        <v>62.5</v>
      </c>
      <c r="Q3040" s="10" t="s">
        <v>8324</v>
      </c>
      <c r="R3040" t="s">
        <v>8354</v>
      </c>
      <c r="S3040" s="13">
        <f t="shared" si="237"/>
        <v>40723.068807870368</v>
      </c>
      <c r="T3040" s="13">
        <f t="shared" si="238"/>
        <v>40746.068807870368</v>
      </c>
      <c r="U3040">
        <f t="shared" si="239"/>
        <v>2011</v>
      </c>
    </row>
    <row r="3041" spans="1:21" ht="32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8219</v>
      </c>
      <c r="G3041" t="s">
        <v>8222</v>
      </c>
      <c r="H3041" t="s">
        <v>8244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8290</v>
      </c>
      <c r="O3041">
        <f t="shared" si="235"/>
        <v>65</v>
      </c>
      <c r="P3041">
        <f t="shared" si="236"/>
        <v>118.36</v>
      </c>
      <c r="Q3041" s="10" t="s">
        <v>8324</v>
      </c>
      <c r="R3041" t="s">
        <v>8330</v>
      </c>
      <c r="S3041" s="13">
        <f t="shared" si="237"/>
        <v>42021.139733796299</v>
      </c>
      <c r="T3041" s="13">
        <f t="shared" si="238"/>
        <v>42051.139733796299</v>
      </c>
      <c r="U3041">
        <f t="shared" si="239"/>
        <v>2015</v>
      </c>
    </row>
    <row r="3042" spans="1:21" ht="48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8219</v>
      </c>
      <c r="G3042" t="s">
        <v>8222</v>
      </c>
      <c r="H3042" t="s">
        <v>8244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8290</v>
      </c>
      <c r="O3042">
        <f t="shared" si="235"/>
        <v>0</v>
      </c>
      <c r="P3042">
        <f t="shared" si="236"/>
        <v>0</v>
      </c>
      <c r="Q3042" s="10" t="s">
        <v>8324</v>
      </c>
      <c r="R3042" t="s">
        <v>8330</v>
      </c>
      <c r="S3042" s="13">
        <f t="shared" si="237"/>
        <v>42245.016736111109</v>
      </c>
      <c r="T3042" s="13">
        <f t="shared" si="238"/>
        <v>42256.666666666672</v>
      </c>
      <c r="U3042">
        <f t="shared" si="239"/>
        <v>2015</v>
      </c>
    </row>
    <row r="3043" spans="1:21" ht="48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8219</v>
      </c>
      <c r="G3043" t="s">
        <v>8222</v>
      </c>
      <c r="H3043" t="s">
        <v>8244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8290</v>
      </c>
      <c r="O3043">
        <f t="shared" si="235"/>
        <v>8</v>
      </c>
      <c r="P3043">
        <f t="shared" si="236"/>
        <v>50</v>
      </c>
      <c r="Q3043" s="10" t="s">
        <v>8324</v>
      </c>
      <c r="R3043" t="s">
        <v>8330</v>
      </c>
      <c r="S3043" s="13">
        <f t="shared" si="237"/>
        <v>42673.577534722222</v>
      </c>
      <c r="T3043" s="13">
        <f t="shared" si="238"/>
        <v>42713.619201388887</v>
      </c>
      <c r="U3043">
        <f t="shared" si="239"/>
        <v>2016</v>
      </c>
    </row>
    <row r="3044" spans="1:21" ht="48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8217</v>
      </c>
      <c r="G3044" t="s">
        <v>8222</v>
      </c>
      <c r="H3044" t="s">
        <v>8244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8282</v>
      </c>
      <c r="O3044">
        <f t="shared" si="235"/>
        <v>109</v>
      </c>
      <c r="P3044">
        <f t="shared" si="236"/>
        <v>63.97</v>
      </c>
      <c r="Q3044" s="10" t="s">
        <v>8328</v>
      </c>
      <c r="R3044" t="s">
        <v>8329</v>
      </c>
      <c r="S3044" s="13">
        <f t="shared" si="237"/>
        <v>42710.876967592587</v>
      </c>
      <c r="T3044" s="13">
        <f t="shared" si="238"/>
        <v>42742.875</v>
      </c>
      <c r="U3044">
        <f t="shared" si="239"/>
        <v>2017</v>
      </c>
    </row>
    <row r="3045" spans="1:21" ht="48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8217</v>
      </c>
      <c r="G3045" t="s">
        <v>8222</v>
      </c>
      <c r="H3045" t="s">
        <v>8244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8273</v>
      </c>
      <c r="O3045">
        <f t="shared" si="235"/>
        <v>105</v>
      </c>
      <c r="P3045">
        <f t="shared" si="236"/>
        <v>42.02</v>
      </c>
      <c r="Q3045" s="10" t="s">
        <v>8324</v>
      </c>
      <c r="R3045" t="s">
        <v>8348</v>
      </c>
      <c r="S3045" s="13">
        <f t="shared" si="237"/>
        <v>41443.83452546296</v>
      </c>
      <c r="T3045" s="13">
        <f t="shared" si="238"/>
        <v>41466.83452546296</v>
      </c>
      <c r="U3045">
        <f t="shared" si="239"/>
        <v>2013</v>
      </c>
    </row>
    <row r="3046" spans="1:21" ht="16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8217</v>
      </c>
      <c r="G3046" t="s">
        <v>8222</v>
      </c>
      <c r="H3046" t="s">
        <v>8244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8273</v>
      </c>
      <c r="O3046">
        <f t="shared" si="235"/>
        <v>101</v>
      </c>
      <c r="P3046">
        <f t="shared" si="236"/>
        <v>53.16</v>
      </c>
      <c r="Q3046" s="10" t="s">
        <v>8324</v>
      </c>
      <c r="R3046" t="s">
        <v>8348</v>
      </c>
      <c r="S3046" s="13">
        <f t="shared" si="237"/>
        <v>41657.923807870371</v>
      </c>
      <c r="T3046" s="13">
        <f t="shared" si="238"/>
        <v>41687.923807870371</v>
      </c>
      <c r="U3046">
        <f t="shared" si="239"/>
        <v>2014</v>
      </c>
    </row>
    <row r="3047" spans="1:21" ht="32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8217</v>
      </c>
      <c r="G3047" t="s">
        <v>8222</v>
      </c>
      <c r="H3047" t="s">
        <v>8244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8273</v>
      </c>
      <c r="O3047">
        <f t="shared" si="235"/>
        <v>102</v>
      </c>
      <c r="P3047">
        <f t="shared" si="236"/>
        <v>50.88</v>
      </c>
      <c r="Q3047" s="10" t="s">
        <v>8324</v>
      </c>
      <c r="R3047" t="s">
        <v>8348</v>
      </c>
      <c r="S3047" s="13">
        <f t="shared" si="237"/>
        <v>41745.84542824074</v>
      </c>
      <c r="T3047" s="13">
        <f t="shared" si="238"/>
        <v>41779.207638888889</v>
      </c>
      <c r="U3047">
        <f t="shared" si="239"/>
        <v>2014</v>
      </c>
    </row>
    <row r="3048" spans="1:21" ht="48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8217</v>
      </c>
      <c r="G3048" t="s">
        <v>8222</v>
      </c>
      <c r="H3048" t="s">
        <v>8244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8273</v>
      </c>
      <c r="O3048">
        <f t="shared" si="235"/>
        <v>125</v>
      </c>
      <c r="P3048">
        <f t="shared" si="236"/>
        <v>119.29</v>
      </c>
      <c r="Q3048" s="10" t="s">
        <v>8324</v>
      </c>
      <c r="R3048" t="s">
        <v>8348</v>
      </c>
      <c r="S3048" s="13">
        <f t="shared" si="237"/>
        <v>42031.631724537037</v>
      </c>
      <c r="T3048" s="13">
        <f t="shared" si="238"/>
        <v>42065.249305555553</v>
      </c>
      <c r="U3048">
        <f t="shared" si="239"/>
        <v>2015</v>
      </c>
    </row>
    <row r="3049" spans="1:21" ht="48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8217</v>
      </c>
      <c r="G3049" t="s">
        <v>8222</v>
      </c>
      <c r="H3049" t="s">
        <v>8244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8273</v>
      </c>
      <c r="O3049">
        <f t="shared" si="235"/>
        <v>101</v>
      </c>
      <c r="P3049">
        <f t="shared" si="236"/>
        <v>53.29</v>
      </c>
      <c r="Q3049" s="10" t="s">
        <v>8324</v>
      </c>
      <c r="R3049" t="s">
        <v>8348</v>
      </c>
      <c r="S3049" s="13">
        <f t="shared" si="237"/>
        <v>41817.854999999996</v>
      </c>
      <c r="T3049" s="13">
        <f t="shared" si="238"/>
        <v>41838.854999999996</v>
      </c>
      <c r="U3049">
        <f t="shared" si="239"/>
        <v>2014</v>
      </c>
    </row>
    <row r="3050" spans="1:21" ht="48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8217</v>
      </c>
      <c r="G3050" t="s">
        <v>8222</v>
      </c>
      <c r="H3050" t="s">
        <v>8244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8276</v>
      </c>
      <c r="O3050">
        <f t="shared" si="235"/>
        <v>173</v>
      </c>
      <c r="P3050">
        <f t="shared" si="236"/>
        <v>49.34</v>
      </c>
      <c r="Q3050" s="10" t="s">
        <v>8324</v>
      </c>
      <c r="R3050" t="s">
        <v>8345</v>
      </c>
      <c r="S3050" s="13">
        <f t="shared" si="237"/>
        <v>42043.152650462958</v>
      </c>
      <c r="T3050" s="13">
        <f t="shared" si="238"/>
        <v>42073.110983796301</v>
      </c>
      <c r="U3050">
        <f t="shared" si="239"/>
        <v>2015</v>
      </c>
    </row>
    <row r="3051" spans="1:21" ht="48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8217</v>
      </c>
      <c r="G3051" t="s">
        <v>8222</v>
      </c>
      <c r="H3051" t="s">
        <v>8244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8276</v>
      </c>
      <c r="O3051">
        <f t="shared" si="235"/>
        <v>107</v>
      </c>
      <c r="P3051">
        <f t="shared" si="236"/>
        <v>48.45</v>
      </c>
      <c r="Q3051" s="10" t="s">
        <v>8324</v>
      </c>
      <c r="R3051" t="s">
        <v>8345</v>
      </c>
      <c r="S3051" s="13">
        <f t="shared" si="237"/>
        <v>41299.793356481481</v>
      </c>
      <c r="T3051" s="13">
        <f t="shared" si="238"/>
        <v>41344.751689814817</v>
      </c>
      <c r="U3051">
        <f t="shared" si="239"/>
        <v>2013</v>
      </c>
    </row>
    <row r="3052" spans="1:21" ht="48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8217</v>
      </c>
      <c r="G3052" t="s">
        <v>8222</v>
      </c>
      <c r="H3052" t="s">
        <v>8244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8276</v>
      </c>
      <c r="O3052">
        <f t="shared" si="235"/>
        <v>116</v>
      </c>
      <c r="P3052">
        <f t="shared" si="236"/>
        <v>36.11</v>
      </c>
      <c r="Q3052" s="10" t="s">
        <v>8324</v>
      </c>
      <c r="R3052" t="s">
        <v>8345</v>
      </c>
      <c r="S3052" s="13">
        <f t="shared" si="237"/>
        <v>41590.255868055552</v>
      </c>
      <c r="T3052" s="13">
        <f t="shared" si="238"/>
        <v>41620.255868055552</v>
      </c>
      <c r="U3052">
        <f t="shared" si="239"/>
        <v>2013</v>
      </c>
    </row>
    <row r="3053" spans="1:21" ht="32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8217</v>
      </c>
      <c r="G3053" t="s">
        <v>8222</v>
      </c>
      <c r="H3053" t="s">
        <v>8244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8276</v>
      </c>
      <c r="O3053">
        <f t="shared" si="235"/>
        <v>121</v>
      </c>
      <c r="P3053">
        <f t="shared" si="236"/>
        <v>48.24</v>
      </c>
      <c r="Q3053" s="10" t="s">
        <v>8324</v>
      </c>
      <c r="R3053" t="s">
        <v>8345</v>
      </c>
      <c r="S3053" s="13">
        <f t="shared" si="237"/>
        <v>41037.892465277779</v>
      </c>
      <c r="T3053" s="13">
        <f t="shared" si="238"/>
        <v>41051.145833333336</v>
      </c>
      <c r="U3053">
        <f t="shared" si="239"/>
        <v>2012</v>
      </c>
    </row>
    <row r="3054" spans="1:21" ht="48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8219</v>
      </c>
      <c r="G3054" t="s">
        <v>8223</v>
      </c>
      <c r="H3054" t="s">
        <v>8245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8293</v>
      </c>
      <c r="O3054">
        <f t="shared" si="235"/>
        <v>0</v>
      </c>
      <c r="P3054">
        <f t="shared" si="236"/>
        <v>1</v>
      </c>
      <c r="Q3054" s="10" t="s">
        <v>8328</v>
      </c>
      <c r="R3054" t="s">
        <v>8335</v>
      </c>
      <c r="S3054" s="13">
        <f t="shared" si="237"/>
        <v>42413.433831018512</v>
      </c>
      <c r="T3054" s="13">
        <f t="shared" si="238"/>
        <v>42443.392164351855</v>
      </c>
      <c r="U3054">
        <f t="shared" si="239"/>
        <v>2016</v>
      </c>
    </row>
    <row r="3055" spans="1:21" ht="32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8219</v>
      </c>
      <c r="G3055" t="s">
        <v>8222</v>
      </c>
      <c r="H3055" t="s">
        <v>8244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8293</v>
      </c>
      <c r="O3055">
        <f t="shared" si="235"/>
        <v>7</v>
      </c>
      <c r="P3055">
        <f t="shared" si="236"/>
        <v>46.67</v>
      </c>
      <c r="Q3055" s="10" t="s">
        <v>8328</v>
      </c>
      <c r="R3055" t="s">
        <v>8335</v>
      </c>
      <c r="S3055" s="13">
        <f t="shared" si="237"/>
        <v>42167.89335648148</v>
      </c>
      <c r="T3055" s="13">
        <f t="shared" si="238"/>
        <v>42188.89335648148</v>
      </c>
      <c r="U3055">
        <f t="shared" si="239"/>
        <v>2015</v>
      </c>
    </row>
    <row r="3056" spans="1:21" ht="48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8219</v>
      </c>
      <c r="G3056" t="s">
        <v>8223</v>
      </c>
      <c r="H3056" t="s">
        <v>8245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8293</v>
      </c>
      <c r="O3056">
        <f t="shared" si="235"/>
        <v>0</v>
      </c>
      <c r="P3056">
        <f t="shared" si="236"/>
        <v>0</v>
      </c>
      <c r="Q3056" s="10" t="s">
        <v>8328</v>
      </c>
      <c r="R3056" t="s">
        <v>8335</v>
      </c>
      <c r="S3056" s="13">
        <f t="shared" si="237"/>
        <v>42329.58839120371</v>
      </c>
      <c r="T3056" s="13">
        <f t="shared" si="238"/>
        <v>42359.58839120371</v>
      </c>
      <c r="U3056">
        <f t="shared" si="239"/>
        <v>2015</v>
      </c>
    </row>
    <row r="3057" spans="1:21" ht="48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8217</v>
      </c>
      <c r="G3057" t="s">
        <v>8222</v>
      </c>
      <c r="H3057" t="s">
        <v>8244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8292</v>
      </c>
      <c r="O3057">
        <f t="shared" si="235"/>
        <v>219</v>
      </c>
      <c r="P3057">
        <f t="shared" si="236"/>
        <v>67.260000000000005</v>
      </c>
      <c r="Q3057" s="10" t="s">
        <v>8315</v>
      </c>
      <c r="R3057" t="s">
        <v>8326</v>
      </c>
      <c r="S3057" s="13">
        <f t="shared" si="237"/>
        <v>41844.771793981483</v>
      </c>
      <c r="T3057" s="13">
        <f t="shared" si="238"/>
        <v>41874.771793981483</v>
      </c>
      <c r="U3057">
        <f t="shared" si="239"/>
        <v>2014</v>
      </c>
    </row>
    <row r="3058" spans="1:21" ht="48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8217</v>
      </c>
      <c r="G3058" t="s">
        <v>8222</v>
      </c>
      <c r="H3058" t="s">
        <v>8244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8276</v>
      </c>
      <c r="O3058">
        <f t="shared" si="235"/>
        <v>113</v>
      </c>
      <c r="P3058">
        <f t="shared" si="236"/>
        <v>51.48</v>
      </c>
      <c r="Q3058" s="10" t="s">
        <v>8324</v>
      </c>
      <c r="R3058" t="s">
        <v>8345</v>
      </c>
      <c r="S3058" s="13">
        <f t="shared" si="237"/>
        <v>40892.149467592593</v>
      </c>
      <c r="T3058" s="13">
        <f t="shared" si="238"/>
        <v>40952.149467592593</v>
      </c>
      <c r="U3058">
        <f t="shared" si="239"/>
        <v>2012</v>
      </c>
    </row>
    <row r="3059" spans="1:21" ht="32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8217</v>
      </c>
      <c r="G3059" t="s">
        <v>8222</v>
      </c>
      <c r="H3059" t="s">
        <v>8244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8276</v>
      </c>
      <c r="O3059">
        <f t="shared" si="235"/>
        <v>254</v>
      </c>
      <c r="P3059">
        <f t="shared" si="236"/>
        <v>51.31</v>
      </c>
      <c r="Q3059" s="10" t="s">
        <v>8324</v>
      </c>
      <c r="R3059" t="s">
        <v>8345</v>
      </c>
      <c r="S3059" s="13">
        <f t="shared" si="237"/>
        <v>41951.788807870369</v>
      </c>
      <c r="T3059" s="13">
        <f t="shared" si="238"/>
        <v>41964.166666666672</v>
      </c>
      <c r="U3059">
        <f t="shared" si="239"/>
        <v>2014</v>
      </c>
    </row>
    <row r="3060" spans="1:21" ht="48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8217</v>
      </c>
      <c r="G3060" t="s">
        <v>8222</v>
      </c>
      <c r="H3060" t="s">
        <v>8244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8276</v>
      </c>
      <c r="O3060">
        <f t="shared" si="235"/>
        <v>108</v>
      </c>
      <c r="P3060">
        <f t="shared" si="236"/>
        <v>37.15</v>
      </c>
      <c r="Q3060" s="10" t="s">
        <v>8324</v>
      </c>
      <c r="R3060" t="s">
        <v>8345</v>
      </c>
      <c r="S3060" s="13">
        <f t="shared" si="237"/>
        <v>41934.71056712963</v>
      </c>
      <c r="T3060" s="13">
        <f t="shared" si="238"/>
        <v>41955.752233796295</v>
      </c>
      <c r="U3060">
        <f t="shared" si="239"/>
        <v>2014</v>
      </c>
    </row>
    <row r="3061" spans="1:21" ht="32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8217</v>
      </c>
      <c r="G3061" t="s">
        <v>8222</v>
      </c>
      <c r="H3061" t="s">
        <v>8244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8276</v>
      </c>
      <c r="O3061">
        <f t="shared" si="235"/>
        <v>100</v>
      </c>
      <c r="P3061">
        <f t="shared" si="236"/>
        <v>52.82</v>
      </c>
      <c r="Q3061" s="10" t="s">
        <v>8324</v>
      </c>
      <c r="R3061" t="s">
        <v>8345</v>
      </c>
      <c r="S3061" s="13">
        <f t="shared" si="237"/>
        <v>41759.670937499999</v>
      </c>
      <c r="T3061" s="13">
        <f t="shared" si="238"/>
        <v>41787.207638888889</v>
      </c>
      <c r="U3061">
        <f t="shared" si="239"/>
        <v>2014</v>
      </c>
    </row>
    <row r="3062" spans="1:21" ht="48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8217</v>
      </c>
      <c r="G3062" t="s">
        <v>8222</v>
      </c>
      <c r="H3062" t="s">
        <v>8244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8276</v>
      </c>
      <c r="O3062">
        <f t="shared" si="235"/>
        <v>107</v>
      </c>
      <c r="P3062">
        <f t="shared" si="236"/>
        <v>54.62</v>
      </c>
      <c r="Q3062" s="10" t="s">
        <v>8324</v>
      </c>
      <c r="R3062" t="s">
        <v>8345</v>
      </c>
      <c r="S3062" s="13">
        <f t="shared" si="237"/>
        <v>40703.197048611109</v>
      </c>
      <c r="T3062" s="13">
        <f t="shared" si="238"/>
        <v>40770.041666666664</v>
      </c>
      <c r="U3062">
        <f t="shared" si="239"/>
        <v>2011</v>
      </c>
    </row>
    <row r="3063" spans="1:21" ht="48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8217</v>
      </c>
      <c r="G3063" t="s">
        <v>8222</v>
      </c>
      <c r="H3063" t="s">
        <v>8244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8276</v>
      </c>
      <c r="O3063">
        <f t="shared" si="235"/>
        <v>101</v>
      </c>
      <c r="P3063">
        <f t="shared" si="236"/>
        <v>91.59</v>
      </c>
      <c r="Q3063" s="10" t="s">
        <v>8324</v>
      </c>
      <c r="R3063" t="s">
        <v>8345</v>
      </c>
      <c r="S3063" s="13">
        <f t="shared" si="237"/>
        <v>41107.130150462966</v>
      </c>
      <c r="T3063" s="13">
        <f t="shared" si="238"/>
        <v>41137.130150462966</v>
      </c>
      <c r="U3063">
        <f t="shared" si="239"/>
        <v>2012</v>
      </c>
    </row>
    <row r="3064" spans="1:21" ht="48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8219</v>
      </c>
      <c r="G3064" t="s">
        <v>8222</v>
      </c>
      <c r="H3064" t="s">
        <v>8244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8279</v>
      </c>
      <c r="O3064">
        <f t="shared" si="235"/>
        <v>12</v>
      </c>
      <c r="P3064">
        <f t="shared" si="236"/>
        <v>19.670000000000002</v>
      </c>
      <c r="Q3064" s="10" t="s">
        <v>8321</v>
      </c>
      <c r="R3064" t="s">
        <v>8322</v>
      </c>
      <c r="S3064" s="13">
        <f t="shared" si="237"/>
        <v>42409.024305555555</v>
      </c>
      <c r="T3064" s="13">
        <f t="shared" si="238"/>
        <v>42439.024305555555</v>
      </c>
      <c r="U3064">
        <f t="shared" si="239"/>
        <v>2016</v>
      </c>
    </row>
    <row r="3065" spans="1:21" ht="48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8219</v>
      </c>
      <c r="G3065" t="s">
        <v>8222</v>
      </c>
      <c r="H3065" t="s">
        <v>8244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8279</v>
      </c>
      <c r="O3065">
        <f t="shared" si="235"/>
        <v>11</v>
      </c>
      <c r="P3065">
        <f t="shared" si="236"/>
        <v>45</v>
      </c>
      <c r="Q3065" s="10" t="s">
        <v>8321</v>
      </c>
      <c r="R3065" t="s">
        <v>8322</v>
      </c>
      <c r="S3065" s="13">
        <f t="shared" si="237"/>
        <v>40332.886712962965</v>
      </c>
      <c r="T3065" s="13">
        <f t="shared" si="238"/>
        <v>40380.791666666664</v>
      </c>
      <c r="U3065">
        <f t="shared" si="239"/>
        <v>2010</v>
      </c>
    </row>
    <row r="3066" spans="1:21" ht="48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8219</v>
      </c>
      <c r="G3066" t="s">
        <v>8222</v>
      </c>
      <c r="H3066" t="s">
        <v>8244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8279</v>
      </c>
      <c r="O3066">
        <f t="shared" si="235"/>
        <v>0</v>
      </c>
      <c r="P3066">
        <f t="shared" si="236"/>
        <v>0</v>
      </c>
      <c r="Q3066" s="10" t="s">
        <v>8321</v>
      </c>
      <c r="R3066" t="s">
        <v>8322</v>
      </c>
      <c r="S3066" s="13">
        <f t="shared" si="237"/>
        <v>40355.024953703702</v>
      </c>
      <c r="T3066" s="13">
        <f t="shared" si="238"/>
        <v>40390</v>
      </c>
      <c r="U3066">
        <f t="shared" si="239"/>
        <v>2010</v>
      </c>
    </row>
    <row r="3067" spans="1:21" ht="48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8217</v>
      </c>
      <c r="G3067" t="s">
        <v>8222</v>
      </c>
      <c r="H3067" t="s">
        <v>8244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8273</v>
      </c>
      <c r="O3067">
        <f t="shared" si="235"/>
        <v>147</v>
      </c>
      <c r="P3067">
        <f t="shared" si="236"/>
        <v>91.63</v>
      </c>
      <c r="Q3067" s="10" t="s">
        <v>8324</v>
      </c>
      <c r="R3067" t="s">
        <v>8348</v>
      </c>
      <c r="S3067" s="13">
        <f t="shared" si="237"/>
        <v>41933.838171296295</v>
      </c>
      <c r="T3067" s="13">
        <f t="shared" si="238"/>
        <v>41978.879837962959</v>
      </c>
      <c r="U3067">
        <f t="shared" si="239"/>
        <v>2014</v>
      </c>
    </row>
    <row r="3068" spans="1:21" ht="48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8217</v>
      </c>
      <c r="G3068" t="s">
        <v>8222</v>
      </c>
      <c r="H3068" t="s">
        <v>8244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8294</v>
      </c>
      <c r="O3068">
        <f t="shared" si="235"/>
        <v>153</v>
      </c>
      <c r="P3068">
        <f t="shared" si="236"/>
        <v>57.77</v>
      </c>
      <c r="Q3068" s="10" t="s">
        <v>8321</v>
      </c>
      <c r="R3068" t="s">
        <v>8349</v>
      </c>
      <c r="S3068" s="13">
        <f t="shared" si="237"/>
        <v>42773.005243055552</v>
      </c>
      <c r="T3068" s="13">
        <f t="shared" si="238"/>
        <v>42787.005243055552</v>
      </c>
      <c r="U3068">
        <f t="shared" si="239"/>
        <v>2017</v>
      </c>
    </row>
    <row r="3069" spans="1:21" ht="48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8217</v>
      </c>
      <c r="G3069" t="s">
        <v>8223</v>
      </c>
      <c r="H3069" t="s">
        <v>8245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8294</v>
      </c>
      <c r="O3069">
        <f t="shared" si="235"/>
        <v>542</v>
      </c>
      <c r="P3069">
        <f t="shared" si="236"/>
        <v>41.23</v>
      </c>
      <c r="Q3069" s="10" t="s">
        <v>8321</v>
      </c>
      <c r="R3069" t="s">
        <v>8349</v>
      </c>
      <c r="S3069" s="13">
        <f t="shared" si="237"/>
        <v>42163.625787037032</v>
      </c>
      <c r="T3069" s="13">
        <f t="shared" si="238"/>
        <v>42191.125</v>
      </c>
      <c r="U3069">
        <f t="shared" si="239"/>
        <v>2015</v>
      </c>
    </row>
    <row r="3070" spans="1:21" ht="48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8217</v>
      </c>
      <c r="G3070" t="s">
        <v>8227</v>
      </c>
      <c r="H3070" t="s">
        <v>8249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8277</v>
      </c>
      <c r="O3070">
        <f t="shared" si="235"/>
        <v>110</v>
      </c>
      <c r="P3070">
        <f t="shared" si="236"/>
        <v>43.82</v>
      </c>
      <c r="Q3070" s="10" t="s">
        <v>8324</v>
      </c>
      <c r="R3070" t="s">
        <v>8343</v>
      </c>
      <c r="S3070" s="13">
        <f t="shared" si="237"/>
        <v>42241.85974537037</v>
      </c>
      <c r="T3070" s="13">
        <f t="shared" si="238"/>
        <v>42271.85974537037</v>
      </c>
      <c r="U3070">
        <f t="shared" si="239"/>
        <v>2015</v>
      </c>
    </row>
    <row r="3071" spans="1:21" ht="48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8217</v>
      </c>
      <c r="G3071" t="s">
        <v>8222</v>
      </c>
      <c r="H3071" t="s">
        <v>8244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8277</v>
      </c>
      <c r="O3071">
        <f t="shared" si="235"/>
        <v>100</v>
      </c>
      <c r="P3071">
        <f t="shared" si="236"/>
        <v>285.70999999999998</v>
      </c>
      <c r="Q3071" s="10" t="s">
        <v>8324</v>
      </c>
      <c r="R3071" t="s">
        <v>8343</v>
      </c>
      <c r="S3071" s="13">
        <f t="shared" si="237"/>
        <v>41564.194131944445</v>
      </c>
      <c r="T3071" s="13">
        <f t="shared" si="238"/>
        <v>41594.235798611109</v>
      </c>
      <c r="U3071">
        <f t="shared" si="239"/>
        <v>2013</v>
      </c>
    </row>
    <row r="3072" spans="1:21" ht="48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8217</v>
      </c>
      <c r="G3072" t="s">
        <v>8222</v>
      </c>
      <c r="H3072" t="s">
        <v>8244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8277</v>
      </c>
      <c r="O3072">
        <f t="shared" si="235"/>
        <v>123</v>
      </c>
      <c r="P3072">
        <f t="shared" si="236"/>
        <v>32.32</v>
      </c>
      <c r="Q3072" s="10" t="s">
        <v>8324</v>
      </c>
      <c r="R3072" t="s">
        <v>8343</v>
      </c>
      <c r="S3072" s="13">
        <f t="shared" si="237"/>
        <v>41127.812303240738</v>
      </c>
      <c r="T3072" s="13">
        <f t="shared" si="238"/>
        <v>41150</v>
      </c>
      <c r="U3072">
        <f t="shared" si="239"/>
        <v>2012</v>
      </c>
    </row>
    <row r="3073" spans="1:21" ht="32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8217</v>
      </c>
      <c r="G3073" t="s">
        <v>8235</v>
      </c>
      <c r="H3073" t="s">
        <v>8247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8294</v>
      </c>
      <c r="O3073">
        <f t="shared" si="235"/>
        <v>271</v>
      </c>
      <c r="P3073">
        <f t="shared" si="236"/>
        <v>53.08</v>
      </c>
      <c r="Q3073" s="10" t="s">
        <v>8321</v>
      </c>
      <c r="R3073" t="s">
        <v>8349</v>
      </c>
      <c r="S3073" s="13">
        <f t="shared" si="237"/>
        <v>42338.709108796291</v>
      </c>
      <c r="T3073" s="13">
        <f t="shared" si="238"/>
        <v>42372.957638888889</v>
      </c>
      <c r="U3073">
        <f t="shared" si="239"/>
        <v>2016</v>
      </c>
    </row>
    <row r="3074" spans="1:21" ht="48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8217</v>
      </c>
      <c r="G3074" t="s">
        <v>8222</v>
      </c>
      <c r="H3074" t="s">
        <v>8244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8273</v>
      </c>
      <c r="O3074">
        <f t="shared" si="235"/>
        <v>107</v>
      </c>
      <c r="P3074">
        <f t="shared" si="236"/>
        <v>46.63</v>
      </c>
      <c r="Q3074" s="10" t="s">
        <v>8324</v>
      </c>
      <c r="R3074" t="s">
        <v>8348</v>
      </c>
      <c r="S3074" s="13">
        <f t="shared" si="237"/>
        <v>40987.697638888887</v>
      </c>
      <c r="T3074" s="13">
        <f t="shared" si="238"/>
        <v>41017.697638888887</v>
      </c>
      <c r="U3074">
        <f t="shared" si="239"/>
        <v>2012</v>
      </c>
    </row>
    <row r="3075" spans="1:21" ht="48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8218</v>
      </c>
      <c r="G3075" t="s">
        <v>8222</v>
      </c>
      <c r="H3075" t="s">
        <v>8244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8269</v>
      </c>
      <c r="O3075">
        <f t="shared" ref="O3075:O3138" si="240">ROUND(E3075/D3075*100,0)</f>
        <v>0</v>
      </c>
      <c r="P3075">
        <f t="shared" ref="P3075:P3138" si="241">IFERROR(ROUND(E3075/L3075,2),0)</f>
        <v>0</v>
      </c>
      <c r="Q3075" s="10" t="s">
        <v>8315</v>
      </c>
      <c r="R3075" t="s">
        <v>8319</v>
      </c>
      <c r="S3075" s="13">
        <f t="shared" ref="S3075:S3138" si="242">(((J3075/60)/60)/24)+DATE(1970,1,1)</f>
        <v>42101.633703703701</v>
      </c>
      <c r="T3075" s="13">
        <f t="shared" ref="T3075:T3138" si="243">(((I3075/60)/60)/24)+DATE(1970,1,1)</f>
        <v>42161.633703703701</v>
      </c>
      <c r="U3075">
        <f t="shared" ref="U3075:U3138" si="244">YEAR(T3075)</f>
        <v>2015</v>
      </c>
    </row>
    <row r="3076" spans="1:21" ht="48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8218</v>
      </c>
      <c r="G3076" t="s">
        <v>8222</v>
      </c>
      <c r="H3076" t="s">
        <v>8244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8269</v>
      </c>
      <c r="O3076">
        <f t="shared" si="240"/>
        <v>0</v>
      </c>
      <c r="P3076">
        <f t="shared" si="241"/>
        <v>0</v>
      </c>
      <c r="Q3076" s="10" t="s">
        <v>8315</v>
      </c>
      <c r="R3076" t="s">
        <v>8319</v>
      </c>
      <c r="S3076" s="13">
        <f t="shared" si="242"/>
        <v>42150.777731481481</v>
      </c>
      <c r="T3076" s="13">
        <f t="shared" si="243"/>
        <v>42180.777731481481</v>
      </c>
      <c r="U3076">
        <f t="shared" si="244"/>
        <v>2015</v>
      </c>
    </row>
    <row r="3077" spans="1:21" ht="16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8217</v>
      </c>
      <c r="G3077" t="s">
        <v>8222</v>
      </c>
      <c r="H3077" t="s">
        <v>8244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8276</v>
      </c>
      <c r="O3077">
        <f t="shared" si="240"/>
        <v>116</v>
      </c>
      <c r="P3077">
        <f t="shared" si="241"/>
        <v>31</v>
      </c>
      <c r="Q3077" s="10" t="s">
        <v>8324</v>
      </c>
      <c r="R3077" t="s">
        <v>8345</v>
      </c>
      <c r="S3077" s="13">
        <f t="shared" si="242"/>
        <v>41341.111400462964</v>
      </c>
      <c r="T3077" s="13">
        <f t="shared" si="243"/>
        <v>41380.791666666664</v>
      </c>
      <c r="U3077">
        <f t="shared" si="244"/>
        <v>2013</v>
      </c>
    </row>
    <row r="3078" spans="1:21" ht="48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8217</v>
      </c>
      <c r="G3078" t="s">
        <v>8227</v>
      </c>
      <c r="H3078" t="s">
        <v>8249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8276</v>
      </c>
      <c r="O3078">
        <f t="shared" si="240"/>
        <v>111</v>
      </c>
      <c r="P3078">
        <f t="shared" si="241"/>
        <v>51.67</v>
      </c>
      <c r="Q3078" s="10" t="s">
        <v>8324</v>
      </c>
      <c r="R3078" t="s">
        <v>8345</v>
      </c>
      <c r="S3078" s="13">
        <f t="shared" si="242"/>
        <v>42248.90042824074</v>
      </c>
      <c r="T3078" s="13">
        <f t="shared" si="243"/>
        <v>42277.811805555553</v>
      </c>
      <c r="U3078">
        <f t="shared" si="244"/>
        <v>2015</v>
      </c>
    </row>
    <row r="3079" spans="1:21" ht="32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8217</v>
      </c>
      <c r="G3079" t="s">
        <v>8222</v>
      </c>
      <c r="H3079" t="s">
        <v>8244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8276</v>
      </c>
      <c r="O3079">
        <f t="shared" si="240"/>
        <v>107</v>
      </c>
      <c r="P3079">
        <f t="shared" si="241"/>
        <v>36.97</v>
      </c>
      <c r="Q3079" s="10" t="s">
        <v>8324</v>
      </c>
      <c r="R3079" t="s">
        <v>8345</v>
      </c>
      <c r="S3079" s="13">
        <f t="shared" si="242"/>
        <v>41174.154178240737</v>
      </c>
      <c r="T3079" s="13">
        <f t="shared" si="243"/>
        <v>41210.208333333336</v>
      </c>
      <c r="U3079">
        <f t="shared" si="244"/>
        <v>2012</v>
      </c>
    </row>
    <row r="3080" spans="1:21" ht="48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8217</v>
      </c>
      <c r="G3080" t="s">
        <v>8222</v>
      </c>
      <c r="H3080" t="s">
        <v>8244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8276</v>
      </c>
      <c r="O3080">
        <f t="shared" si="240"/>
        <v>100</v>
      </c>
      <c r="P3080">
        <f t="shared" si="241"/>
        <v>42.55</v>
      </c>
      <c r="Q3080" s="10" t="s">
        <v>8324</v>
      </c>
      <c r="R3080" t="s">
        <v>8345</v>
      </c>
      <c r="S3080" s="13">
        <f t="shared" si="242"/>
        <v>41193.748483796298</v>
      </c>
      <c r="T3080" s="13">
        <f t="shared" si="243"/>
        <v>41223.790150462963</v>
      </c>
      <c r="U3080">
        <f t="shared" si="244"/>
        <v>2012</v>
      </c>
    </row>
    <row r="3081" spans="1:21" ht="48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8217</v>
      </c>
      <c r="G3081" t="s">
        <v>8222</v>
      </c>
      <c r="H3081" t="s">
        <v>8244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8276</v>
      </c>
      <c r="O3081">
        <f t="shared" si="240"/>
        <v>100</v>
      </c>
      <c r="P3081">
        <f t="shared" si="241"/>
        <v>250</v>
      </c>
      <c r="Q3081" s="10" t="s">
        <v>8324</v>
      </c>
      <c r="R3081" t="s">
        <v>8345</v>
      </c>
      <c r="S3081" s="13">
        <f t="shared" si="242"/>
        <v>42227.936157407406</v>
      </c>
      <c r="T3081" s="13">
        <f t="shared" si="243"/>
        <v>42287.936157407406</v>
      </c>
      <c r="U3081">
        <f t="shared" si="244"/>
        <v>2015</v>
      </c>
    </row>
    <row r="3082" spans="1:21" ht="48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8217</v>
      </c>
      <c r="G3082" t="s">
        <v>8222</v>
      </c>
      <c r="H3082" t="s">
        <v>8244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8276</v>
      </c>
      <c r="O3082">
        <f t="shared" si="240"/>
        <v>103</v>
      </c>
      <c r="P3082">
        <f t="shared" si="241"/>
        <v>50.37</v>
      </c>
      <c r="Q3082" s="10" t="s">
        <v>8324</v>
      </c>
      <c r="R3082" t="s">
        <v>8345</v>
      </c>
      <c r="S3082" s="13">
        <f t="shared" si="242"/>
        <v>40793.998599537037</v>
      </c>
      <c r="T3082" s="13">
        <f t="shared" si="243"/>
        <v>40828.998599537037</v>
      </c>
      <c r="U3082">
        <f t="shared" si="244"/>
        <v>2011</v>
      </c>
    </row>
    <row r="3083" spans="1:21" ht="64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8217</v>
      </c>
      <c r="G3083" t="s">
        <v>8222</v>
      </c>
      <c r="H3083" t="s">
        <v>8244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8297</v>
      </c>
      <c r="O3083">
        <f t="shared" si="240"/>
        <v>105</v>
      </c>
      <c r="P3083">
        <f t="shared" si="241"/>
        <v>150</v>
      </c>
      <c r="Q3083" s="10" t="s">
        <v>8324</v>
      </c>
      <c r="R3083" t="s">
        <v>8356</v>
      </c>
      <c r="S3083" s="13">
        <f t="shared" si="242"/>
        <v>40127.700370370374</v>
      </c>
      <c r="T3083" s="13">
        <f t="shared" si="243"/>
        <v>40179.25</v>
      </c>
      <c r="U3083">
        <f t="shared" si="244"/>
        <v>2010</v>
      </c>
    </row>
    <row r="3084" spans="1:21" ht="48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8217</v>
      </c>
      <c r="G3084" t="s">
        <v>8222</v>
      </c>
      <c r="H3084" t="s">
        <v>8244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8297</v>
      </c>
      <c r="O3084">
        <f t="shared" si="240"/>
        <v>195</v>
      </c>
      <c r="P3084">
        <f t="shared" si="241"/>
        <v>64.03</v>
      </c>
      <c r="Q3084" s="10" t="s">
        <v>8324</v>
      </c>
      <c r="R3084" t="s">
        <v>8356</v>
      </c>
      <c r="S3084" s="13">
        <f t="shared" si="242"/>
        <v>42027.13817129629</v>
      </c>
      <c r="T3084" s="13">
        <f t="shared" si="243"/>
        <v>42062.020833333328</v>
      </c>
      <c r="U3084">
        <f t="shared" si="244"/>
        <v>2015</v>
      </c>
    </row>
    <row r="3085" spans="1:21" ht="48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8217</v>
      </c>
      <c r="G3085" t="s">
        <v>8222</v>
      </c>
      <c r="H3085" t="s">
        <v>8244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8297</v>
      </c>
      <c r="O3085">
        <f t="shared" si="240"/>
        <v>107</v>
      </c>
      <c r="P3085">
        <f t="shared" si="241"/>
        <v>61.34</v>
      </c>
      <c r="Q3085" s="10" t="s">
        <v>8324</v>
      </c>
      <c r="R3085" t="s">
        <v>8356</v>
      </c>
      <c r="S3085" s="13">
        <f t="shared" si="242"/>
        <v>41026.655011574076</v>
      </c>
      <c r="T3085" s="13">
        <f t="shared" si="243"/>
        <v>41057.655011574076</v>
      </c>
      <c r="U3085">
        <f t="shared" si="244"/>
        <v>2012</v>
      </c>
    </row>
    <row r="3086" spans="1:21" ht="48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8217</v>
      </c>
      <c r="G3086" t="s">
        <v>8222</v>
      </c>
      <c r="H3086" t="s">
        <v>8244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8298</v>
      </c>
      <c r="O3086">
        <f t="shared" si="240"/>
        <v>114</v>
      </c>
      <c r="P3086">
        <f t="shared" si="241"/>
        <v>36.770000000000003</v>
      </c>
      <c r="Q3086" s="10" t="s">
        <v>8315</v>
      </c>
      <c r="R3086" t="s">
        <v>8320</v>
      </c>
      <c r="S3086" s="13">
        <f t="shared" si="242"/>
        <v>42692.256550925929</v>
      </c>
      <c r="T3086" s="13">
        <f t="shared" si="243"/>
        <v>42706.256550925929</v>
      </c>
      <c r="U3086">
        <f t="shared" si="244"/>
        <v>2016</v>
      </c>
    </row>
    <row r="3087" spans="1:21" ht="48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8217</v>
      </c>
      <c r="G3087" t="s">
        <v>8224</v>
      </c>
      <c r="H3087" t="s">
        <v>8246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8298</v>
      </c>
      <c r="O3087">
        <f t="shared" si="240"/>
        <v>158</v>
      </c>
      <c r="P3087">
        <f t="shared" si="241"/>
        <v>38.99</v>
      </c>
      <c r="Q3087" s="10" t="s">
        <v>8315</v>
      </c>
      <c r="R3087" t="s">
        <v>8320</v>
      </c>
      <c r="S3087" s="13">
        <f t="shared" si="242"/>
        <v>42524.105462962965</v>
      </c>
      <c r="T3087" s="13">
        <f t="shared" si="243"/>
        <v>42551.416666666672</v>
      </c>
      <c r="U3087">
        <f t="shared" si="244"/>
        <v>2016</v>
      </c>
    </row>
    <row r="3088" spans="1:21" ht="48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8219</v>
      </c>
      <c r="G3088" t="s">
        <v>8222</v>
      </c>
      <c r="H3088" t="s">
        <v>8244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8301</v>
      </c>
      <c r="O3088">
        <f t="shared" si="240"/>
        <v>19</v>
      </c>
      <c r="P3088">
        <f t="shared" si="241"/>
        <v>47.5</v>
      </c>
      <c r="Q3088" s="10" t="s">
        <v>8312</v>
      </c>
      <c r="R3088" t="s">
        <v>8342</v>
      </c>
      <c r="S3088" s="13">
        <f t="shared" si="242"/>
        <v>41117.900729166664</v>
      </c>
      <c r="T3088" s="13">
        <f t="shared" si="243"/>
        <v>41147.900729166664</v>
      </c>
      <c r="U3088">
        <f t="shared" si="244"/>
        <v>2012</v>
      </c>
    </row>
    <row r="3089" spans="1:21" ht="48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8219</v>
      </c>
      <c r="G3089" t="s">
        <v>8224</v>
      </c>
      <c r="H3089" t="s">
        <v>8246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8301</v>
      </c>
      <c r="O3089">
        <f t="shared" si="240"/>
        <v>12</v>
      </c>
      <c r="P3089">
        <f t="shared" si="241"/>
        <v>39</v>
      </c>
      <c r="Q3089" s="10" t="s">
        <v>8312</v>
      </c>
      <c r="R3089" t="s">
        <v>8342</v>
      </c>
      <c r="S3089" s="13">
        <f t="shared" si="242"/>
        <v>42639.441932870366</v>
      </c>
      <c r="T3089" s="13">
        <f t="shared" si="243"/>
        <v>42653.441932870366</v>
      </c>
      <c r="U3089">
        <f t="shared" si="244"/>
        <v>2016</v>
      </c>
    </row>
    <row r="3090" spans="1:21" ht="32" x14ac:dyDescent="0.2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8217</v>
      </c>
      <c r="G3090" t="s">
        <v>8222</v>
      </c>
      <c r="H3090" t="s">
        <v>8244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8268</v>
      </c>
      <c r="O3090">
        <f t="shared" si="240"/>
        <v>103</v>
      </c>
      <c r="P3090">
        <f t="shared" si="241"/>
        <v>102.5</v>
      </c>
      <c r="Q3090" s="10" t="s">
        <v>8310</v>
      </c>
      <c r="R3090" t="s">
        <v>8334</v>
      </c>
      <c r="S3090" s="13">
        <f t="shared" si="242"/>
        <v>42550.701886574068</v>
      </c>
      <c r="T3090" s="13">
        <f t="shared" si="243"/>
        <v>42580.701886574068</v>
      </c>
      <c r="U3090">
        <f t="shared" si="244"/>
        <v>2016</v>
      </c>
    </row>
    <row r="3091" spans="1:21" ht="48" x14ac:dyDescent="0.2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8217</v>
      </c>
      <c r="G3091" t="s">
        <v>8222</v>
      </c>
      <c r="H3091" t="s">
        <v>8244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8268</v>
      </c>
      <c r="O3091">
        <f t="shared" si="240"/>
        <v>103</v>
      </c>
      <c r="P3091">
        <f t="shared" si="241"/>
        <v>73.209999999999994</v>
      </c>
      <c r="Q3091" s="10" t="s">
        <v>8310</v>
      </c>
      <c r="R3091" t="s">
        <v>8334</v>
      </c>
      <c r="S3091" s="13">
        <f t="shared" si="242"/>
        <v>42591.899988425925</v>
      </c>
      <c r="T3091" s="13">
        <f t="shared" si="243"/>
        <v>42622.166666666672</v>
      </c>
      <c r="U3091">
        <f t="shared" si="244"/>
        <v>2016</v>
      </c>
    </row>
    <row r="3092" spans="1:21" ht="48" x14ac:dyDescent="0.2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8217</v>
      </c>
      <c r="G3092" t="s">
        <v>8222</v>
      </c>
      <c r="H3092" t="s">
        <v>8244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8268</v>
      </c>
      <c r="O3092">
        <f t="shared" si="240"/>
        <v>108</v>
      </c>
      <c r="P3092">
        <f t="shared" si="241"/>
        <v>89.67</v>
      </c>
      <c r="Q3092" s="10" t="s">
        <v>8310</v>
      </c>
      <c r="R3092" t="s">
        <v>8334</v>
      </c>
      <c r="S3092" s="13">
        <f t="shared" si="242"/>
        <v>42183.231006944443</v>
      </c>
      <c r="T3092" s="13">
        <f t="shared" si="243"/>
        <v>42228.231006944443</v>
      </c>
      <c r="U3092">
        <f t="shared" si="244"/>
        <v>2015</v>
      </c>
    </row>
    <row r="3093" spans="1:21" ht="48" x14ac:dyDescent="0.2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8217</v>
      </c>
      <c r="G3093" t="s">
        <v>8222</v>
      </c>
      <c r="H3093" t="s">
        <v>8244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8268</v>
      </c>
      <c r="O3093">
        <f t="shared" si="240"/>
        <v>108</v>
      </c>
      <c r="P3093">
        <f t="shared" si="241"/>
        <v>113.42</v>
      </c>
      <c r="Q3093" s="10" t="s">
        <v>8310</v>
      </c>
      <c r="R3093" t="s">
        <v>8334</v>
      </c>
      <c r="S3093" s="13">
        <f t="shared" si="242"/>
        <v>42171.034861111111</v>
      </c>
      <c r="T3093" s="13">
        <f t="shared" si="243"/>
        <v>42195.291666666672</v>
      </c>
      <c r="U3093">
        <f t="shared" si="244"/>
        <v>2015</v>
      </c>
    </row>
    <row r="3094" spans="1:21" ht="48" x14ac:dyDescent="0.2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8217</v>
      </c>
      <c r="G3094" t="s">
        <v>8222</v>
      </c>
      <c r="H3094" t="s">
        <v>8244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8268</v>
      </c>
      <c r="O3094">
        <f t="shared" si="240"/>
        <v>120</v>
      </c>
      <c r="P3094">
        <f t="shared" si="241"/>
        <v>104.57</v>
      </c>
      <c r="Q3094" s="10" t="s">
        <v>8310</v>
      </c>
      <c r="R3094" t="s">
        <v>8334</v>
      </c>
      <c r="S3094" s="13">
        <f t="shared" si="242"/>
        <v>42494.683634259258</v>
      </c>
      <c r="T3094" s="13">
        <f t="shared" si="243"/>
        <v>42524.6875</v>
      </c>
      <c r="U3094">
        <f t="shared" si="244"/>
        <v>2016</v>
      </c>
    </row>
    <row r="3095" spans="1:21" ht="48" x14ac:dyDescent="0.2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8217</v>
      </c>
      <c r="G3095" t="s">
        <v>8222</v>
      </c>
      <c r="H3095" t="s">
        <v>8244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8268</v>
      </c>
      <c r="O3095">
        <f t="shared" si="240"/>
        <v>120</v>
      </c>
      <c r="P3095">
        <f t="shared" si="241"/>
        <v>44.54</v>
      </c>
      <c r="Q3095" s="10" t="s">
        <v>8310</v>
      </c>
      <c r="R3095" t="s">
        <v>8334</v>
      </c>
      <c r="S3095" s="13">
        <f t="shared" si="242"/>
        <v>41842.607592592591</v>
      </c>
      <c r="T3095" s="13">
        <f t="shared" si="243"/>
        <v>41864.916666666664</v>
      </c>
      <c r="U3095">
        <f t="shared" si="244"/>
        <v>2014</v>
      </c>
    </row>
    <row r="3096" spans="1:21" ht="48" x14ac:dyDescent="0.2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8219</v>
      </c>
      <c r="G3096" t="s">
        <v>8222</v>
      </c>
      <c r="H3096" t="s">
        <v>8244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8268</v>
      </c>
      <c r="O3096">
        <f t="shared" si="240"/>
        <v>0</v>
      </c>
      <c r="P3096">
        <f t="shared" si="241"/>
        <v>0</v>
      </c>
      <c r="Q3096" s="10" t="s">
        <v>8310</v>
      </c>
      <c r="R3096" t="s">
        <v>8334</v>
      </c>
      <c r="S3096" s="13">
        <f t="shared" si="242"/>
        <v>42453.806307870371</v>
      </c>
      <c r="T3096" s="13">
        <f t="shared" si="243"/>
        <v>42513.806307870371</v>
      </c>
      <c r="U3096">
        <f t="shared" si="244"/>
        <v>2016</v>
      </c>
    </row>
    <row r="3097" spans="1:21" ht="32" x14ac:dyDescent="0.2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8219</v>
      </c>
      <c r="G3097" t="s">
        <v>8224</v>
      </c>
      <c r="H3097" t="s">
        <v>8246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8268</v>
      </c>
      <c r="O3097">
        <f t="shared" si="240"/>
        <v>2</v>
      </c>
      <c r="P3097">
        <f t="shared" si="241"/>
        <v>35</v>
      </c>
      <c r="Q3097" s="10" t="s">
        <v>8310</v>
      </c>
      <c r="R3097" t="s">
        <v>8334</v>
      </c>
      <c r="S3097" s="13">
        <f t="shared" si="242"/>
        <v>42233.362314814818</v>
      </c>
      <c r="T3097" s="13">
        <f t="shared" si="243"/>
        <v>42293.362314814818</v>
      </c>
      <c r="U3097">
        <f t="shared" si="244"/>
        <v>2015</v>
      </c>
    </row>
    <row r="3098" spans="1:21" ht="48" x14ac:dyDescent="0.2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8219</v>
      </c>
      <c r="G3098" t="s">
        <v>8222</v>
      </c>
      <c r="H3098" t="s">
        <v>8244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8268</v>
      </c>
      <c r="O3098">
        <f t="shared" si="240"/>
        <v>1</v>
      </c>
      <c r="P3098">
        <f t="shared" si="241"/>
        <v>7</v>
      </c>
      <c r="Q3098" s="10" t="s">
        <v>8310</v>
      </c>
      <c r="R3098" t="s">
        <v>8334</v>
      </c>
      <c r="S3098" s="13">
        <f t="shared" si="242"/>
        <v>41831.742962962962</v>
      </c>
      <c r="T3098" s="13">
        <f t="shared" si="243"/>
        <v>41860.125</v>
      </c>
      <c r="U3098">
        <f t="shared" si="244"/>
        <v>2014</v>
      </c>
    </row>
    <row r="3099" spans="1:21" ht="48" x14ac:dyDescent="0.2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8219</v>
      </c>
      <c r="G3099" t="s">
        <v>8222</v>
      </c>
      <c r="H3099" t="s">
        <v>8244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8268</v>
      </c>
      <c r="O3099">
        <f t="shared" si="240"/>
        <v>22</v>
      </c>
      <c r="P3099">
        <f t="shared" si="241"/>
        <v>48.56</v>
      </c>
      <c r="Q3099" s="10" t="s">
        <v>8310</v>
      </c>
      <c r="R3099" t="s">
        <v>8334</v>
      </c>
      <c r="S3099" s="13">
        <f t="shared" si="242"/>
        <v>42245.234340277777</v>
      </c>
      <c r="T3099" s="13">
        <f t="shared" si="243"/>
        <v>42263.234340277777</v>
      </c>
      <c r="U3099">
        <f t="shared" si="244"/>
        <v>2015</v>
      </c>
    </row>
    <row r="3100" spans="1:21" ht="48" x14ac:dyDescent="0.2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8219</v>
      </c>
      <c r="G3100" t="s">
        <v>8223</v>
      </c>
      <c r="H3100" t="s">
        <v>8245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8300</v>
      </c>
      <c r="O3100">
        <f t="shared" si="240"/>
        <v>0</v>
      </c>
      <c r="P3100">
        <f t="shared" si="241"/>
        <v>1</v>
      </c>
      <c r="Q3100" s="10" t="s">
        <v>8310</v>
      </c>
      <c r="R3100" t="s">
        <v>8311</v>
      </c>
      <c r="S3100" s="13">
        <f t="shared" si="242"/>
        <v>42567.531157407408</v>
      </c>
      <c r="T3100" s="13">
        <f t="shared" si="243"/>
        <v>42597.531157407408</v>
      </c>
      <c r="U3100">
        <f t="shared" si="244"/>
        <v>2016</v>
      </c>
    </row>
    <row r="3101" spans="1:21" ht="32" x14ac:dyDescent="0.2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8217</v>
      </c>
      <c r="G3101" t="s">
        <v>8222</v>
      </c>
      <c r="H3101" t="s">
        <v>8244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8268</v>
      </c>
      <c r="O3101">
        <f t="shared" si="240"/>
        <v>105</v>
      </c>
      <c r="P3101">
        <f t="shared" si="241"/>
        <v>123.94</v>
      </c>
      <c r="Q3101" s="10" t="s">
        <v>8310</v>
      </c>
      <c r="R3101" t="s">
        <v>8334</v>
      </c>
      <c r="S3101" s="13">
        <f t="shared" si="242"/>
        <v>42694.110185185185</v>
      </c>
      <c r="T3101" s="13">
        <f t="shared" si="243"/>
        <v>42709.041666666672</v>
      </c>
      <c r="U3101">
        <f t="shared" si="244"/>
        <v>2016</v>
      </c>
    </row>
    <row r="3102" spans="1:21" ht="48" x14ac:dyDescent="0.2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8219</v>
      </c>
      <c r="G3102" t="s">
        <v>8222</v>
      </c>
      <c r="H3102" t="s">
        <v>8244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8300</v>
      </c>
      <c r="O3102">
        <f t="shared" si="240"/>
        <v>14</v>
      </c>
      <c r="P3102">
        <f t="shared" si="241"/>
        <v>55.6</v>
      </c>
      <c r="Q3102" s="10" t="s">
        <v>8310</v>
      </c>
      <c r="R3102" t="s">
        <v>8311</v>
      </c>
      <c r="S3102" s="13">
        <f t="shared" si="242"/>
        <v>42382.189710648148</v>
      </c>
      <c r="T3102" s="13">
        <f t="shared" si="243"/>
        <v>42412.189710648148</v>
      </c>
      <c r="U3102">
        <f t="shared" si="244"/>
        <v>2016</v>
      </c>
    </row>
    <row r="3103" spans="1:21" ht="48" x14ac:dyDescent="0.2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8217</v>
      </c>
      <c r="G3103" t="s">
        <v>8223</v>
      </c>
      <c r="H3103" t="s">
        <v>8245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8268</v>
      </c>
      <c r="O3103">
        <f t="shared" si="240"/>
        <v>105</v>
      </c>
      <c r="P3103">
        <f t="shared" si="241"/>
        <v>28.41</v>
      </c>
      <c r="Q3103" s="10" t="s">
        <v>8310</v>
      </c>
      <c r="R3103" t="s">
        <v>8334</v>
      </c>
      <c r="S3103" s="13">
        <f t="shared" si="242"/>
        <v>41897.536134259259</v>
      </c>
      <c r="T3103" s="13">
        <f t="shared" si="243"/>
        <v>41927.536134259259</v>
      </c>
      <c r="U3103">
        <f t="shared" si="244"/>
        <v>2014</v>
      </c>
    </row>
    <row r="3104" spans="1:21" ht="32" x14ac:dyDescent="0.2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8217</v>
      </c>
      <c r="G3104" t="s">
        <v>8222</v>
      </c>
      <c r="H3104" t="s">
        <v>8244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8268</v>
      </c>
      <c r="O3104">
        <f t="shared" si="240"/>
        <v>112</v>
      </c>
      <c r="P3104">
        <f t="shared" si="241"/>
        <v>31.62</v>
      </c>
      <c r="Q3104" s="10" t="s">
        <v>8310</v>
      </c>
      <c r="R3104" t="s">
        <v>8334</v>
      </c>
      <c r="S3104" s="13">
        <f t="shared" si="242"/>
        <v>41789.080370370371</v>
      </c>
      <c r="T3104" s="13">
        <f t="shared" si="243"/>
        <v>41822.166666666664</v>
      </c>
      <c r="U3104">
        <f t="shared" si="244"/>
        <v>2014</v>
      </c>
    </row>
    <row r="3105" spans="1:21" ht="48" x14ac:dyDescent="0.2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8217</v>
      </c>
      <c r="G3105" t="s">
        <v>8222</v>
      </c>
      <c r="H3105" t="s">
        <v>8244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8268</v>
      </c>
      <c r="O3105">
        <f t="shared" si="240"/>
        <v>115</v>
      </c>
      <c r="P3105">
        <f t="shared" si="241"/>
        <v>79.31</v>
      </c>
      <c r="Q3105" s="10" t="s">
        <v>8310</v>
      </c>
      <c r="R3105" t="s">
        <v>8334</v>
      </c>
      <c r="S3105" s="13">
        <f t="shared" si="242"/>
        <v>40923.729953703703</v>
      </c>
      <c r="T3105" s="13">
        <f t="shared" si="243"/>
        <v>40953.729953703703</v>
      </c>
      <c r="U3105">
        <f t="shared" si="244"/>
        <v>2012</v>
      </c>
    </row>
    <row r="3106" spans="1:21" ht="48" x14ac:dyDescent="0.2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8219</v>
      </c>
      <c r="G3106" t="s">
        <v>8223</v>
      </c>
      <c r="H3106" t="s">
        <v>8245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8302</v>
      </c>
      <c r="O3106">
        <f t="shared" si="240"/>
        <v>1</v>
      </c>
      <c r="P3106">
        <f t="shared" si="241"/>
        <v>12.5</v>
      </c>
      <c r="Q3106" s="10" t="s">
        <v>8310</v>
      </c>
      <c r="R3106" t="s">
        <v>8318</v>
      </c>
      <c r="S3106" s="13">
        <f t="shared" si="242"/>
        <v>41861.767094907409</v>
      </c>
      <c r="T3106" s="13">
        <f t="shared" si="243"/>
        <v>41882.767094907409</v>
      </c>
      <c r="U3106">
        <f t="shared" si="244"/>
        <v>2014</v>
      </c>
    </row>
    <row r="3107" spans="1:21" ht="48" x14ac:dyDescent="0.2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8217</v>
      </c>
      <c r="G3107" t="s">
        <v>8223</v>
      </c>
      <c r="H3107" t="s">
        <v>8245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8268</v>
      </c>
      <c r="O3107">
        <f t="shared" si="240"/>
        <v>100</v>
      </c>
      <c r="P3107">
        <f t="shared" si="241"/>
        <v>57.17</v>
      </c>
      <c r="Q3107" s="10" t="s">
        <v>8310</v>
      </c>
      <c r="R3107" t="s">
        <v>8334</v>
      </c>
      <c r="S3107" s="13">
        <f t="shared" si="242"/>
        <v>42165.462627314817</v>
      </c>
      <c r="T3107" s="13">
        <f t="shared" si="243"/>
        <v>42196.604166666672</v>
      </c>
      <c r="U3107">
        <f t="shared" si="244"/>
        <v>2015</v>
      </c>
    </row>
    <row r="3108" spans="1:21" ht="48" x14ac:dyDescent="0.2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8217</v>
      </c>
      <c r="G3108" t="s">
        <v>8222</v>
      </c>
      <c r="H3108" t="s">
        <v>8244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8268</v>
      </c>
      <c r="O3108">
        <f t="shared" si="240"/>
        <v>102</v>
      </c>
      <c r="P3108">
        <f t="shared" si="241"/>
        <v>52.49</v>
      </c>
      <c r="Q3108" s="10" t="s">
        <v>8310</v>
      </c>
      <c r="R3108" t="s">
        <v>8334</v>
      </c>
      <c r="S3108" s="13">
        <f t="shared" si="242"/>
        <v>42503.559467592597</v>
      </c>
      <c r="T3108" s="13">
        <f t="shared" si="243"/>
        <v>42524.875</v>
      </c>
      <c r="U3108">
        <f t="shared" si="244"/>
        <v>2016</v>
      </c>
    </row>
    <row r="3109" spans="1:21" ht="48" x14ac:dyDescent="0.2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8217</v>
      </c>
      <c r="G3109" t="s">
        <v>8223</v>
      </c>
      <c r="H3109" t="s">
        <v>8245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8268</v>
      </c>
      <c r="O3109">
        <f t="shared" si="240"/>
        <v>106</v>
      </c>
      <c r="P3109">
        <f t="shared" si="241"/>
        <v>51.85</v>
      </c>
      <c r="Q3109" s="10" t="s">
        <v>8310</v>
      </c>
      <c r="R3109" t="s">
        <v>8334</v>
      </c>
      <c r="S3109" s="13">
        <f t="shared" si="242"/>
        <v>42758.559629629628</v>
      </c>
      <c r="T3109" s="13">
        <f t="shared" si="243"/>
        <v>42788.559629629628</v>
      </c>
      <c r="U3109">
        <f t="shared" si="244"/>
        <v>2017</v>
      </c>
    </row>
    <row r="3110" spans="1:21" ht="48" x14ac:dyDescent="0.2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8217</v>
      </c>
      <c r="G3110" t="s">
        <v>8222</v>
      </c>
      <c r="H3110" t="s">
        <v>8244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8268</v>
      </c>
      <c r="O3110">
        <f t="shared" si="240"/>
        <v>128</v>
      </c>
      <c r="P3110">
        <f t="shared" si="241"/>
        <v>60.95</v>
      </c>
      <c r="Q3110" s="10" t="s">
        <v>8310</v>
      </c>
      <c r="R3110" t="s">
        <v>8334</v>
      </c>
      <c r="S3110" s="13">
        <f t="shared" si="242"/>
        <v>42590.90425925926</v>
      </c>
      <c r="T3110" s="13">
        <f t="shared" si="243"/>
        <v>42606.90425925926</v>
      </c>
      <c r="U3110">
        <f t="shared" si="244"/>
        <v>2016</v>
      </c>
    </row>
    <row r="3111" spans="1:21" ht="48" x14ac:dyDescent="0.2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8217</v>
      </c>
      <c r="G3111" t="s">
        <v>8222</v>
      </c>
      <c r="H3111" t="s">
        <v>8244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8268</v>
      </c>
      <c r="O3111">
        <f t="shared" si="240"/>
        <v>103</v>
      </c>
      <c r="P3111">
        <f t="shared" si="241"/>
        <v>68.67</v>
      </c>
      <c r="Q3111" s="10" t="s">
        <v>8310</v>
      </c>
      <c r="R3111" t="s">
        <v>8334</v>
      </c>
      <c r="S3111" s="13">
        <f t="shared" si="242"/>
        <v>42121.756921296299</v>
      </c>
      <c r="T3111" s="13">
        <f t="shared" si="243"/>
        <v>42156.208333333328</v>
      </c>
      <c r="U3111">
        <f t="shared" si="244"/>
        <v>2015</v>
      </c>
    </row>
    <row r="3112" spans="1:21" ht="80" x14ac:dyDescent="0.2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8217</v>
      </c>
      <c r="G3112" t="s">
        <v>8223</v>
      </c>
      <c r="H3112" t="s">
        <v>8245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8268</v>
      </c>
      <c r="O3112">
        <f t="shared" si="240"/>
        <v>121</v>
      </c>
      <c r="P3112">
        <f t="shared" si="241"/>
        <v>33.67</v>
      </c>
      <c r="Q3112" s="10" t="s">
        <v>8310</v>
      </c>
      <c r="R3112" t="s">
        <v>8334</v>
      </c>
      <c r="S3112" s="13">
        <f t="shared" si="242"/>
        <v>42775.51494212963</v>
      </c>
      <c r="T3112" s="13">
        <f t="shared" si="243"/>
        <v>42805.51494212963</v>
      </c>
      <c r="U3112">
        <f t="shared" si="244"/>
        <v>2017</v>
      </c>
    </row>
    <row r="3113" spans="1:21" ht="48" x14ac:dyDescent="0.2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8217</v>
      </c>
      <c r="G3113" t="s">
        <v>8222</v>
      </c>
      <c r="H3113" t="s">
        <v>8244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8268</v>
      </c>
      <c r="O3113">
        <f t="shared" si="240"/>
        <v>116</v>
      </c>
      <c r="P3113">
        <f t="shared" si="241"/>
        <v>80.03</v>
      </c>
      <c r="Q3113" s="10" t="s">
        <v>8310</v>
      </c>
      <c r="R3113" t="s">
        <v>8334</v>
      </c>
      <c r="S3113" s="13">
        <f t="shared" si="242"/>
        <v>42382.244409722218</v>
      </c>
      <c r="T3113" s="13">
        <f t="shared" si="243"/>
        <v>42396.041666666672</v>
      </c>
      <c r="U3113">
        <f t="shared" si="244"/>
        <v>2016</v>
      </c>
    </row>
    <row r="3114" spans="1:21" ht="32" x14ac:dyDescent="0.2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8217</v>
      </c>
      <c r="G3114" t="s">
        <v>8227</v>
      </c>
      <c r="H3114" t="s">
        <v>8249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8268</v>
      </c>
      <c r="O3114">
        <f t="shared" si="240"/>
        <v>126</v>
      </c>
      <c r="P3114">
        <f t="shared" si="241"/>
        <v>78.5</v>
      </c>
      <c r="Q3114" s="10" t="s">
        <v>8310</v>
      </c>
      <c r="R3114" t="s">
        <v>8334</v>
      </c>
      <c r="S3114" s="13">
        <f t="shared" si="242"/>
        <v>42431.302002314813</v>
      </c>
      <c r="T3114" s="13">
        <f t="shared" si="243"/>
        <v>42471.104166666672</v>
      </c>
      <c r="U3114">
        <f t="shared" si="244"/>
        <v>2016</v>
      </c>
    </row>
    <row r="3115" spans="1:21" ht="48" x14ac:dyDescent="0.2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8217</v>
      </c>
      <c r="G3115" t="s">
        <v>8223</v>
      </c>
      <c r="H3115" t="s">
        <v>8245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8268</v>
      </c>
      <c r="O3115">
        <f t="shared" si="240"/>
        <v>119</v>
      </c>
      <c r="P3115">
        <f t="shared" si="241"/>
        <v>108.59</v>
      </c>
      <c r="Q3115" s="10" t="s">
        <v>8310</v>
      </c>
      <c r="R3115" t="s">
        <v>8334</v>
      </c>
      <c r="S3115" s="13">
        <f t="shared" si="242"/>
        <v>42484.551550925928</v>
      </c>
      <c r="T3115" s="13">
        <f t="shared" si="243"/>
        <v>42498.875</v>
      </c>
      <c r="U3115">
        <f t="shared" si="244"/>
        <v>2016</v>
      </c>
    </row>
    <row r="3116" spans="1:21" ht="48" x14ac:dyDescent="0.2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8217</v>
      </c>
      <c r="G3116" t="s">
        <v>8223</v>
      </c>
      <c r="H3116" t="s">
        <v>8245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8268</v>
      </c>
      <c r="O3116">
        <f t="shared" si="240"/>
        <v>101</v>
      </c>
      <c r="P3116">
        <f t="shared" si="241"/>
        <v>96.19</v>
      </c>
      <c r="Q3116" s="10" t="s">
        <v>8310</v>
      </c>
      <c r="R3116" t="s">
        <v>8334</v>
      </c>
      <c r="S3116" s="13">
        <f t="shared" si="242"/>
        <v>41822.417939814812</v>
      </c>
      <c r="T3116" s="13">
        <f t="shared" si="243"/>
        <v>41852.417939814812</v>
      </c>
      <c r="U3116">
        <f t="shared" si="244"/>
        <v>2014</v>
      </c>
    </row>
    <row r="3117" spans="1:21" ht="48" x14ac:dyDescent="0.2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8217</v>
      </c>
      <c r="G3117" t="s">
        <v>8223</v>
      </c>
      <c r="H3117" t="s">
        <v>8245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8268</v>
      </c>
      <c r="O3117">
        <f t="shared" si="240"/>
        <v>100</v>
      </c>
      <c r="P3117">
        <f t="shared" si="241"/>
        <v>66.83</v>
      </c>
      <c r="Q3117" s="10" t="s">
        <v>8310</v>
      </c>
      <c r="R3117" t="s">
        <v>8334</v>
      </c>
      <c r="S3117" s="13">
        <f t="shared" si="242"/>
        <v>42179.854629629626</v>
      </c>
      <c r="T3117" s="13">
        <f t="shared" si="243"/>
        <v>42203.666666666672</v>
      </c>
      <c r="U3117">
        <f t="shared" si="244"/>
        <v>2015</v>
      </c>
    </row>
    <row r="3118" spans="1:21" ht="48" x14ac:dyDescent="0.2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8217</v>
      </c>
      <c r="G3118" t="s">
        <v>8223</v>
      </c>
      <c r="H3118" t="s">
        <v>8245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8268</v>
      </c>
      <c r="O3118">
        <f t="shared" si="240"/>
        <v>104</v>
      </c>
      <c r="P3118">
        <f t="shared" si="241"/>
        <v>54.55</v>
      </c>
      <c r="Q3118" s="10" t="s">
        <v>8310</v>
      </c>
      <c r="R3118" t="s">
        <v>8334</v>
      </c>
      <c r="S3118" s="13">
        <f t="shared" si="242"/>
        <v>42225.513888888891</v>
      </c>
      <c r="T3118" s="13">
        <f t="shared" si="243"/>
        <v>42242.958333333328</v>
      </c>
      <c r="U3118">
        <f t="shared" si="244"/>
        <v>2015</v>
      </c>
    </row>
    <row r="3119" spans="1:21" ht="48" x14ac:dyDescent="0.2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8217</v>
      </c>
      <c r="G3119" t="s">
        <v>8222</v>
      </c>
      <c r="H3119" t="s">
        <v>8244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8268</v>
      </c>
      <c r="O3119">
        <f t="shared" si="240"/>
        <v>100</v>
      </c>
      <c r="P3119">
        <f t="shared" si="241"/>
        <v>133.33000000000001</v>
      </c>
      <c r="Q3119" s="10" t="s">
        <v>8310</v>
      </c>
      <c r="R3119" t="s">
        <v>8334</v>
      </c>
      <c r="S3119" s="13">
        <f t="shared" si="242"/>
        <v>41953.8675</v>
      </c>
      <c r="T3119" s="13">
        <f t="shared" si="243"/>
        <v>41983.8675</v>
      </c>
      <c r="U3119">
        <f t="shared" si="244"/>
        <v>2014</v>
      </c>
    </row>
    <row r="3120" spans="1:21" ht="48" x14ac:dyDescent="0.2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8217</v>
      </c>
      <c r="G3120" t="s">
        <v>8222</v>
      </c>
      <c r="H3120" t="s">
        <v>8244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8268</v>
      </c>
      <c r="O3120">
        <f t="shared" si="240"/>
        <v>105</v>
      </c>
      <c r="P3120">
        <f t="shared" si="241"/>
        <v>51.22</v>
      </c>
      <c r="Q3120" s="10" t="s">
        <v>8310</v>
      </c>
      <c r="R3120" t="s">
        <v>8334</v>
      </c>
      <c r="S3120" s="13">
        <f t="shared" si="242"/>
        <v>41946.644745370373</v>
      </c>
      <c r="T3120" s="13">
        <f t="shared" si="243"/>
        <v>41976.644745370373</v>
      </c>
      <c r="U3120">
        <f t="shared" si="244"/>
        <v>2014</v>
      </c>
    </row>
    <row r="3121" spans="1:21" ht="48" x14ac:dyDescent="0.2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8217</v>
      </c>
      <c r="G3121" t="s">
        <v>8223</v>
      </c>
      <c r="H3121" t="s">
        <v>8245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8268</v>
      </c>
      <c r="O3121">
        <f t="shared" si="240"/>
        <v>100</v>
      </c>
      <c r="P3121">
        <f t="shared" si="241"/>
        <v>117.65</v>
      </c>
      <c r="Q3121" s="10" t="s">
        <v>8310</v>
      </c>
      <c r="R3121" t="s">
        <v>8334</v>
      </c>
      <c r="S3121" s="13">
        <f t="shared" si="242"/>
        <v>42150.462083333332</v>
      </c>
      <c r="T3121" s="13">
        <f t="shared" si="243"/>
        <v>42180.462083333332</v>
      </c>
      <c r="U3121">
        <f t="shared" si="244"/>
        <v>2015</v>
      </c>
    </row>
    <row r="3122" spans="1:21" ht="64" x14ac:dyDescent="0.2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8217</v>
      </c>
      <c r="G3122" t="s">
        <v>8223</v>
      </c>
      <c r="H3122" t="s">
        <v>8245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8268</v>
      </c>
      <c r="O3122">
        <f t="shared" si="240"/>
        <v>107</v>
      </c>
      <c r="P3122">
        <f t="shared" si="241"/>
        <v>31.97</v>
      </c>
      <c r="Q3122" s="10" t="s">
        <v>8310</v>
      </c>
      <c r="R3122" t="s">
        <v>8334</v>
      </c>
      <c r="S3122" s="13">
        <f t="shared" si="242"/>
        <v>41796.422326388885</v>
      </c>
      <c r="T3122" s="13">
        <f t="shared" si="243"/>
        <v>41826.422326388885</v>
      </c>
      <c r="U3122">
        <f t="shared" si="244"/>
        <v>2014</v>
      </c>
    </row>
    <row r="3123" spans="1:21" ht="48" x14ac:dyDescent="0.2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8217</v>
      </c>
      <c r="G3123" t="s">
        <v>8223</v>
      </c>
      <c r="H3123" t="s">
        <v>8245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8268</v>
      </c>
      <c r="O3123">
        <f t="shared" si="240"/>
        <v>103</v>
      </c>
      <c r="P3123">
        <f t="shared" si="241"/>
        <v>40.29</v>
      </c>
      <c r="Q3123" s="10" t="s">
        <v>8310</v>
      </c>
      <c r="R3123" t="s">
        <v>8334</v>
      </c>
      <c r="S3123" s="13">
        <f t="shared" si="242"/>
        <v>42038.720451388886</v>
      </c>
      <c r="T3123" s="13">
        <f t="shared" si="243"/>
        <v>42063.708333333328</v>
      </c>
      <c r="U3123">
        <f t="shared" si="244"/>
        <v>2015</v>
      </c>
    </row>
    <row r="3124" spans="1:21" ht="48" x14ac:dyDescent="0.2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8217</v>
      </c>
      <c r="G3124" t="s">
        <v>8223</v>
      </c>
      <c r="H3124" t="s">
        <v>8245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8268</v>
      </c>
      <c r="O3124">
        <f t="shared" si="240"/>
        <v>109</v>
      </c>
      <c r="P3124">
        <f t="shared" si="241"/>
        <v>30.15</v>
      </c>
      <c r="Q3124" s="10" t="s">
        <v>8310</v>
      </c>
      <c r="R3124" t="s">
        <v>8334</v>
      </c>
      <c r="S3124" s="13">
        <f t="shared" si="242"/>
        <v>41820.945613425924</v>
      </c>
      <c r="T3124" s="13">
        <f t="shared" si="243"/>
        <v>41850.945613425924</v>
      </c>
      <c r="U3124">
        <f t="shared" si="244"/>
        <v>2014</v>
      </c>
    </row>
    <row r="3125" spans="1:21" ht="48" x14ac:dyDescent="0.2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8217</v>
      </c>
      <c r="G3125" t="s">
        <v>8222</v>
      </c>
      <c r="H3125" t="s">
        <v>8244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8268</v>
      </c>
      <c r="O3125">
        <f t="shared" si="240"/>
        <v>100</v>
      </c>
      <c r="P3125">
        <f t="shared" si="241"/>
        <v>95.24</v>
      </c>
      <c r="Q3125" s="10" t="s">
        <v>8310</v>
      </c>
      <c r="R3125" t="s">
        <v>8334</v>
      </c>
      <c r="S3125" s="13">
        <f t="shared" si="242"/>
        <v>41839.730937500004</v>
      </c>
      <c r="T3125" s="13">
        <f t="shared" si="243"/>
        <v>41869.730937500004</v>
      </c>
      <c r="U3125">
        <f t="shared" si="244"/>
        <v>2014</v>
      </c>
    </row>
    <row r="3126" spans="1:21" ht="48" x14ac:dyDescent="0.2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8217</v>
      </c>
      <c r="G3126" t="s">
        <v>8222</v>
      </c>
      <c r="H3126" t="s">
        <v>8244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8268</v>
      </c>
      <c r="O3126">
        <f t="shared" si="240"/>
        <v>110</v>
      </c>
      <c r="P3126">
        <f t="shared" si="241"/>
        <v>52.21</v>
      </c>
      <c r="Q3126" s="10" t="s">
        <v>8310</v>
      </c>
      <c r="R3126" t="s">
        <v>8334</v>
      </c>
      <c r="S3126" s="13">
        <f t="shared" si="242"/>
        <v>42380.581180555557</v>
      </c>
      <c r="T3126" s="13">
        <f t="shared" si="243"/>
        <v>42405.916666666672</v>
      </c>
      <c r="U3126">
        <f t="shared" si="244"/>
        <v>2016</v>
      </c>
    </row>
    <row r="3127" spans="1:21" ht="48" x14ac:dyDescent="0.2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8217</v>
      </c>
      <c r="G3127" t="s">
        <v>8223</v>
      </c>
      <c r="H3127" t="s">
        <v>8245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8268</v>
      </c>
      <c r="O3127">
        <f t="shared" si="240"/>
        <v>100</v>
      </c>
      <c r="P3127">
        <f t="shared" si="241"/>
        <v>64.52</v>
      </c>
      <c r="Q3127" s="10" t="s">
        <v>8310</v>
      </c>
      <c r="R3127" t="s">
        <v>8334</v>
      </c>
      <c r="S3127" s="13">
        <f t="shared" si="242"/>
        <v>42272.530509259261</v>
      </c>
      <c r="T3127" s="13">
        <f t="shared" si="243"/>
        <v>42300.530509259261</v>
      </c>
      <c r="U3127">
        <f t="shared" si="244"/>
        <v>2015</v>
      </c>
    </row>
    <row r="3128" spans="1:21" ht="32" x14ac:dyDescent="0.2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8217</v>
      </c>
      <c r="G3128" t="s">
        <v>8222</v>
      </c>
      <c r="H3128" t="s">
        <v>8244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8268</v>
      </c>
      <c r="O3128">
        <f t="shared" si="240"/>
        <v>140</v>
      </c>
      <c r="P3128">
        <f t="shared" si="241"/>
        <v>50.98</v>
      </c>
      <c r="Q3128" s="10" t="s">
        <v>8310</v>
      </c>
      <c r="R3128" t="s">
        <v>8334</v>
      </c>
      <c r="S3128" s="13">
        <f t="shared" si="242"/>
        <v>42016.706678240742</v>
      </c>
      <c r="T3128" s="13">
        <f t="shared" si="243"/>
        <v>42047.249305555553</v>
      </c>
      <c r="U3128">
        <f t="shared" si="244"/>
        <v>2015</v>
      </c>
    </row>
    <row r="3129" spans="1:21" ht="48" x14ac:dyDescent="0.2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8217</v>
      </c>
      <c r="G3129" t="s">
        <v>8223</v>
      </c>
      <c r="H3129" t="s">
        <v>8245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8268</v>
      </c>
      <c r="O3129">
        <f t="shared" si="240"/>
        <v>103</v>
      </c>
      <c r="P3129">
        <f t="shared" si="241"/>
        <v>57.22</v>
      </c>
      <c r="Q3129" s="10" t="s">
        <v>8310</v>
      </c>
      <c r="R3129" t="s">
        <v>8334</v>
      </c>
      <c r="S3129" s="13">
        <f t="shared" si="242"/>
        <v>42200.625833333332</v>
      </c>
      <c r="T3129" s="13">
        <f t="shared" si="243"/>
        <v>42225.666666666672</v>
      </c>
      <c r="U3129">
        <f t="shared" si="244"/>
        <v>2015</v>
      </c>
    </row>
    <row r="3130" spans="1:21" ht="48" x14ac:dyDescent="0.2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8217</v>
      </c>
      <c r="G3130" t="s">
        <v>8222</v>
      </c>
      <c r="H3130" t="s">
        <v>8244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8268</v>
      </c>
      <c r="O3130">
        <f t="shared" si="240"/>
        <v>102</v>
      </c>
      <c r="P3130">
        <f t="shared" si="241"/>
        <v>88.74</v>
      </c>
      <c r="Q3130" s="10" t="s">
        <v>8310</v>
      </c>
      <c r="R3130" t="s">
        <v>8334</v>
      </c>
      <c r="S3130" s="13">
        <f t="shared" si="242"/>
        <v>41928.170497685183</v>
      </c>
      <c r="T3130" s="13">
        <f t="shared" si="243"/>
        <v>41949.249305555553</v>
      </c>
      <c r="U3130">
        <f t="shared" si="244"/>
        <v>2014</v>
      </c>
    </row>
    <row r="3131" spans="1:21" ht="48" x14ac:dyDescent="0.2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8217</v>
      </c>
      <c r="G3131" t="s">
        <v>8223</v>
      </c>
      <c r="H3131" t="s">
        <v>8245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8268</v>
      </c>
      <c r="O3131">
        <f t="shared" si="240"/>
        <v>101</v>
      </c>
      <c r="P3131">
        <f t="shared" si="241"/>
        <v>51.79</v>
      </c>
      <c r="Q3131" s="10" t="s">
        <v>8310</v>
      </c>
      <c r="R3131" t="s">
        <v>8334</v>
      </c>
      <c r="S3131" s="13">
        <f t="shared" si="242"/>
        <v>42541.501516203702</v>
      </c>
      <c r="T3131" s="13">
        <f t="shared" si="243"/>
        <v>42571.501516203702</v>
      </c>
      <c r="U3131">
        <f t="shared" si="244"/>
        <v>2016</v>
      </c>
    </row>
    <row r="3132" spans="1:21" ht="48" x14ac:dyDescent="0.2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8217</v>
      </c>
      <c r="G3132" t="s">
        <v>8222</v>
      </c>
      <c r="H3132" t="s">
        <v>8244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8268</v>
      </c>
      <c r="O3132">
        <f t="shared" si="240"/>
        <v>113</v>
      </c>
      <c r="P3132">
        <f t="shared" si="241"/>
        <v>39.6</v>
      </c>
      <c r="Q3132" s="10" t="s">
        <v>8310</v>
      </c>
      <c r="R3132" t="s">
        <v>8334</v>
      </c>
      <c r="S3132" s="13">
        <f t="shared" si="242"/>
        <v>42053.916921296302</v>
      </c>
      <c r="T3132" s="13">
        <f t="shared" si="243"/>
        <v>42079.875</v>
      </c>
      <c r="U3132">
        <f t="shared" si="244"/>
        <v>2015</v>
      </c>
    </row>
    <row r="3133" spans="1:21" ht="48" x14ac:dyDescent="0.2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8217</v>
      </c>
      <c r="G3133" t="s">
        <v>8223</v>
      </c>
      <c r="H3133" t="s">
        <v>8245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8268</v>
      </c>
      <c r="O3133">
        <f t="shared" si="240"/>
        <v>128</v>
      </c>
      <c r="P3133">
        <f t="shared" si="241"/>
        <v>38.71</v>
      </c>
      <c r="Q3133" s="10" t="s">
        <v>8310</v>
      </c>
      <c r="R3133" t="s">
        <v>8334</v>
      </c>
      <c r="S3133" s="13">
        <f t="shared" si="242"/>
        <v>42149.940416666665</v>
      </c>
      <c r="T3133" s="13">
        <f t="shared" si="243"/>
        <v>42179.940416666665</v>
      </c>
      <c r="U3133">
        <f t="shared" si="244"/>
        <v>2015</v>
      </c>
    </row>
    <row r="3134" spans="1:21" ht="48" x14ac:dyDescent="0.2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8217</v>
      </c>
      <c r="G3134" t="s">
        <v>8222</v>
      </c>
      <c r="H3134" t="s">
        <v>8244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8268</v>
      </c>
      <c r="O3134">
        <f t="shared" si="240"/>
        <v>106</v>
      </c>
      <c r="P3134">
        <f t="shared" si="241"/>
        <v>60.29</v>
      </c>
      <c r="Q3134" s="10" t="s">
        <v>8310</v>
      </c>
      <c r="R3134" t="s">
        <v>8334</v>
      </c>
      <c r="S3134" s="13">
        <f t="shared" si="242"/>
        <v>42132.036168981482</v>
      </c>
      <c r="T3134" s="13">
        <f t="shared" si="243"/>
        <v>42186.290972222225</v>
      </c>
      <c r="U3134">
        <f t="shared" si="244"/>
        <v>2015</v>
      </c>
    </row>
    <row r="3135" spans="1:21" ht="48" x14ac:dyDescent="0.2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8217</v>
      </c>
      <c r="G3135" t="s">
        <v>8223</v>
      </c>
      <c r="H3135" t="s">
        <v>8245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8268</v>
      </c>
      <c r="O3135">
        <f t="shared" si="240"/>
        <v>101</v>
      </c>
      <c r="P3135">
        <f t="shared" si="241"/>
        <v>72.39</v>
      </c>
      <c r="Q3135" s="10" t="s">
        <v>8310</v>
      </c>
      <c r="R3135" t="s">
        <v>8334</v>
      </c>
      <c r="S3135" s="13">
        <f t="shared" si="242"/>
        <v>42037.598958333328</v>
      </c>
      <c r="T3135" s="13">
        <f t="shared" si="243"/>
        <v>42067.598958333328</v>
      </c>
      <c r="U3135">
        <f t="shared" si="244"/>
        <v>2015</v>
      </c>
    </row>
    <row r="3136" spans="1:21" ht="32" x14ac:dyDescent="0.2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8217</v>
      </c>
      <c r="G3136" t="s">
        <v>8223</v>
      </c>
      <c r="H3136" t="s">
        <v>8245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8268</v>
      </c>
      <c r="O3136">
        <f t="shared" si="240"/>
        <v>101</v>
      </c>
      <c r="P3136">
        <f t="shared" si="241"/>
        <v>95.95</v>
      </c>
      <c r="Q3136" s="10" t="s">
        <v>8310</v>
      </c>
      <c r="R3136" t="s">
        <v>8334</v>
      </c>
      <c r="S3136" s="13">
        <f t="shared" si="242"/>
        <v>42227.824212962965</v>
      </c>
      <c r="T3136" s="13">
        <f t="shared" si="243"/>
        <v>42253.57430555555</v>
      </c>
      <c r="U3136">
        <f t="shared" si="244"/>
        <v>2015</v>
      </c>
    </row>
    <row r="3137" spans="1:21" ht="48" x14ac:dyDescent="0.2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8217</v>
      </c>
      <c r="G3137" t="s">
        <v>8223</v>
      </c>
      <c r="H3137" t="s">
        <v>8245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8268</v>
      </c>
      <c r="O3137">
        <f t="shared" si="240"/>
        <v>103</v>
      </c>
      <c r="P3137">
        <f t="shared" si="241"/>
        <v>44.85</v>
      </c>
      <c r="Q3137" s="10" t="s">
        <v>8310</v>
      </c>
      <c r="R3137" t="s">
        <v>8334</v>
      </c>
      <c r="S3137" s="13">
        <f t="shared" si="242"/>
        <v>42248.640162037031</v>
      </c>
      <c r="T3137" s="13">
        <f t="shared" si="243"/>
        <v>42279.75</v>
      </c>
      <c r="U3137">
        <f t="shared" si="244"/>
        <v>2015</v>
      </c>
    </row>
    <row r="3138" spans="1:21" ht="48" x14ac:dyDescent="0.2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8217</v>
      </c>
      <c r="G3138" t="s">
        <v>8223</v>
      </c>
      <c r="H3138" t="s">
        <v>8245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8268</v>
      </c>
      <c r="O3138">
        <f t="shared" si="240"/>
        <v>128</v>
      </c>
      <c r="P3138">
        <f t="shared" si="241"/>
        <v>30.95</v>
      </c>
      <c r="Q3138" s="10" t="s">
        <v>8310</v>
      </c>
      <c r="R3138" t="s">
        <v>8334</v>
      </c>
      <c r="S3138" s="13">
        <f t="shared" si="242"/>
        <v>42571.420601851853</v>
      </c>
      <c r="T3138" s="13">
        <f t="shared" si="243"/>
        <v>42599.420601851853</v>
      </c>
      <c r="U3138">
        <f t="shared" si="244"/>
        <v>2016</v>
      </c>
    </row>
    <row r="3139" spans="1:21" ht="48" x14ac:dyDescent="0.2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8217</v>
      </c>
      <c r="G3139" t="s">
        <v>8223</v>
      </c>
      <c r="H3139" t="s">
        <v>8245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8268</v>
      </c>
      <c r="O3139">
        <f t="shared" ref="O3139:O3202" si="245">ROUND(E3139/D3139*100,0)</f>
        <v>105</v>
      </c>
      <c r="P3139">
        <f t="shared" ref="P3139:P3202" si="246">IFERROR(ROUND(E3139/L3139,2),0)</f>
        <v>55.13</v>
      </c>
      <c r="Q3139" s="10" t="s">
        <v>8310</v>
      </c>
      <c r="R3139" t="s">
        <v>8334</v>
      </c>
      <c r="S3139" s="13">
        <f t="shared" ref="S3139:S3202" si="247">(((J3139/60)/60)/24)+DATE(1970,1,1)</f>
        <v>41997.507905092592</v>
      </c>
      <c r="T3139" s="13">
        <f t="shared" ref="T3139:T3202" si="248">(((I3139/60)/60)/24)+DATE(1970,1,1)</f>
        <v>42027.507905092592</v>
      </c>
      <c r="U3139">
        <f t="shared" ref="U3139:U3202" si="249">YEAR(T3139)</f>
        <v>2015</v>
      </c>
    </row>
    <row r="3140" spans="1:21" ht="48" x14ac:dyDescent="0.2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8217</v>
      </c>
      <c r="G3140" t="s">
        <v>8222</v>
      </c>
      <c r="H3140" t="s">
        <v>8244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8268</v>
      </c>
      <c r="O3140">
        <f t="shared" si="245"/>
        <v>114</v>
      </c>
      <c r="P3140">
        <f t="shared" si="246"/>
        <v>87.96</v>
      </c>
      <c r="Q3140" s="10" t="s">
        <v>8310</v>
      </c>
      <c r="R3140" t="s">
        <v>8334</v>
      </c>
      <c r="S3140" s="13">
        <f t="shared" si="247"/>
        <v>41976.331979166673</v>
      </c>
      <c r="T3140" s="13">
        <f t="shared" si="248"/>
        <v>42004.291666666672</v>
      </c>
      <c r="U3140">
        <f t="shared" si="249"/>
        <v>2014</v>
      </c>
    </row>
    <row r="3141" spans="1:21" ht="48" x14ac:dyDescent="0.2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8217</v>
      </c>
      <c r="G3141" t="s">
        <v>8222</v>
      </c>
      <c r="H3141" t="s">
        <v>8244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8268</v>
      </c>
      <c r="O3141">
        <f t="shared" si="245"/>
        <v>127</v>
      </c>
      <c r="P3141">
        <f t="shared" si="246"/>
        <v>72.709999999999994</v>
      </c>
      <c r="Q3141" s="10" t="s">
        <v>8310</v>
      </c>
      <c r="R3141" t="s">
        <v>8334</v>
      </c>
      <c r="S3141" s="13">
        <f t="shared" si="247"/>
        <v>41988.829942129625</v>
      </c>
      <c r="T3141" s="13">
        <f t="shared" si="248"/>
        <v>42046.207638888889</v>
      </c>
      <c r="U3141">
        <f t="shared" si="249"/>
        <v>2015</v>
      </c>
    </row>
    <row r="3142" spans="1:21" ht="48" x14ac:dyDescent="0.2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8217</v>
      </c>
      <c r="G3142" t="s">
        <v>8223</v>
      </c>
      <c r="H3142" t="s">
        <v>8245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8268</v>
      </c>
      <c r="O3142">
        <f t="shared" si="245"/>
        <v>104</v>
      </c>
      <c r="P3142">
        <f t="shared" si="246"/>
        <v>39.380000000000003</v>
      </c>
      <c r="Q3142" s="10" t="s">
        <v>8310</v>
      </c>
      <c r="R3142" t="s">
        <v>8334</v>
      </c>
      <c r="S3142" s="13">
        <f t="shared" si="247"/>
        <v>41990.99863425926</v>
      </c>
      <c r="T3142" s="13">
        <f t="shared" si="248"/>
        <v>42020.99863425926</v>
      </c>
      <c r="U3142">
        <f t="shared" si="249"/>
        <v>2015</v>
      </c>
    </row>
    <row r="3143" spans="1:21" ht="48" x14ac:dyDescent="0.2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8217</v>
      </c>
      <c r="G3143" t="s">
        <v>8223</v>
      </c>
      <c r="H3143" t="s">
        <v>8245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8268</v>
      </c>
      <c r="O3143">
        <f t="shared" si="245"/>
        <v>101</v>
      </c>
      <c r="P3143">
        <f t="shared" si="246"/>
        <v>36.07</v>
      </c>
      <c r="Q3143" s="10" t="s">
        <v>8310</v>
      </c>
      <c r="R3143" t="s">
        <v>8334</v>
      </c>
      <c r="S3143" s="13">
        <f t="shared" si="247"/>
        <v>42128.627893518518</v>
      </c>
      <c r="T3143" s="13">
        <f t="shared" si="248"/>
        <v>42158.627893518518</v>
      </c>
      <c r="U3143">
        <f t="shared" si="249"/>
        <v>2015</v>
      </c>
    </row>
    <row r="3144" spans="1:21" ht="48" x14ac:dyDescent="0.2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8217</v>
      </c>
      <c r="G3144" t="s">
        <v>8222</v>
      </c>
      <c r="H3144" t="s">
        <v>8244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8268</v>
      </c>
      <c r="O3144">
        <f t="shared" si="245"/>
        <v>100</v>
      </c>
      <c r="P3144">
        <f t="shared" si="246"/>
        <v>68.97</v>
      </c>
      <c r="Q3144" s="10" t="s">
        <v>8310</v>
      </c>
      <c r="R3144" t="s">
        <v>8334</v>
      </c>
      <c r="S3144" s="13">
        <f t="shared" si="247"/>
        <v>42460.741747685184</v>
      </c>
      <c r="T3144" s="13">
        <f t="shared" si="248"/>
        <v>42511.165972222225</v>
      </c>
      <c r="U3144">
        <f t="shared" si="249"/>
        <v>2016</v>
      </c>
    </row>
    <row r="3145" spans="1:21" ht="48" x14ac:dyDescent="0.2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8217</v>
      </c>
      <c r="G3145" t="s">
        <v>8223</v>
      </c>
      <c r="H3145" t="s">
        <v>8245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8268</v>
      </c>
      <c r="O3145">
        <f t="shared" si="245"/>
        <v>101</v>
      </c>
      <c r="P3145">
        <f t="shared" si="246"/>
        <v>60.91</v>
      </c>
      <c r="Q3145" s="10" t="s">
        <v>8310</v>
      </c>
      <c r="R3145" t="s">
        <v>8334</v>
      </c>
      <c r="S3145" s="13">
        <f t="shared" si="247"/>
        <v>42191.363506944443</v>
      </c>
      <c r="T3145" s="13">
        <f t="shared" si="248"/>
        <v>42221.363506944443</v>
      </c>
      <c r="U3145">
        <f t="shared" si="249"/>
        <v>2015</v>
      </c>
    </row>
    <row r="3146" spans="1:21" ht="48" x14ac:dyDescent="0.2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8217</v>
      </c>
      <c r="G3146" t="s">
        <v>8230</v>
      </c>
      <c r="H3146" t="s">
        <v>8251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8268</v>
      </c>
      <c r="O3146">
        <f t="shared" si="245"/>
        <v>111</v>
      </c>
      <c r="P3146">
        <f t="shared" si="246"/>
        <v>110.75</v>
      </c>
      <c r="Q3146" s="10" t="s">
        <v>8310</v>
      </c>
      <c r="R3146" t="s">
        <v>8334</v>
      </c>
      <c r="S3146" s="13">
        <f t="shared" si="247"/>
        <v>42499.629849537043</v>
      </c>
      <c r="T3146" s="13">
        <f t="shared" si="248"/>
        <v>42522.904166666667</v>
      </c>
      <c r="U3146">
        <f t="shared" si="249"/>
        <v>2016</v>
      </c>
    </row>
    <row r="3147" spans="1:21" ht="32" x14ac:dyDescent="0.2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8217</v>
      </c>
      <c r="G3147" t="s">
        <v>8223</v>
      </c>
      <c r="H3147" t="s">
        <v>8245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8268</v>
      </c>
      <c r="O3147">
        <f t="shared" si="245"/>
        <v>103</v>
      </c>
      <c r="P3147">
        <f t="shared" si="246"/>
        <v>66.13</v>
      </c>
      <c r="Q3147" s="10" t="s">
        <v>8310</v>
      </c>
      <c r="R3147" t="s">
        <v>8334</v>
      </c>
      <c r="S3147" s="13">
        <f t="shared" si="247"/>
        <v>42120.531226851846</v>
      </c>
      <c r="T3147" s="13">
        <f t="shared" si="248"/>
        <v>42155.531226851846</v>
      </c>
      <c r="U3147">
        <f t="shared" si="249"/>
        <v>2015</v>
      </c>
    </row>
    <row r="3148" spans="1:21" ht="48" x14ac:dyDescent="0.2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8217</v>
      </c>
      <c r="G3148" t="s">
        <v>8222</v>
      </c>
      <c r="H3148" t="s">
        <v>8244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8268</v>
      </c>
      <c r="O3148">
        <f t="shared" si="245"/>
        <v>110</v>
      </c>
      <c r="P3148">
        <f t="shared" si="246"/>
        <v>73.400000000000006</v>
      </c>
      <c r="Q3148" s="10" t="s">
        <v>8310</v>
      </c>
      <c r="R3148" t="s">
        <v>8334</v>
      </c>
      <c r="S3148" s="13">
        <f t="shared" si="247"/>
        <v>41786.761354166665</v>
      </c>
      <c r="T3148" s="13">
        <f t="shared" si="248"/>
        <v>41821.207638888889</v>
      </c>
      <c r="U3148">
        <f t="shared" si="249"/>
        <v>2014</v>
      </c>
    </row>
    <row r="3149" spans="1:21" ht="48" x14ac:dyDescent="0.2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8217</v>
      </c>
      <c r="G3149" t="s">
        <v>8223</v>
      </c>
      <c r="H3149" t="s">
        <v>8245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8268</v>
      </c>
      <c r="O3149">
        <f t="shared" si="245"/>
        <v>155</v>
      </c>
      <c r="P3149">
        <f t="shared" si="246"/>
        <v>39.74</v>
      </c>
      <c r="Q3149" s="10" t="s">
        <v>8310</v>
      </c>
      <c r="R3149" t="s">
        <v>8334</v>
      </c>
      <c r="S3149" s="13">
        <f t="shared" si="247"/>
        <v>41988.617083333331</v>
      </c>
      <c r="T3149" s="13">
        <f t="shared" si="248"/>
        <v>42048.617083333331</v>
      </c>
      <c r="U3149">
        <f t="shared" si="249"/>
        <v>2015</v>
      </c>
    </row>
    <row r="3150" spans="1:21" ht="48" x14ac:dyDescent="0.2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8217</v>
      </c>
      <c r="G3150" t="s">
        <v>8223</v>
      </c>
      <c r="H3150" t="s">
        <v>8245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8268</v>
      </c>
      <c r="O3150">
        <f t="shared" si="245"/>
        <v>108</v>
      </c>
      <c r="P3150">
        <f t="shared" si="246"/>
        <v>72</v>
      </c>
      <c r="Q3150" s="10" t="s">
        <v>8310</v>
      </c>
      <c r="R3150" t="s">
        <v>8334</v>
      </c>
      <c r="S3150" s="13">
        <f t="shared" si="247"/>
        <v>42479.465833333335</v>
      </c>
      <c r="T3150" s="13">
        <f t="shared" si="248"/>
        <v>42500.465833333335</v>
      </c>
      <c r="U3150">
        <f t="shared" si="249"/>
        <v>2016</v>
      </c>
    </row>
    <row r="3151" spans="1:21" ht="48" x14ac:dyDescent="0.2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8217</v>
      </c>
      <c r="G3151" t="s">
        <v>8222</v>
      </c>
      <c r="H3151" t="s">
        <v>8244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8268</v>
      </c>
      <c r="O3151">
        <f t="shared" si="245"/>
        <v>102</v>
      </c>
      <c r="P3151">
        <f t="shared" si="246"/>
        <v>106.84</v>
      </c>
      <c r="Q3151" s="10" t="s">
        <v>8310</v>
      </c>
      <c r="R3151" t="s">
        <v>8334</v>
      </c>
      <c r="S3151" s="13">
        <f t="shared" si="247"/>
        <v>42505.738032407404</v>
      </c>
      <c r="T3151" s="13">
        <f t="shared" si="248"/>
        <v>42525.738032407404</v>
      </c>
      <c r="U3151">
        <f t="shared" si="249"/>
        <v>2016</v>
      </c>
    </row>
    <row r="3152" spans="1:21" ht="48" x14ac:dyDescent="0.2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8217</v>
      </c>
      <c r="G3152" t="s">
        <v>8222</v>
      </c>
      <c r="H3152" t="s">
        <v>8244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8268</v>
      </c>
      <c r="O3152">
        <f t="shared" si="245"/>
        <v>101</v>
      </c>
      <c r="P3152">
        <f t="shared" si="246"/>
        <v>61.06</v>
      </c>
      <c r="Q3152" s="10" t="s">
        <v>8310</v>
      </c>
      <c r="R3152" t="s">
        <v>8334</v>
      </c>
      <c r="S3152" s="13">
        <f t="shared" si="247"/>
        <v>42632.348310185189</v>
      </c>
      <c r="T3152" s="13">
        <f t="shared" si="248"/>
        <v>42663.204861111109</v>
      </c>
      <c r="U3152">
        <f t="shared" si="249"/>
        <v>2016</v>
      </c>
    </row>
    <row r="3153" spans="1:21" ht="48" x14ac:dyDescent="0.2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8219</v>
      </c>
      <c r="G3153" t="s">
        <v>8222</v>
      </c>
      <c r="H3153" t="s">
        <v>8244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8268</v>
      </c>
      <c r="O3153">
        <f t="shared" si="245"/>
        <v>18</v>
      </c>
      <c r="P3153">
        <f t="shared" si="246"/>
        <v>25.57</v>
      </c>
      <c r="Q3153" s="10" t="s">
        <v>8310</v>
      </c>
      <c r="R3153" t="s">
        <v>8334</v>
      </c>
      <c r="S3153" s="13">
        <f t="shared" si="247"/>
        <v>41833.089756944442</v>
      </c>
      <c r="T3153" s="13">
        <f t="shared" si="248"/>
        <v>41863.079143518517</v>
      </c>
      <c r="U3153">
        <f t="shared" si="249"/>
        <v>2014</v>
      </c>
    </row>
    <row r="3154" spans="1:21" ht="48" x14ac:dyDescent="0.2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8217</v>
      </c>
      <c r="G3154" t="s">
        <v>8222</v>
      </c>
      <c r="H3154" t="s">
        <v>8244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8302</v>
      </c>
      <c r="O3154">
        <f t="shared" si="245"/>
        <v>117</v>
      </c>
      <c r="P3154">
        <f t="shared" si="246"/>
        <v>41.7</v>
      </c>
      <c r="Q3154" s="10" t="s">
        <v>8310</v>
      </c>
      <c r="R3154" t="s">
        <v>8318</v>
      </c>
      <c r="S3154" s="13">
        <f t="shared" si="247"/>
        <v>42050.019641203704</v>
      </c>
      <c r="T3154" s="13">
        <f t="shared" si="248"/>
        <v>42064.207638888889</v>
      </c>
      <c r="U3154">
        <f t="shared" si="249"/>
        <v>2015</v>
      </c>
    </row>
    <row r="3155" spans="1:21" ht="48" x14ac:dyDescent="0.2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8217</v>
      </c>
      <c r="G3155" t="s">
        <v>8223</v>
      </c>
      <c r="H3155" t="s">
        <v>8245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8302</v>
      </c>
      <c r="O3155">
        <f t="shared" si="245"/>
        <v>100</v>
      </c>
      <c r="P3155">
        <f t="shared" si="246"/>
        <v>100</v>
      </c>
      <c r="Q3155" s="10" t="s">
        <v>8310</v>
      </c>
      <c r="R3155" t="s">
        <v>8318</v>
      </c>
      <c r="S3155" s="13">
        <f t="shared" si="247"/>
        <v>42138.930671296301</v>
      </c>
      <c r="T3155" s="13">
        <f t="shared" si="248"/>
        <v>42168.930671296301</v>
      </c>
      <c r="U3155">
        <f t="shared" si="249"/>
        <v>2015</v>
      </c>
    </row>
    <row r="3156" spans="1:21" ht="48" x14ac:dyDescent="0.2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8217</v>
      </c>
      <c r="G3156" t="s">
        <v>8222</v>
      </c>
      <c r="H3156" t="s">
        <v>8244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8302</v>
      </c>
      <c r="O3156">
        <f t="shared" si="245"/>
        <v>100</v>
      </c>
      <c r="P3156">
        <f t="shared" si="246"/>
        <v>143.21</v>
      </c>
      <c r="Q3156" s="10" t="s">
        <v>8310</v>
      </c>
      <c r="R3156" t="s">
        <v>8318</v>
      </c>
      <c r="S3156" s="13">
        <f t="shared" si="247"/>
        <v>42075.942627314813</v>
      </c>
      <c r="T3156" s="13">
        <f t="shared" si="248"/>
        <v>42103.166666666672</v>
      </c>
      <c r="U3156">
        <f t="shared" si="249"/>
        <v>2015</v>
      </c>
    </row>
    <row r="3157" spans="1:21" ht="48" x14ac:dyDescent="0.2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8217</v>
      </c>
      <c r="G3157" t="s">
        <v>8222</v>
      </c>
      <c r="H3157" t="s">
        <v>8244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8302</v>
      </c>
      <c r="O3157">
        <f t="shared" si="245"/>
        <v>143</v>
      </c>
      <c r="P3157">
        <f t="shared" si="246"/>
        <v>48.54</v>
      </c>
      <c r="Q3157" s="10" t="s">
        <v>8310</v>
      </c>
      <c r="R3157" t="s">
        <v>8318</v>
      </c>
      <c r="S3157" s="13">
        <f t="shared" si="247"/>
        <v>41887.111354166671</v>
      </c>
      <c r="T3157" s="13">
        <f t="shared" si="248"/>
        <v>41909.166666666664</v>
      </c>
      <c r="U3157">
        <f t="shared" si="249"/>
        <v>2014</v>
      </c>
    </row>
    <row r="3158" spans="1:21" ht="48" x14ac:dyDescent="0.2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8217</v>
      </c>
      <c r="G3158" t="s">
        <v>8223</v>
      </c>
      <c r="H3158" t="s">
        <v>8245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8302</v>
      </c>
      <c r="O3158">
        <f t="shared" si="245"/>
        <v>102</v>
      </c>
      <c r="P3158">
        <f t="shared" si="246"/>
        <v>75.37</v>
      </c>
      <c r="Q3158" s="10" t="s">
        <v>8310</v>
      </c>
      <c r="R3158" t="s">
        <v>8318</v>
      </c>
      <c r="S3158" s="13">
        <f t="shared" si="247"/>
        <v>42546.862233796302</v>
      </c>
      <c r="T3158" s="13">
        <f t="shared" si="248"/>
        <v>42575.958333333328</v>
      </c>
      <c r="U3158">
        <f t="shared" si="249"/>
        <v>2016</v>
      </c>
    </row>
    <row r="3159" spans="1:21" ht="48" x14ac:dyDescent="0.2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8217</v>
      </c>
      <c r="G3159" t="s">
        <v>8223</v>
      </c>
      <c r="H3159" t="s">
        <v>8245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8302</v>
      </c>
      <c r="O3159">
        <f t="shared" si="245"/>
        <v>151</v>
      </c>
      <c r="P3159">
        <f t="shared" si="246"/>
        <v>100.5</v>
      </c>
      <c r="Q3159" s="10" t="s">
        <v>8310</v>
      </c>
      <c r="R3159" t="s">
        <v>8318</v>
      </c>
      <c r="S3159" s="13">
        <f t="shared" si="247"/>
        <v>42548.63853009259</v>
      </c>
      <c r="T3159" s="13">
        <f t="shared" si="248"/>
        <v>42584.418749999997</v>
      </c>
      <c r="U3159">
        <f t="shared" si="249"/>
        <v>2016</v>
      </c>
    </row>
    <row r="3160" spans="1:21" ht="48" x14ac:dyDescent="0.2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8217</v>
      </c>
      <c r="G3160" t="s">
        <v>8223</v>
      </c>
      <c r="H3160" t="s">
        <v>8245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8268</v>
      </c>
      <c r="O3160">
        <f t="shared" si="245"/>
        <v>101</v>
      </c>
      <c r="P3160">
        <f t="shared" si="246"/>
        <v>53.29</v>
      </c>
      <c r="Q3160" s="10" t="s">
        <v>8310</v>
      </c>
      <c r="R3160" t="s">
        <v>8334</v>
      </c>
      <c r="S3160" s="13">
        <f t="shared" si="247"/>
        <v>41800.526701388888</v>
      </c>
      <c r="T3160" s="13">
        <f t="shared" si="248"/>
        <v>41850.958333333336</v>
      </c>
      <c r="U3160">
        <f t="shared" si="249"/>
        <v>2014</v>
      </c>
    </row>
    <row r="3161" spans="1:21" ht="48" x14ac:dyDescent="0.2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8217</v>
      </c>
      <c r="G3161" t="s">
        <v>8227</v>
      </c>
      <c r="H3161" t="s">
        <v>8249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8268</v>
      </c>
      <c r="O3161">
        <f t="shared" si="245"/>
        <v>110</v>
      </c>
      <c r="P3161">
        <f t="shared" si="246"/>
        <v>199.18</v>
      </c>
      <c r="Q3161" s="10" t="s">
        <v>8310</v>
      </c>
      <c r="R3161" t="s">
        <v>8334</v>
      </c>
      <c r="S3161" s="13">
        <f t="shared" si="247"/>
        <v>42109.751250000001</v>
      </c>
      <c r="T3161" s="13">
        <f t="shared" si="248"/>
        <v>42156.165972222225</v>
      </c>
      <c r="U3161">
        <f t="shared" si="249"/>
        <v>2015</v>
      </c>
    </row>
    <row r="3162" spans="1:21" ht="48" x14ac:dyDescent="0.2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8217</v>
      </c>
      <c r="G3162" t="s">
        <v>8222</v>
      </c>
      <c r="H3162" t="s">
        <v>8244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8268</v>
      </c>
      <c r="O3162">
        <f t="shared" si="245"/>
        <v>107</v>
      </c>
      <c r="P3162">
        <f t="shared" si="246"/>
        <v>107.25</v>
      </c>
      <c r="Q3162" s="10" t="s">
        <v>8310</v>
      </c>
      <c r="R3162" t="s">
        <v>8334</v>
      </c>
      <c r="S3162" s="13">
        <f t="shared" si="247"/>
        <v>42284.69694444444</v>
      </c>
      <c r="T3162" s="13">
        <f t="shared" si="248"/>
        <v>42301.165972222225</v>
      </c>
      <c r="U3162">
        <f t="shared" si="249"/>
        <v>2015</v>
      </c>
    </row>
    <row r="3163" spans="1:21" ht="32" x14ac:dyDescent="0.2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8217</v>
      </c>
      <c r="G3163" t="s">
        <v>8223</v>
      </c>
      <c r="H3163" t="s">
        <v>8245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8268</v>
      </c>
      <c r="O3163">
        <f t="shared" si="245"/>
        <v>102</v>
      </c>
      <c r="P3163">
        <f t="shared" si="246"/>
        <v>120.12</v>
      </c>
      <c r="Q3163" s="10" t="s">
        <v>8310</v>
      </c>
      <c r="R3163" t="s">
        <v>8334</v>
      </c>
      <c r="S3163" s="13">
        <f t="shared" si="247"/>
        <v>42152.765717592592</v>
      </c>
      <c r="T3163" s="13">
        <f t="shared" si="248"/>
        <v>42188.765717592592</v>
      </c>
      <c r="U3163">
        <f t="shared" si="249"/>
        <v>2015</v>
      </c>
    </row>
    <row r="3164" spans="1:21" ht="48" x14ac:dyDescent="0.2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8217</v>
      </c>
      <c r="G3164" t="s">
        <v>8222</v>
      </c>
      <c r="H3164" t="s">
        <v>8244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8268</v>
      </c>
      <c r="O3164">
        <f t="shared" si="245"/>
        <v>101</v>
      </c>
      <c r="P3164">
        <f t="shared" si="246"/>
        <v>63.28</v>
      </c>
      <c r="Q3164" s="10" t="s">
        <v>8310</v>
      </c>
      <c r="R3164" t="s">
        <v>8334</v>
      </c>
      <c r="S3164" s="13">
        <f t="shared" si="247"/>
        <v>42155.142638888887</v>
      </c>
      <c r="T3164" s="13">
        <f t="shared" si="248"/>
        <v>42215.142638888887</v>
      </c>
      <c r="U3164">
        <f t="shared" si="249"/>
        <v>2015</v>
      </c>
    </row>
    <row r="3165" spans="1:21" ht="16" x14ac:dyDescent="0.2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8219</v>
      </c>
      <c r="G3165" t="s">
        <v>8222</v>
      </c>
      <c r="H3165" t="s">
        <v>8244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8268</v>
      </c>
      <c r="O3165">
        <f t="shared" si="245"/>
        <v>5</v>
      </c>
      <c r="P3165">
        <f t="shared" si="246"/>
        <v>100</v>
      </c>
      <c r="Q3165" s="10" t="s">
        <v>8310</v>
      </c>
      <c r="R3165" t="s">
        <v>8334</v>
      </c>
      <c r="S3165" s="13">
        <f t="shared" si="247"/>
        <v>41914.590011574073</v>
      </c>
      <c r="T3165" s="13">
        <f t="shared" si="248"/>
        <v>41955.907638888893</v>
      </c>
      <c r="U3165">
        <f t="shared" si="249"/>
        <v>2014</v>
      </c>
    </row>
    <row r="3166" spans="1:21" ht="32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8219</v>
      </c>
      <c r="G3166" t="s">
        <v>8222</v>
      </c>
      <c r="H3166" t="s">
        <v>8244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8268</v>
      </c>
      <c r="O3166">
        <f t="shared" si="245"/>
        <v>1</v>
      </c>
      <c r="P3166">
        <f t="shared" si="246"/>
        <v>5.5</v>
      </c>
      <c r="Q3166" s="10" t="s">
        <v>8310</v>
      </c>
      <c r="R3166" t="s">
        <v>8334</v>
      </c>
      <c r="S3166" s="13">
        <f t="shared" si="247"/>
        <v>42402.947002314817</v>
      </c>
      <c r="T3166" s="13">
        <f t="shared" si="248"/>
        <v>42452.145138888889</v>
      </c>
      <c r="U3166">
        <f t="shared" si="249"/>
        <v>2016</v>
      </c>
    </row>
    <row r="3167" spans="1:21" ht="48" x14ac:dyDescent="0.2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8219</v>
      </c>
      <c r="G3167" t="s">
        <v>8222</v>
      </c>
      <c r="H3167" t="s">
        <v>8244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8268</v>
      </c>
      <c r="O3167">
        <f t="shared" si="245"/>
        <v>13</v>
      </c>
      <c r="P3167">
        <f t="shared" si="246"/>
        <v>50.2</v>
      </c>
      <c r="Q3167" s="10" t="s">
        <v>8310</v>
      </c>
      <c r="R3167" t="s">
        <v>8334</v>
      </c>
      <c r="S3167" s="13">
        <f t="shared" si="247"/>
        <v>42509.814108796301</v>
      </c>
      <c r="T3167" s="13">
        <f t="shared" si="248"/>
        <v>42539.814108796301</v>
      </c>
      <c r="U3167">
        <f t="shared" si="249"/>
        <v>2016</v>
      </c>
    </row>
    <row r="3168" spans="1:21" ht="48" x14ac:dyDescent="0.2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8218</v>
      </c>
      <c r="G3168" t="s">
        <v>8222</v>
      </c>
      <c r="H3168" t="s">
        <v>8244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8302</v>
      </c>
      <c r="O3168">
        <f t="shared" si="245"/>
        <v>2</v>
      </c>
      <c r="P3168">
        <f t="shared" si="246"/>
        <v>17.5</v>
      </c>
      <c r="Q3168" s="10" t="s">
        <v>8310</v>
      </c>
      <c r="R3168" t="s">
        <v>8318</v>
      </c>
      <c r="S3168" s="13">
        <f t="shared" si="247"/>
        <v>42079.857974537037</v>
      </c>
      <c r="T3168" s="13">
        <f t="shared" si="248"/>
        <v>42125.916666666672</v>
      </c>
      <c r="U3168">
        <f t="shared" si="249"/>
        <v>2015</v>
      </c>
    </row>
    <row r="3169" spans="1:21" ht="48" x14ac:dyDescent="0.2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8219</v>
      </c>
      <c r="G3169" t="s">
        <v>8223</v>
      </c>
      <c r="H3169" t="s">
        <v>8245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8268</v>
      </c>
      <c r="O3169">
        <f t="shared" si="245"/>
        <v>27</v>
      </c>
      <c r="P3169">
        <f t="shared" si="246"/>
        <v>38.71</v>
      </c>
      <c r="Q3169" s="10" t="s">
        <v>8310</v>
      </c>
      <c r="R3169" t="s">
        <v>8334</v>
      </c>
      <c r="S3169" s="13">
        <f t="shared" si="247"/>
        <v>42762.545810185184</v>
      </c>
      <c r="T3169" s="13">
        <f t="shared" si="248"/>
        <v>42792.545810185184</v>
      </c>
      <c r="U3169">
        <f t="shared" si="249"/>
        <v>2017</v>
      </c>
    </row>
    <row r="3170" spans="1:21" ht="48" x14ac:dyDescent="0.2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8219</v>
      </c>
      <c r="G3170" t="s">
        <v>8230</v>
      </c>
      <c r="H3170" t="s">
        <v>8251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8268</v>
      </c>
      <c r="O3170">
        <f t="shared" si="245"/>
        <v>0</v>
      </c>
      <c r="P3170">
        <f t="shared" si="246"/>
        <v>0</v>
      </c>
      <c r="Q3170" s="10" t="s">
        <v>8310</v>
      </c>
      <c r="R3170" t="s">
        <v>8334</v>
      </c>
      <c r="S3170" s="13">
        <f t="shared" si="247"/>
        <v>42494.471666666665</v>
      </c>
      <c r="T3170" s="13">
        <f t="shared" si="248"/>
        <v>42524.471666666665</v>
      </c>
      <c r="U3170">
        <f t="shared" si="249"/>
        <v>2016</v>
      </c>
    </row>
    <row r="3171" spans="1:21" ht="48" x14ac:dyDescent="0.2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8219</v>
      </c>
      <c r="G3171" t="s">
        <v>8222</v>
      </c>
      <c r="H3171" t="s">
        <v>8244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8268</v>
      </c>
      <c r="O3171">
        <f t="shared" si="245"/>
        <v>0</v>
      </c>
      <c r="P3171">
        <f t="shared" si="246"/>
        <v>5</v>
      </c>
      <c r="Q3171" s="10" t="s">
        <v>8310</v>
      </c>
      <c r="R3171" t="s">
        <v>8334</v>
      </c>
      <c r="S3171" s="13">
        <f t="shared" si="247"/>
        <v>42109.801712962959</v>
      </c>
      <c r="T3171" s="13">
        <f t="shared" si="248"/>
        <v>42139.801712962959</v>
      </c>
      <c r="U3171">
        <f t="shared" si="249"/>
        <v>2015</v>
      </c>
    </row>
    <row r="3172" spans="1:21" ht="48" x14ac:dyDescent="0.2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8219</v>
      </c>
      <c r="G3172" t="s">
        <v>8222</v>
      </c>
      <c r="H3172" t="s">
        <v>8244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8268</v>
      </c>
      <c r="O3172">
        <f t="shared" si="245"/>
        <v>32</v>
      </c>
      <c r="P3172">
        <f t="shared" si="246"/>
        <v>40.06</v>
      </c>
      <c r="Q3172" s="10" t="s">
        <v>8310</v>
      </c>
      <c r="R3172" t="s">
        <v>8334</v>
      </c>
      <c r="S3172" s="13">
        <f t="shared" si="247"/>
        <v>41816.950370370374</v>
      </c>
      <c r="T3172" s="13">
        <f t="shared" si="248"/>
        <v>41853.583333333336</v>
      </c>
      <c r="U3172">
        <f t="shared" si="249"/>
        <v>2014</v>
      </c>
    </row>
    <row r="3173" spans="1:21" ht="48" x14ac:dyDescent="0.2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8219</v>
      </c>
      <c r="G3173" t="s">
        <v>8222</v>
      </c>
      <c r="H3173" t="s">
        <v>8244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8268</v>
      </c>
      <c r="O3173">
        <f t="shared" si="245"/>
        <v>6</v>
      </c>
      <c r="P3173">
        <f t="shared" si="246"/>
        <v>42</v>
      </c>
      <c r="Q3173" s="10" t="s">
        <v>8310</v>
      </c>
      <c r="R3173" t="s">
        <v>8334</v>
      </c>
      <c r="S3173" s="13">
        <f t="shared" si="247"/>
        <v>42053.722060185188</v>
      </c>
      <c r="T3173" s="13">
        <f t="shared" si="248"/>
        <v>42113.680393518516</v>
      </c>
      <c r="U3173">
        <f t="shared" si="249"/>
        <v>2015</v>
      </c>
    </row>
    <row r="3174" spans="1:21" ht="48" x14ac:dyDescent="0.2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8219</v>
      </c>
      <c r="G3174" t="s">
        <v>8222</v>
      </c>
      <c r="H3174" t="s">
        <v>8244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8268</v>
      </c>
      <c r="O3174">
        <f t="shared" si="245"/>
        <v>14</v>
      </c>
      <c r="P3174">
        <f t="shared" si="246"/>
        <v>71.25</v>
      </c>
      <c r="Q3174" s="10" t="s">
        <v>8310</v>
      </c>
      <c r="R3174" t="s">
        <v>8334</v>
      </c>
      <c r="S3174" s="13">
        <f t="shared" si="247"/>
        <v>42414.235879629632</v>
      </c>
      <c r="T3174" s="13">
        <f t="shared" si="248"/>
        <v>42474.194212962961</v>
      </c>
      <c r="U3174">
        <f t="shared" si="249"/>
        <v>2016</v>
      </c>
    </row>
    <row r="3175" spans="1:21" ht="48" x14ac:dyDescent="0.2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8219</v>
      </c>
      <c r="G3175" t="s">
        <v>8222</v>
      </c>
      <c r="H3175" t="s">
        <v>8244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8268</v>
      </c>
      <c r="O3175">
        <f t="shared" si="245"/>
        <v>11</v>
      </c>
      <c r="P3175">
        <f t="shared" si="246"/>
        <v>26.75</v>
      </c>
      <c r="Q3175" s="10" t="s">
        <v>8310</v>
      </c>
      <c r="R3175" t="s">
        <v>8334</v>
      </c>
      <c r="S3175" s="13">
        <f t="shared" si="247"/>
        <v>41975.642974537041</v>
      </c>
      <c r="T3175" s="13">
        <f t="shared" si="248"/>
        <v>42035.642974537041</v>
      </c>
      <c r="U3175">
        <f t="shared" si="249"/>
        <v>2015</v>
      </c>
    </row>
    <row r="3176" spans="1:21" ht="48" x14ac:dyDescent="0.2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8219</v>
      </c>
      <c r="G3176" t="s">
        <v>8222</v>
      </c>
      <c r="H3176" t="s">
        <v>8244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8268</v>
      </c>
      <c r="O3176">
        <f t="shared" si="245"/>
        <v>32</v>
      </c>
      <c r="P3176">
        <f t="shared" si="246"/>
        <v>33.74</v>
      </c>
      <c r="Q3176" s="10" t="s">
        <v>8310</v>
      </c>
      <c r="R3176" t="s">
        <v>8334</v>
      </c>
      <c r="S3176" s="13">
        <f t="shared" si="247"/>
        <v>42399.707407407404</v>
      </c>
      <c r="T3176" s="13">
        <f t="shared" si="248"/>
        <v>42420.878472222219</v>
      </c>
      <c r="U3176">
        <f t="shared" si="249"/>
        <v>2016</v>
      </c>
    </row>
    <row r="3177" spans="1:21" ht="32" x14ac:dyDescent="0.2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8219</v>
      </c>
      <c r="G3177" t="s">
        <v>8222</v>
      </c>
      <c r="H3177" t="s">
        <v>8244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8268</v>
      </c>
      <c r="O3177">
        <f t="shared" si="245"/>
        <v>0</v>
      </c>
      <c r="P3177">
        <f t="shared" si="246"/>
        <v>5</v>
      </c>
      <c r="Q3177" s="10" t="s">
        <v>8310</v>
      </c>
      <c r="R3177" t="s">
        <v>8334</v>
      </c>
      <c r="S3177" s="13">
        <f t="shared" si="247"/>
        <v>41809.389930555553</v>
      </c>
      <c r="T3177" s="13">
        <f t="shared" si="248"/>
        <v>41839.389930555553</v>
      </c>
      <c r="U3177">
        <f t="shared" si="249"/>
        <v>2014</v>
      </c>
    </row>
    <row r="3178" spans="1:21" ht="48" x14ac:dyDescent="0.2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8219</v>
      </c>
      <c r="G3178" t="s">
        <v>8222</v>
      </c>
      <c r="H3178" t="s">
        <v>8244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8268</v>
      </c>
      <c r="O3178">
        <f t="shared" si="245"/>
        <v>10</v>
      </c>
      <c r="P3178">
        <f t="shared" si="246"/>
        <v>100.5</v>
      </c>
      <c r="Q3178" s="10" t="s">
        <v>8310</v>
      </c>
      <c r="R3178" t="s">
        <v>8334</v>
      </c>
      <c r="S3178" s="13">
        <f t="shared" si="247"/>
        <v>42020.587349537032</v>
      </c>
      <c r="T3178" s="13">
        <f t="shared" si="248"/>
        <v>42050.587349537032</v>
      </c>
      <c r="U3178">
        <f t="shared" si="249"/>
        <v>2015</v>
      </c>
    </row>
    <row r="3179" spans="1:21" ht="48" x14ac:dyDescent="0.2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8219</v>
      </c>
      <c r="G3179" t="s">
        <v>8222</v>
      </c>
      <c r="H3179" t="s">
        <v>8244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8268</v>
      </c>
      <c r="O3179">
        <f t="shared" si="245"/>
        <v>0</v>
      </c>
      <c r="P3179">
        <f t="shared" si="246"/>
        <v>5</v>
      </c>
      <c r="Q3179" s="10" t="s">
        <v>8310</v>
      </c>
      <c r="R3179" t="s">
        <v>8334</v>
      </c>
      <c r="S3179" s="13">
        <f t="shared" si="247"/>
        <v>41848.772928240738</v>
      </c>
      <c r="T3179" s="13">
        <f t="shared" si="248"/>
        <v>41877.686111111114</v>
      </c>
      <c r="U3179">
        <f t="shared" si="249"/>
        <v>2014</v>
      </c>
    </row>
    <row r="3180" spans="1:21" ht="48" x14ac:dyDescent="0.2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8219</v>
      </c>
      <c r="G3180" t="s">
        <v>8222</v>
      </c>
      <c r="H3180" t="s">
        <v>8244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8268</v>
      </c>
      <c r="O3180">
        <f t="shared" si="245"/>
        <v>1</v>
      </c>
      <c r="P3180">
        <f t="shared" si="246"/>
        <v>13</v>
      </c>
      <c r="Q3180" s="10" t="s">
        <v>8310</v>
      </c>
      <c r="R3180" t="s">
        <v>8334</v>
      </c>
      <c r="S3180" s="13">
        <f t="shared" si="247"/>
        <v>42021.301192129627</v>
      </c>
      <c r="T3180" s="13">
        <f t="shared" si="248"/>
        <v>42051.301192129627</v>
      </c>
      <c r="U3180">
        <f t="shared" si="249"/>
        <v>2015</v>
      </c>
    </row>
    <row r="3181" spans="1:21" ht="48" x14ac:dyDescent="0.2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8219</v>
      </c>
      <c r="G3181" t="s">
        <v>8222</v>
      </c>
      <c r="H3181" t="s">
        <v>8244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8268</v>
      </c>
      <c r="O3181">
        <f t="shared" si="245"/>
        <v>28</v>
      </c>
      <c r="P3181">
        <f t="shared" si="246"/>
        <v>51</v>
      </c>
      <c r="Q3181" s="10" t="s">
        <v>8310</v>
      </c>
      <c r="R3181" t="s">
        <v>8334</v>
      </c>
      <c r="S3181" s="13">
        <f t="shared" si="247"/>
        <v>41765.938657407409</v>
      </c>
      <c r="T3181" s="13">
        <f t="shared" si="248"/>
        <v>41795.938657407409</v>
      </c>
      <c r="U3181">
        <f t="shared" si="249"/>
        <v>2014</v>
      </c>
    </row>
    <row r="3182" spans="1:21" ht="48" x14ac:dyDescent="0.2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8219</v>
      </c>
      <c r="G3182" t="s">
        <v>8224</v>
      </c>
      <c r="H3182" t="s">
        <v>8246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8268</v>
      </c>
      <c r="O3182">
        <f t="shared" si="245"/>
        <v>19</v>
      </c>
      <c r="P3182">
        <f t="shared" si="246"/>
        <v>64.17</v>
      </c>
      <c r="Q3182" s="10" t="s">
        <v>8310</v>
      </c>
      <c r="R3182" t="s">
        <v>8334</v>
      </c>
      <c r="S3182" s="13">
        <f t="shared" si="247"/>
        <v>42093.588263888887</v>
      </c>
      <c r="T3182" s="13">
        <f t="shared" si="248"/>
        <v>42123.588263888887</v>
      </c>
      <c r="U3182">
        <f t="shared" si="249"/>
        <v>2015</v>
      </c>
    </row>
    <row r="3183" spans="1:21" ht="48" x14ac:dyDescent="0.2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8219</v>
      </c>
      <c r="G3183" t="s">
        <v>8223</v>
      </c>
      <c r="H3183" t="s">
        <v>8245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8268</v>
      </c>
      <c r="O3183">
        <f t="shared" si="245"/>
        <v>29</v>
      </c>
      <c r="P3183">
        <f t="shared" si="246"/>
        <v>44.31</v>
      </c>
      <c r="Q3183" s="10" t="s">
        <v>8310</v>
      </c>
      <c r="R3183" t="s">
        <v>8334</v>
      </c>
      <c r="S3183" s="13">
        <f t="shared" si="247"/>
        <v>41779.045937499999</v>
      </c>
      <c r="T3183" s="13">
        <f t="shared" si="248"/>
        <v>41820.727777777778</v>
      </c>
      <c r="U3183">
        <f t="shared" si="249"/>
        <v>2014</v>
      </c>
    </row>
    <row r="3184" spans="1:21" ht="48" x14ac:dyDescent="0.2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8219</v>
      </c>
      <c r="G3184" t="s">
        <v>8223</v>
      </c>
      <c r="H3184" t="s">
        <v>8245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8268</v>
      </c>
      <c r="O3184">
        <f t="shared" si="245"/>
        <v>11</v>
      </c>
      <c r="P3184">
        <f t="shared" si="246"/>
        <v>72</v>
      </c>
      <c r="Q3184" s="10" t="s">
        <v>8310</v>
      </c>
      <c r="R3184" t="s">
        <v>8334</v>
      </c>
      <c r="S3184" s="13">
        <f t="shared" si="247"/>
        <v>41990.612546296295</v>
      </c>
      <c r="T3184" s="13">
        <f t="shared" si="248"/>
        <v>42020.434722222228</v>
      </c>
      <c r="U3184">
        <f t="shared" si="249"/>
        <v>2015</v>
      </c>
    </row>
    <row r="3185" spans="1:21" ht="48" x14ac:dyDescent="0.2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8219</v>
      </c>
      <c r="G3185" t="s">
        <v>8222</v>
      </c>
      <c r="H3185" t="s">
        <v>8244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8268</v>
      </c>
      <c r="O3185">
        <f t="shared" si="245"/>
        <v>37</v>
      </c>
      <c r="P3185">
        <f t="shared" si="246"/>
        <v>91.25</v>
      </c>
      <c r="Q3185" s="10" t="s">
        <v>8310</v>
      </c>
      <c r="R3185" t="s">
        <v>8334</v>
      </c>
      <c r="S3185" s="13">
        <f t="shared" si="247"/>
        <v>41890.086805555555</v>
      </c>
      <c r="T3185" s="13">
        <f t="shared" si="248"/>
        <v>41934.207638888889</v>
      </c>
      <c r="U3185">
        <f t="shared" si="249"/>
        <v>2014</v>
      </c>
    </row>
    <row r="3186" spans="1:21" ht="48" x14ac:dyDescent="0.2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8219</v>
      </c>
      <c r="G3186" t="s">
        <v>8222</v>
      </c>
      <c r="H3186" t="s">
        <v>8244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8268</v>
      </c>
      <c r="O3186">
        <f t="shared" si="245"/>
        <v>2</v>
      </c>
      <c r="P3186">
        <f t="shared" si="246"/>
        <v>10.25</v>
      </c>
      <c r="Q3186" s="10" t="s">
        <v>8310</v>
      </c>
      <c r="R3186" t="s">
        <v>8334</v>
      </c>
      <c r="S3186" s="13">
        <f t="shared" si="247"/>
        <v>41883.916678240741</v>
      </c>
      <c r="T3186" s="13">
        <f t="shared" si="248"/>
        <v>41906.916678240741</v>
      </c>
      <c r="U3186">
        <f t="shared" si="249"/>
        <v>2014</v>
      </c>
    </row>
    <row r="3187" spans="1:21" ht="48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8219</v>
      </c>
      <c r="G3187" t="s">
        <v>8222</v>
      </c>
      <c r="H3187" t="s">
        <v>8244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8301</v>
      </c>
      <c r="O3187">
        <f t="shared" si="245"/>
        <v>0</v>
      </c>
      <c r="P3187">
        <f t="shared" si="246"/>
        <v>0</v>
      </c>
      <c r="Q3187" s="10" t="s">
        <v>8312</v>
      </c>
      <c r="R3187" t="s">
        <v>8342</v>
      </c>
      <c r="S3187" s="13">
        <f t="shared" si="247"/>
        <v>41078.899826388886</v>
      </c>
      <c r="T3187" s="13">
        <f t="shared" si="248"/>
        <v>41090.833333333336</v>
      </c>
      <c r="U3187">
        <f t="shared" si="249"/>
        <v>2012</v>
      </c>
    </row>
    <row r="3188" spans="1:21" ht="48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8217</v>
      </c>
      <c r="G3188" t="s">
        <v>8222</v>
      </c>
      <c r="H3188" t="s">
        <v>8244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8276</v>
      </c>
      <c r="O3188">
        <f t="shared" si="245"/>
        <v>107</v>
      </c>
      <c r="P3188">
        <f t="shared" si="246"/>
        <v>27.94</v>
      </c>
      <c r="Q3188" s="10" t="s">
        <v>8324</v>
      </c>
      <c r="R3188" t="s">
        <v>8345</v>
      </c>
      <c r="S3188" s="13">
        <f t="shared" si="247"/>
        <v>41004.802465277775</v>
      </c>
      <c r="T3188" s="13">
        <f t="shared" si="248"/>
        <v>41034.802407407406</v>
      </c>
      <c r="U3188">
        <f t="shared" si="249"/>
        <v>2012</v>
      </c>
    </row>
    <row r="3189" spans="1:21" ht="48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8217</v>
      </c>
      <c r="G3189" t="s">
        <v>8223</v>
      </c>
      <c r="H3189" t="s">
        <v>8245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8268</v>
      </c>
      <c r="O3189">
        <f t="shared" si="245"/>
        <v>153</v>
      </c>
      <c r="P3189">
        <f t="shared" si="246"/>
        <v>143.1</v>
      </c>
      <c r="Q3189" s="10" t="s">
        <v>8310</v>
      </c>
      <c r="R3189" t="s">
        <v>8334</v>
      </c>
      <c r="S3189" s="13">
        <f t="shared" si="247"/>
        <v>42429.991724537031</v>
      </c>
      <c r="T3189" s="13">
        <f t="shared" si="248"/>
        <v>42459.950057870374</v>
      </c>
      <c r="U3189">
        <f t="shared" si="249"/>
        <v>2016</v>
      </c>
    </row>
    <row r="3190" spans="1:21" ht="48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8219</v>
      </c>
      <c r="G3190" t="s">
        <v>8223</v>
      </c>
      <c r="H3190" t="s">
        <v>8245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8268</v>
      </c>
      <c r="O3190">
        <f t="shared" si="245"/>
        <v>4</v>
      </c>
      <c r="P3190">
        <f t="shared" si="246"/>
        <v>25</v>
      </c>
      <c r="Q3190" s="10" t="s">
        <v>8310</v>
      </c>
      <c r="R3190" t="s">
        <v>8334</v>
      </c>
      <c r="S3190" s="13">
        <f t="shared" si="247"/>
        <v>41851.700925925928</v>
      </c>
      <c r="T3190" s="13">
        <f t="shared" si="248"/>
        <v>41891.700925925928</v>
      </c>
      <c r="U3190">
        <f t="shared" si="249"/>
        <v>2014</v>
      </c>
    </row>
    <row r="3191" spans="1:21" ht="48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8217</v>
      </c>
      <c r="G3191" t="s">
        <v>8222</v>
      </c>
      <c r="H3191" t="s">
        <v>8244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8271</v>
      </c>
      <c r="O3191">
        <f t="shared" si="245"/>
        <v>144</v>
      </c>
      <c r="P3191">
        <f t="shared" si="246"/>
        <v>66.709999999999994</v>
      </c>
      <c r="Q3191" s="10" t="s">
        <v>8312</v>
      </c>
      <c r="R3191" t="s">
        <v>8346</v>
      </c>
      <c r="S3191" s="13">
        <f t="shared" si="247"/>
        <v>40909.649201388893</v>
      </c>
      <c r="T3191" s="13">
        <f t="shared" si="248"/>
        <v>40937.649201388893</v>
      </c>
      <c r="U3191">
        <f t="shared" si="249"/>
        <v>2012</v>
      </c>
    </row>
    <row r="3192" spans="1:21" ht="48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8219</v>
      </c>
      <c r="G3192" t="s">
        <v>8231</v>
      </c>
      <c r="H3192" t="s">
        <v>8247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8282</v>
      </c>
      <c r="O3192">
        <f t="shared" si="245"/>
        <v>48</v>
      </c>
      <c r="P3192">
        <f t="shared" si="246"/>
        <v>31.21</v>
      </c>
      <c r="Q3192" s="10" t="s">
        <v>8328</v>
      </c>
      <c r="R3192" t="s">
        <v>8329</v>
      </c>
      <c r="S3192" s="13">
        <f t="shared" si="247"/>
        <v>41958.550659722227</v>
      </c>
      <c r="T3192" s="13">
        <f t="shared" si="248"/>
        <v>41988.550659722227</v>
      </c>
      <c r="U3192">
        <f t="shared" si="249"/>
        <v>2014</v>
      </c>
    </row>
    <row r="3193" spans="1:21" ht="48" x14ac:dyDescent="0.2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8217</v>
      </c>
      <c r="G3193" t="s">
        <v>8222</v>
      </c>
      <c r="H3193" t="s">
        <v>8244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8268</v>
      </c>
      <c r="O3193">
        <f t="shared" si="245"/>
        <v>115</v>
      </c>
      <c r="P3193">
        <f t="shared" si="246"/>
        <v>39.67</v>
      </c>
      <c r="Q3193" s="10" t="s">
        <v>8310</v>
      </c>
      <c r="R3193" t="s">
        <v>8334</v>
      </c>
      <c r="S3193" s="13">
        <f t="shared" si="247"/>
        <v>41477.930914351848</v>
      </c>
      <c r="T3193" s="13">
        <f t="shared" si="248"/>
        <v>41504.625</v>
      </c>
      <c r="U3193">
        <f t="shared" si="249"/>
        <v>2013</v>
      </c>
    </row>
    <row r="3194" spans="1:21" ht="64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8218</v>
      </c>
      <c r="G3194" t="s">
        <v>8222</v>
      </c>
      <c r="H3194" t="s">
        <v>8244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8287</v>
      </c>
      <c r="O3194">
        <f t="shared" si="245"/>
        <v>11</v>
      </c>
      <c r="P3194">
        <f t="shared" si="246"/>
        <v>51.25</v>
      </c>
      <c r="Q3194" s="10" t="s">
        <v>8312</v>
      </c>
      <c r="R3194" t="s">
        <v>8352</v>
      </c>
      <c r="S3194" s="13">
        <f t="shared" si="247"/>
        <v>40399.065868055557</v>
      </c>
      <c r="T3194" s="13">
        <f t="shared" si="248"/>
        <v>40423.083333333336</v>
      </c>
      <c r="U3194">
        <f t="shared" si="249"/>
        <v>2010</v>
      </c>
    </row>
    <row r="3195" spans="1:21" ht="32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8219</v>
      </c>
      <c r="G3195" t="s">
        <v>8223</v>
      </c>
      <c r="H3195" t="s">
        <v>8245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8268</v>
      </c>
      <c r="O3195">
        <f t="shared" si="245"/>
        <v>8</v>
      </c>
      <c r="P3195">
        <f t="shared" si="246"/>
        <v>20.71</v>
      </c>
      <c r="Q3195" s="10" t="s">
        <v>8310</v>
      </c>
      <c r="R3195" t="s">
        <v>8334</v>
      </c>
      <c r="S3195" s="13">
        <f t="shared" si="247"/>
        <v>41755.476724537039</v>
      </c>
      <c r="T3195" s="13">
        <f t="shared" si="248"/>
        <v>41778.476724537039</v>
      </c>
      <c r="U3195">
        <f t="shared" si="249"/>
        <v>2014</v>
      </c>
    </row>
    <row r="3196" spans="1:21" ht="48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8217</v>
      </c>
      <c r="G3196" t="s">
        <v>8222</v>
      </c>
      <c r="H3196" t="s">
        <v>8244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8263</v>
      </c>
      <c r="O3196">
        <f t="shared" si="245"/>
        <v>124</v>
      </c>
      <c r="P3196">
        <f t="shared" si="246"/>
        <v>69.72</v>
      </c>
      <c r="Q3196" s="10" t="s">
        <v>8308</v>
      </c>
      <c r="R3196" t="s">
        <v>8357</v>
      </c>
      <c r="S3196" s="13">
        <f t="shared" si="247"/>
        <v>40997.271493055552</v>
      </c>
      <c r="T3196" s="13">
        <f t="shared" si="248"/>
        <v>41057.271493055552</v>
      </c>
      <c r="U3196">
        <f t="shared" si="249"/>
        <v>2012</v>
      </c>
    </row>
    <row r="3197" spans="1:21" ht="48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8217</v>
      </c>
      <c r="G3197" t="s">
        <v>8222</v>
      </c>
      <c r="H3197" t="s">
        <v>8244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8273</v>
      </c>
      <c r="O3197">
        <f t="shared" si="245"/>
        <v>108</v>
      </c>
      <c r="P3197">
        <f t="shared" si="246"/>
        <v>60.66</v>
      </c>
      <c r="Q3197" s="10" t="s">
        <v>8324</v>
      </c>
      <c r="R3197" t="s">
        <v>8348</v>
      </c>
      <c r="S3197" s="13">
        <f t="shared" si="247"/>
        <v>41325.525752314818</v>
      </c>
      <c r="T3197" s="13">
        <f t="shared" si="248"/>
        <v>41355.484085648146</v>
      </c>
      <c r="U3197">
        <f t="shared" si="249"/>
        <v>2013</v>
      </c>
    </row>
    <row r="3198" spans="1:21" ht="48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8217</v>
      </c>
      <c r="G3198" t="s">
        <v>8222</v>
      </c>
      <c r="H3198" t="s">
        <v>8244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8273</v>
      </c>
      <c r="O3198">
        <f t="shared" si="245"/>
        <v>100</v>
      </c>
      <c r="P3198">
        <f t="shared" si="246"/>
        <v>94.74</v>
      </c>
      <c r="Q3198" s="10" t="s">
        <v>8324</v>
      </c>
      <c r="R3198" t="s">
        <v>8348</v>
      </c>
      <c r="S3198" s="13">
        <f t="shared" si="247"/>
        <v>40941.652372685188</v>
      </c>
      <c r="T3198" s="13">
        <f t="shared" si="248"/>
        <v>40971.652372685188</v>
      </c>
      <c r="U3198">
        <f t="shared" si="249"/>
        <v>2012</v>
      </c>
    </row>
    <row r="3199" spans="1:21" ht="48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8217</v>
      </c>
      <c r="G3199" t="s">
        <v>8222</v>
      </c>
      <c r="H3199" t="s">
        <v>8244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8294</v>
      </c>
      <c r="O3199">
        <f t="shared" si="245"/>
        <v>489</v>
      </c>
      <c r="P3199">
        <f t="shared" si="246"/>
        <v>31.57</v>
      </c>
      <c r="Q3199" s="10" t="s">
        <v>8321</v>
      </c>
      <c r="R3199" t="s">
        <v>8349</v>
      </c>
      <c r="S3199" s="13">
        <f t="shared" si="247"/>
        <v>42745.365474537044</v>
      </c>
      <c r="T3199" s="13">
        <f t="shared" si="248"/>
        <v>42775.208333333328</v>
      </c>
      <c r="U3199">
        <f t="shared" si="249"/>
        <v>2017</v>
      </c>
    </row>
    <row r="3200" spans="1:21" ht="48" x14ac:dyDescent="0.2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8219</v>
      </c>
      <c r="G3200" t="s">
        <v>8222</v>
      </c>
      <c r="H3200" t="s">
        <v>8244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8268</v>
      </c>
      <c r="O3200">
        <f t="shared" si="245"/>
        <v>37</v>
      </c>
      <c r="P3200">
        <f t="shared" si="246"/>
        <v>46.93</v>
      </c>
      <c r="Q3200" s="10" t="s">
        <v>8310</v>
      </c>
      <c r="R3200" t="s">
        <v>8334</v>
      </c>
      <c r="S3200" s="13">
        <f t="shared" si="247"/>
        <v>42142.768819444449</v>
      </c>
      <c r="T3200" s="13">
        <f t="shared" si="248"/>
        <v>42182.768819444449</v>
      </c>
      <c r="U3200">
        <f t="shared" si="249"/>
        <v>2015</v>
      </c>
    </row>
    <row r="3201" spans="1:21" ht="48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8217</v>
      </c>
      <c r="G3201" t="s">
        <v>8222</v>
      </c>
      <c r="H3201" t="s">
        <v>8244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8302</v>
      </c>
      <c r="O3201">
        <f t="shared" si="245"/>
        <v>131</v>
      </c>
      <c r="P3201">
        <f t="shared" si="246"/>
        <v>112.14</v>
      </c>
      <c r="Q3201" s="10" t="s">
        <v>8310</v>
      </c>
      <c r="R3201" t="s">
        <v>8318</v>
      </c>
      <c r="S3201" s="13">
        <f t="shared" si="247"/>
        <v>41806.669317129628</v>
      </c>
      <c r="T3201" s="13">
        <f t="shared" si="248"/>
        <v>41835.208333333336</v>
      </c>
      <c r="U3201">
        <f t="shared" si="249"/>
        <v>2014</v>
      </c>
    </row>
    <row r="3202" spans="1:21" ht="32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8217</v>
      </c>
      <c r="G3202" t="s">
        <v>8222</v>
      </c>
      <c r="H3202" t="s">
        <v>8244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8268</v>
      </c>
      <c r="O3202">
        <f t="shared" si="245"/>
        <v>131</v>
      </c>
      <c r="P3202">
        <f t="shared" si="246"/>
        <v>41.42</v>
      </c>
      <c r="Q3202" s="10" t="s">
        <v>8310</v>
      </c>
      <c r="R3202" t="s">
        <v>8334</v>
      </c>
      <c r="S3202" s="13">
        <f t="shared" si="247"/>
        <v>41891.665324074071</v>
      </c>
      <c r="T3202" s="13">
        <f t="shared" si="248"/>
        <v>41913.166666666664</v>
      </c>
      <c r="U3202">
        <f t="shared" si="249"/>
        <v>2014</v>
      </c>
    </row>
    <row r="3203" spans="1:21" ht="48" x14ac:dyDescent="0.2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8217</v>
      </c>
      <c r="G3203" t="s">
        <v>8223</v>
      </c>
      <c r="H3203" t="s">
        <v>8245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8268</v>
      </c>
      <c r="O3203">
        <f t="shared" ref="O3203:O3266" si="250">ROUND(E3203/D3203*100,0)</f>
        <v>102</v>
      </c>
      <c r="P3203">
        <f t="shared" ref="P3203:P3266" si="251">IFERROR(ROUND(E3203/L3203,2),0)</f>
        <v>61</v>
      </c>
      <c r="Q3203" s="10" t="s">
        <v>8310</v>
      </c>
      <c r="R3203" t="s">
        <v>8334</v>
      </c>
      <c r="S3203" s="13">
        <f t="shared" ref="S3203:S3266" si="252">(((J3203/60)/60)/24)+DATE(1970,1,1)</f>
        <v>42167.533159722225</v>
      </c>
      <c r="T3203" s="13">
        <f t="shared" ref="T3203:T3266" si="253">(((I3203/60)/60)/24)+DATE(1970,1,1)</f>
        <v>42197.533159722225</v>
      </c>
      <c r="U3203">
        <f t="shared" ref="U3203:U3266" si="254">YEAR(T3203)</f>
        <v>2015</v>
      </c>
    </row>
    <row r="3204" spans="1:21" ht="48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8217</v>
      </c>
      <c r="G3204" t="s">
        <v>8222</v>
      </c>
      <c r="H3204" t="s">
        <v>8244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8268</v>
      </c>
      <c r="O3204">
        <f t="shared" si="250"/>
        <v>100</v>
      </c>
      <c r="P3204">
        <f t="shared" si="251"/>
        <v>150.41999999999999</v>
      </c>
      <c r="Q3204" s="10" t="s">
        <v>8310</v>
      </c>
      <c r="R3204" t="s">
        <v>8334</v>
      </c>
      <c r="S3204" s="13">
        <f t="shared" si="252"/>
        <v>42017.88045138889</v>
      </c>
      <c r="T3204" s="13">
        <f t="shared" si="253"/>
        <v>42044.1875</v>
      </c>
      <c r="U3204">
        <f t="shared" si="254"/>
        <v>2015</v>
      </c>
    </row>
    <row r="3205" spans="1:21" ht="48" x14ac:dyDescent="0.2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8217</v>
      </c>
      <c r="G3205" t="s">
        <v>8222</v>
      </c>
      <c r="H3205" t="s">
        <v>8244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8268</v>
      </c>
      <c r="O3205">
        <f t="shared" si="250"/>
        <v>116</v>
      </c>
      <c r="P3205">
        <f t="shared" si="251"/>
        <v>59.6</v>
      </c>
      <c r="Q3205" s="10" t="s">
        <v>8310</v>
      </c>
      <c r="R3205" t="s">
        <v>8334</v>
      </c>
      <c r="S3205" s="13">
        <f t="shared" si="252"/>
        <v>42056.65143518518</v>
      </c>
      <c r="T3205" s="13">
        <f t="shared" si="253"/>
        <v>42091.609768518523</v>
      </c>
      <c r="U3205">
        <f t="shared" si="254"/>
        <v>2015</v>
      </c>
    </row>
    <row r="3206" spans="1:21" ht="48" x14ac:dyDescent="0.2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8217</v>
      </c>
      <c r="G3206" t="s">
        <v>8222</v>
      </c>
      <c r="H3206" t="s">
        <v>8244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8268</v>
      </c>
      <c r="O3206">
        <f t="shared" si="250"/>
        <v>146</v>
      </c>
      <c r="P3206">
        <f t="shared" si="251"/>
        <v>292.77999999999997</v>
      </c>
      <c r="Q3206" s="10" t="s">
        <v>8310</v>
      </c>
      <c r="R3206" t="s">
        <v>8334</v>
      </c>
      <c r="S3206" s="13">
        <f t="shared" si="252"/>
        <v>41822.57503472222</v>
      </c>
      <c r="T3206" s="13">
        <f t="shared" si="253"/>
        <v>41825.041666666664</v>
      </c>
      <c r="U3206">
        <f t="shared" si="254"/>
        <v>2014</v>
      </c>
    </row>
    <row r="3207" spans="1:21" ht="48" x14ac:dyDescent="0.2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8217</v>
      </c>
      <c r="G3207" t="s">
        <v>8222</v>
      </c>
      <c r="H3207" t="s">
        <v>8244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8268</v>
      </c>
      <c r="O3207">
        <f t="shared" si="250"/>
        <v>115</v>
      </c>
      <c r="P3207">
        <f t="shared" si="251"/>
        <v>53.23</v>
      </c>
      <c r="Q3207" s="10" t="s">
        <v>8310</v>
      </c>
      <c r="R3207" t="s">
        <v>8334</v>
      </c>
      <c r="S3207" s="13">
        <f t="shared" si="252"/>
        <v>42128.736608796295</v>
      </c>
      <c r="T3207" s="13">
        <f t="shared" si="253"/>
        <v>42141.125</v>
      </c>
      <c r="U3207">
        <f t="shared" si="254"/>
        <v>2015</v>
      </c>
    </row>
    <row r="3208" spans="1:21" ht="48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8218</v>
      </c>
      <c r="G3208" t="s">
        <v>8225</v>
      </c>
      <c r="H3208" t="s">
        <v>8247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8284</v>
      </c>
      <c r="O3208">
        <f t="shared" si="250"/>
        <v>1</v>
      </c>
      <c r="P3208">
        <f t="shared" si="251"/>
        <v>15</v>
      </c>
      <c r="Q3208" s="10" t="s">
        <v>8312</v>
      </c>
      <c r="R3208" t="s">
        <v>8313</v>
      </c>
      <c r="S3208" s="13">
        <f t="shared" si="252"/>
        <v>42463.866666666669</v>
      </c>
      <c r="T3208" s="13">
        <f t="shared" si="253"/>
        <v>42484.915972222225</v>
      </c>
      <c r="U3208">
        <f t="shared" si="254"/>
        <v>2016</v>
      </c>
    </row>
    <row r="3209" spans="1:21" ht="48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8218</v>
      </c>
      <c r="G3209" t="s">
        <v>8222</v>
      </c>
      <c r="H3209" t="s">
        <v>8244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8287</v>
      </c>
      <c r="O3209">
        <f t="shared" si="250"/>
        <v>0</v>
      </c>
      <c r="P3209">
        <f t="shared" si="251"/>
        <v>0</v>
      </c>
      <c r="Q3209" s="10" t="s">
        <v>8312</v>
      </c>
      <c r="R3209" t="s">
        <v>8352</v>
      </c>
      <c r="S3209" s="13">
        <f t="shared" si="252"/>
        <v>40990.050069444449</v>
      </c>
      <c r="T3209" s="13">
        <f t="shared" si="253"/>
        <v>41050.050069444449</v>
      </c>
      <c r="U3209">
        <f t="shared" si="254"/>
        <v>2012</v>
      </c>
    </row>
    <row r="3210" spans="1:21" ht="48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8219</v>
      </c>
      <c r="G3210" t="s">
        <v>8222</v>
      </c>
      <c r="H3210" t="s">
        <v>8244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8290</v>
      </c>
      <c r="O3210">
        <f t="shared" si="250"/>
        <v>5</v>
      </c>
      <c r="P3210">
        <f t="shared" si="251"/>
        <v>21.25</v>
      </c>
      <c r="Q3210" s="10" t="s">
        <v>8324</v>
      </c>
      <c r="R3210" t="s">
        <v>8330</v>
      </c>
      <c r="S3210" s="13">
        <f t="shared" si="252"/>
        <v>41841.56381944444</v>
      </c>
      <c r="T3210" s="13">
        <f t="shared" si="253"/>
        <v>41882.818749999999</v>
      </c>
      <c r="U3210">
        <f t="shared" si="254"/>
        <v>2014</v>
      </c>
    </row>
    <row r="3211" spans="1:21" ht="32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8217</v>
      </c>
      <c r="G3211" t="s">
        <v>8222</v>
      </c>
      <c r="H3211" t="s">
        <v>8244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8298</v>
      </c>
      <c r="O3211">
        <f t="shared" si="250"/>
        <v>101</v>
      </c>
      <c r="P3211">
        <f t="shared" si="251"/>
        <v>35.520000000000003</v>
      </c>
      <c r="Q3211" s="10" t="s">
        <v>8315</v>
      </c>
      <c r="R3211" t="s">
        <v>8320</v>
      </c>
      <c r="S3211" s="13">
        <f t="shared" si="252"/>
        <v>41617.912662037037</v>
      </c>
      <c r="T3211" s="13">
        <f t="shared" si="253"/>
        <v>41631.912662037037</v>
      </c>
      <c r="U3211">
        <f t="shared" si="254"/>
        <v>2013</v>
      </c>
    </row>
    <row r="3212" spans="1:21" ht="48" x14ac:dyDescent="0.2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8217</v>
      </c>
      <c r="G3212" t="s">
        <v>8222</v>
      </c>
      <c r="H3212" t="s">
        <v>8244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8300</v>
      </c>
      <c r="O3212">
        <f t="shared" si="250"/>
        <v>107</v>
      </c>
      <c r="P3212">
        <f t="shared" si="251"/>
        <v>45.54</v>
      </c>
      <c r="Q3212" s="10" t="s">
        <v>8310</v>
      </c>
      <c r="R3212" t="s">
        <v>8311</v>
      </c>
      <c r="S3212" s="13">
        <f t="shared" si="252"/>
        <v>42233.747349537036</v>
      </c>
      <c r="T3212" s="13">
        <f t="shared" si="253"/>
        <v>42263.747349537036</v>
      </c>
      <c r="U3212">
        <f t="shared" si="254"/>
        <v>2015</v>
      </c>
    </row>
    <row r="3213" spans="1:21" ht="48" x14ac:dyDescent="0.2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8217</v>
      </c>
      <c r="G3213" t="s">
        <v>8223</v>
      </c>
      <c r="H3213" t="s">
        <v>8245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8268</v>
      </c>
      <c r="O3213">
        <f t="shared" si="250"/>
        <v>126</v>
      </c>
      <c r="P3213">
        <f t="shared" si="251"/>
        <v>147.33000000000001</v>
      </c>
      <c r="Q3213" s="10" t="s">
        <v>8310</v>
      </c>
      <c r="R3213" t="s">
        <v>8334</v>
      </c>
      <c r="S3213" s="13">
        <f t="shared" si="252"/>
        <v>42489.619525462964</v>
      </c>
      <c r="T3213" s="13">
        <f t="shared" si="253"/>
        <v>42500.470138888893</v>
      </c>
      <c r="U3213">
        <f t="shared" si="254"/>
        <v>2016</v>
      </c>
    </row>
    <row r="3214" spans="1:21" ht="48" x14ac:dyDescent="0.2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8217</v>
      </c>
      <c r="G3214" t="s">
        <v>8222</v>
      </c>
      <c r="H3214" t="s">
        <v>8244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8268</v>
      </c>
      <c r="O3214">
        <f t="shared" si="250"/>
        <v>112</v>
      </c>
      <c r="P3214">
        <f t="shared" si="251"/>
        <v>65.17</v>
      </c>
      <c r="Q3214" s="10" t="s">
        <v>8310</v>
      </c>
      <c r="R3214" t="s">
        <v>8334</v>
      </c>
      <c r="S3214" s="13">
        <f t="shared" si="252"/>
        <v>42524.782638888893</v>
      </c>
      <c r="T3214" s="13">
        <f t="shared" si="253"/>
        <v>42544.782638888893</v>
      </c>
      <c r="U3214">
        <f t="shared" si="254"/>
        <v>2016</v>
      </c>
    </row>
    <row r="3215" spans="1:21" ht="48" x14ac:dyDescent="0.2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8219</v>
      </c>
      <c r="G3215" t="s">
        <v>8222</v>
      </c>
      <c r="H3215" t="s">
        <v>8244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8268</v>
      </c>
      <c r="O3215">
        <f t="shared" si="250"/>
        <v>24</v>
      </c>
      <c r="P3215">
        <f t="shared" si="251"/>
        <v>53.13</v>
      </c>
      <c r="Q3215" s="10" t="s">
        <v>8310</v>
      </c>
      <c r="R3215" t="s">
        <v>8334</v>
      </c>
      <c r="S3215" s="13">
        <f t="shared" si="252"/>
        <v>42306.848854166667</v>
      </c>
      <c r="T3215" s="13">
        <f t="shared" si="253"/>
        <v>42336.890520833331</v>
      </c>
      <c r="U3215">
        <f t="shared" si="254"/>
        <v>2015</v>
      </c>
    </row>
    <row r="3216" spans="1:21" ht="48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8217</v>
      </c>
      <c r="G3216" t="s">
        <v>8222</v>
      </c>
      <c r="H3216" t="s">
        <v>8244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8273</v>
      </c>
      <c r="O3216">
        <f t="shared" si="250"/>
        <v>109</v>
      </c>
      <c r="P3216">
        <f t="shared" si="251"/>
        <v>132.86000000000001</v>
      </c>
      <c r="Q3216" s="10" t="s">
        <v>8324</v>
      </c>
      <c r="R3216" t="s">
        <v>8348</v>
      </c>
      <c r="S3216" s="13">
        <f t="shared" si="252"/>
        <v>41277.186111111114</v>
      </c>
      <c r="T3216" s="13">
        <f t="shared" si="253"/>
        <v>41295.332638888889</v>
      </c>
      <c r="U3216">
        <f t="shared" si="254"/>
        <v>2013</v>
      </c>
    </row>
    <row r="3217" spans="1:21" ht="48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8217</v>
      </c>
      <c r="G3217" t="s">
        <v>8223</v>
      </c>
      <c r="H3217" t="s">
        <v>8245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8268</v>
      </c>
      <c r="O3217">
        <f t="shared" si="250"/>
        <v>110</v>
      </c>
      <c r="P3217">
        <f t="shared" si="251"/>
        <v>35.96</v>
      </c>
      <c r="Q3217" s="10" t="s">
        <v>8310</v>
      </c>
      <c r="R3217" t="s">
        <v>8334</v>
      </c>
      <c r="S3217" s="13">
        <f t="shared" si="252"/>
        <v>42256.764212962968</v>
      </c>
      <c r="T3217" s="13">
        <f t="shared" si="253"/>
        <v>42283.957638888889</v>
      </c>
      <c r="U3217">
        <f t="shared" si="254"/>
        <v>2015</v>
      </c>
    </row>
    <row r="3218" spans="1:21" ht="32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8217</v>
      </c>
      <c r="G3218" t="s">
        <v>8222</v>
      </c>
      <c r="H3218" t="s">
        <v>8244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8289</v>
      </c>
      <c r="O3218">
        <f t="shared" si="250"/>
        <v>113</v>
      </c>
      <c r="P3218">
        <f t="shared" si="251"/>
        <v>39.18</v>
      </c>
      <c r="Q3218" s="10" t="s">
        <v>8324</v>
      </c>
      <c r="R3218" t="s">
        <v>8354</v>
      </c>
      <c r="S3218" s="13">
        <f t="shared" si="252"/>
        <v>41034.656597222223</v>
      </c>
      <c r="T3218" s="13">
        <f t="shared" si="253"/>
        <v>41064.656597222223</v>
      </c>
      <c r="U3218">
        <f t="shared" si="254"/>
        <v>2012</v>
      </c>
    </row>
    <row r="3219" spans="1:21" ht="48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8217</v>
      </c>
      <c r="G3219" t="s">
        <v>8222</v>
      </c>
      <c r="H3219" t="s">
        <v>8244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8268</v>
      </c>
      <c r="O3219">
        <f t="shared" si="250"/>
        <v>100</v>
      </c>
      <c r="P3219">
        <f t="shared" si="251"/>
        <v>37.78</v>
      </c>
      <c r="Q3219" s="10" t="s">
        <v>8310</v>
      </c>
      <c r="R3219" t="s">
        <v>8334</v>
      </c>
      <c r="S3219" s="13">
        <f t="shared" si="252"/>
        <v>41894.91375</v>
      </c>
      <c r="T3219" s="13">
        <f t="shared" si="253"/>
        <v>41938.029861111114</v>
      </c>
      <c r="U3219">
        <f t="shared" si="254"/>
        <v>2014</v>
      </c>
    </row>
    <row r="3220" spans="1:21" ht="48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8219</v>
      </c>
      <c r="G3220" t="s">
        <v>8222</v>
      </c>
      <c r="H3220" t="s">
        <v>8244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8268</v>
      </c>
      <c r="O3220">
        <f t="shared" si="250"/>
        <v>24</v>
      </c>
      <c r="P3220">
        <f t="shared" si="251"/>
        <v>41</v>
      </c>
      <c r="Q3220" s="10" t="s">
        <v>8310</v>
      </c>
      <c r="R3220" t="s">
        <v>8334</v>
      </c>
      <c r="S3220" s="13">
        <f t="shared" si="252"/>
        <v>42770.290590277778</v>
      </c>
      <c r="T3220" s="13">
        <f t="shared" si="253"/>
        <v>42800.290590277778</v>
      </c>
      <c r="U3220">
        <f t="shared" si="254"/>
        <v>2017</v>
      </c>
    </row>
    <row r="3221" spans="1:21" ht="48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8218</v>
      </c>
      <c r="G3221" t="s">
        <v>8222</v>
      </c>
      <c r="H3221" t="s">
        <v>8244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8270</v>
      </c>
      <c r="O3221">
        <f t="shared" si="250"/>
        <v>0</v>
      </c>
      <c r="P3221">
        <f t="shared" si="251"/>
        <v>0</v>
      </c>
      <c r="Q3221" s="10" t="s">
        <v>8315</v>
      </c>
      <c r="R3221" t="s">
        <v>8323</v>
      </c>
      <c r="S3221" s="13">
        <f t="shared" si="252"/>
        <v>41836.595520833333</v>
      </c>
      <c r="T3221" s="13">
        <f t="shared" si="253"/>
        <v>41866.595520833333</v>
      </c>
      <c r="U3221">
        <f t="shared" si="254"/>
        <v>2014</v>
      </c>
    </row>
    <row r="3222" spans="1:21" ht="48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8217</v>
      </c>
      <c r="G3222" t="s">
        <v>8222</v>
      </c>
      <c r="H3222" t="s">
        <v>8244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8268</v>
      </c>
      <c r="O3222">
        <f t="shared" si="250"/>
        <v>101</v>
      </c>
      <c r="P3222">
        <f t="shared" si="251"/>
        <v>55.33</v>
      </c>
      <c r="Q3222" s="10" t="s">
        <v>8310</v>
      </c>
      <c r="R3222" t="s">
        <v>8334</v>
      </c>
      <c r="S3222" s="13">
        <f t="shared" si="252"/>
        <v>42372.693055555559</v>
      </c>
      <c r="T3222" s="13">
        <f t="shared" si="253"/>
        <v>42402.693055555559</v>
      </c>
      <c r="U3222">
        <f t="shared" si="254"/>
        <v>2016</v>
      </c>
    </row>
    <row r="3223" spans="1:21" ht="48" x14ac:dyDescent="0.2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8217</v>
      </c>
      <c r="G3223" t="s">
        <v>8227</v>
      </c>
      <c r="H3223" t="s">
        <v>8249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8268</v>
      </c>
      <c r="O3223">
        <f t="shared" si="250"/>
        <v>102</v>
      </c>
      <c r="P3223">
        <f t="shared" si="251"/>
        <v>40.24</v>
      </c>
      <c r="Q3223" s="10" t="s">
        <v>8310</v>
      </c>
      <c r="R3223" t="s">
        <v>8334</v>
      </c>
      <c r="S3223" s="13">
        <f t="shared" si="252"/>
        <v>42459.15861111111</v>
      </c>
      <c r="T3223" s="13">
        <f t="shared" si="253"/>
        <v>42518.905555555553</v>
      </c>
      <c r="U3223">
        <f t="shared" si="254"/>
        <v>2016</v>
      </c>
    </row>
    <row r="3224" spans="1:21" ht="48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8217</v>
      </c>
      <c r="G3224" t="s">
        <v>8223</v>
      </c>
      <c r="H3224" t="s">
        <v>8245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8268</v>
      </c>
      <c r="O3224">
        <f t="shared" si="250"/>
        <v>101</v>
      </c>
      <c r="P3224">
        <f t="shared" si="251"/>
        <v>45.11</v>
      </c>
      <c r="Q3224" s="10" t="s">
        <v>8310</v>
      </c>
      <c r="R3224" t="s">
        <v>8334</v>
      </c>
      <c r="S3224" s="13">
        <f t="shared" si="252"/>
        <v>42733.50136574074</v>
      </c>
      <c r="T3224" s="13">
        <f t="shared" si="253"/>
        <v>42753.50136574074</v>
      </c>
      <c r="U3224">
        <f t="shared" si="254"/>
        <v>2017</v>
      </c>
    </row>
    <row r="3225" spans="1:21" ht="48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8219</v>
      </c>
      <c r="G3225" t="s">
        <v>8223</v>
      </c>
      <c r="H3225" t="s">
        <v>8245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8268</v>
      </c>
      <c r="O3225">
        <f t="shared" si="250"/>
        <v>4</v>
      </c>
      <c r="P3225">
        <f t="shared" si="251"/>
        <v>23</v>
      </c>
      <c r="Q3225" s="10" t="s">
        <v>8310</v>
      </c>
      <c r="R3225" t="s">
        <v>8334</v>
      </c>
      <c r="S3225" s="13">
        <f t="shared" si="252"/>
        <v>42401.672372685185</v>
      </c>
      <c r="T3225" s="13">
        <f t="shared" si="253"/>
        <v>42431.672372685185</v>
      </c>
      <c r="U3225">
        <f t="shared" si="254"/>
        <v>2016</v>
      </c>
    </row>
    <row r="3226" spans="1:21" ht="48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8217</v>
      </c>
      <c r="G3226" t="s">
        <v>8222</v>
      </c>
      <c r="H3226" t="s">
        <v>8244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8273</v>
      </c>
      <c r="O3226">
        <f t="shared" si="250"/>
        <v>134</v>
      </c>
      <c r="P3226">
        <f t="shared" si="251"/>
        <v>39.82</v>
      </c>
      <c r="Q3226" s="10" t="s">
        <v>8324</v>
      </c>
      <c r="R3226" t="s">
        <v>8348</v>
      </c>
      <c r="S3226" s="13">
        <f t="shared" si="252"/>
        <v>40250.242106481484</v>
      </c>
      <c r="T3226" s="13">
        <f t="shared" si="253"/>
        <v>40286.290972222225</v>
      </c>
      <c r="U3226">
        <f t="shared" si="254"/>
        <v>2010</v>
      </c>
    </row>
    <row r="3227" spans="1:21" ht="48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8217</v>
      </c>
      <c r="G3227" t="s">
        <v>8222</v>
      </c>
      <c r="H3227" t="s">
        <v>8244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8285</v>
      </c>
      <c r="O3227">
        <f t="shared" si="250"/>
        <v>137</v>
      </c>
      <c r="P3227">
        <f t="shared" si="251"/>
        <v>30.96</v>
      </c>
      <c r="Q3227" s="10" t="s">
        <v>8312</v>
      </c>
      <c r="R3227" t="s">
        <v>8344</v>
      </c>
      <c r="S3227" s="13">
        <f t="shared" si="252"/>
        <v>41754.745243055557</v>
      </c>
      <c r="T3227" s="13">
        <f t="shared" si="253"/>
        <v>41769.165972222225</v>
      </c>
      <c r="U3227">
        <f t="shared" si="254"/>
        <v>2014</v>
      </c>
    </row>
    <row r="3228" spans="1:21" ht="48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8219</v>
      </c>
      <c r="G3228" t="s">
        <v>8223</v>
      </c>
      <c r="H3228" t="s">
        <v>8245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8293</v>
      </c>
      <c r="O3228">
        <f t="shared" si="250"/>
        <v>3</v>
      </c>
      <c r="P3228">
        <f t="shared" si="251"/>
        <v>12.75</v>
      </c>
      <c r="Q3228" s="10" t="s">
        <v>8328</v>
      </c>
      <c r="R3228" t="s">
        <v>8335</v>
      </c>
      <c r="S3228" s="13">
        <f t="shared" si="252"/>
        <v>42555.698738425926</v>
      </c>
      <c r="T3228" s="13">
        <f t="shared" si="253"/>
        <v>42584.958333333328</v>
      </c>
      <c r="U3228">
        <f t="shared" si="254"/>
        <v>2016</v>
      </c>
    </row>
    <row r="3229" spans="1:21" ht="48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8217</v>
      </c>
      <c r="G3229" t="s">
        <v>8223</v>
      </c>
      <c r="H3229" t="s">
        <v>8245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8268</v>
      </c>
      <c r="O3229">
        <f t="shared" si="250"/>
        <v>103</v>
      </c>
      <c r="P3229">
        <f t="shared" si="251"/>
        <v>23.87</v>
      </c>
      <c r="Q3229" s="10" t="s">
        <v>8310</v>
      </c>
      <c r="R3229" t="s">
        <v>8334</v>
      </c>
      <c r="S3229" s="13">
        <f t="shared" si="252"/>
        <v>42675.694236111114</v>
      </c>
      <c r="T3229" s="13">
        <f t="shared" si="253"/>
        <v>42705.735902777778</v>
      </c>
      <c r="U3229">
        <f t="shared" si="254"/>
        <v>2016</v>
      </c>
    </row>
    <row r="3230" spans="1:21" ht="48" x14ac:dyDescent="0.2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8217</v>
      </c>
      <c r="G3230" t="s">
        <v>8222</v>
      </c>
      <c r="H3230" t="s">
        <v>8244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8268</v>
      </c>
      <c r="O3230">
        <f t="shared" si="250"/>
        <v>126</v>
      </c>
      <c r="P3230">
        <f t="shared" si="251"/>
        <v>55.97</v>
      </c>
      <c r="Q3230" s="10" t="s">
        <v>8310</v>
      </c>
      <c r="R3230" t="s">
        <v>8334</v>
      </c>
      <c r="S3230" s="13">
        <f t="shared" si="252"/>
        <v>42592.066921296297</v>
      </c>
      <c r="T3230" s="13">
        <f t="shared" si="253"/>
        <v>42617.066921296297</v>
      </c>
      <c r="U3230">
        <f t="shared" si="254"/>
        <v>2016</v>
      </c>
    </row>
    <row r="3231" spans="1:21" ht="48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8219</v>
      </c>
      <c r="G3231" t="s">
        <v>8222</v>
      </c>
      <c r="H3231" t="s">
        <v>8244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8268</v>
      </c>
      <c r="O3231">
        <f t="shared" si="250"/>
        <v>11</v>
      </c>
      <c r="P3231">
        <f t="shared" si="251"/>
        <v>42.5</v>
      </c>
      <c r="Q3231" s="10" t="s">
        <v>8310</v>
      </c>
      <c r="R3231" t="s">
        <v>8334</v>
      </c>
      <c r="S3231" s="13">
        <f t="shared" si="252"/>
        <v>41793.191875000004</v>
      </c>
      <c r="T3231" s="13">
        <f t="shared" si="253"/>
        <v>41807.191875000004</v>
      </c>
      <c r="U3231">
        <f t="shared" si="254"/>
        <v>2014</v>
      </c>
    </row>
    <row r="3232" spans="1:21" ht="48" x14ac:dyDescent="0.2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8219</v>
      </c>
      <c r="G3232" t="s">
        <v>8222</v>
      </c>
      <c r="H3232" t="s">
        <v>8244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8268</v>
      </c>
      <c r="O3232">
        <f t="shared" si="250"/>
        <v>13</v>
      </c>
      <c r="P3232">
        <f t="shared" si="251"/>
        <v>25.5</v>
      </c>
      <c r="Q3232" s="10" t="s">
        <v>8310</v>
      </c>
      <c r="R3232" t="s">
        <v>8334</v>
      </c>
      <c r="S3232" s="13">
        <f t="shared" si="252"/>
        <v>41990.506377314814</v>
      </c>
      <c r="T3232" s="13">
        <f t="shared" si="253"/>
        <v>42020.506377314814</v>
      </c>
      <c r="U3232">
        <f t="shared" si="254"/>
        <v>2015</v>
      </c>
    </row>
    <row r="3233" spans="1:21" ht="48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8217</v>
      </c>
      <c r="G3233" t="s">
        <v>8222</v>
      </c>
      <c r="H3233" t="s">
        <v>8244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8292</v>
      </c>
      <c r="O3233">
        <f t="shared" si="250"/>
        <v>117</v>
      </c>
      <c r="P3233">
        <f t="shared" si="251"/>
        <v>44.85</v>
      </c>
      <c r="Q3233" s="10" t="s">
        <v>8315</v>
      </c>
      <c r="R3233" t="s">
        <v>8326</v>
      </c>
      <c r="S3233" s="13">
        <f t="shared" si="252"/>
        <v>40761.604421296295</v>
      </c>
      <c r="T3233" s="13">
        <f t="shared" si="253"/>
        <v>40805.604421296295</v>
      </c>
      <c r="U3233">
        <f t="shared" si="254"/>
        <v>2011</v>
      </c>
    </row>
    <row r="3234" spans="1:21" ht="48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8217</v>
      </c>
      <c r="G3234" t="s">
        <v>8223</v>
      </c>
      <c r="H3234" t="s">
        <v>8245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8297</v>
      </c>
      <c r="O3234">
        <f t="shared" si="250"/>
        <v>103</v>
      </c>
      <c r="P3234">
        <f t="shared" si="251"/>
        <v>43.62</v>
      </c>
      <c r="Q3234" s="10" t="s">
        <v>8324</v>
      </c>
      <c r="R3234" t="s">
        <v>8356</v>
      </c>
      <c r="S3234" s="13">
        <f t="shared" si="252"/>
        <v>41390.757754629631</v>
      </c>
      <c r="T3234" s="13">
        <f t="shared" si="253"/>
        <v>41425.708333333336</v>
      </c>
      <c r="U3234">
        <f t="shared" si="254"/>
        <v>2013</v>
      </c>
    </row>
    <row r="3235" spans="1:21" ht="48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8217</v>
      </c>
      <c r="G3235" t="s">
        <v>8222</v>
      </c>
      <c r="H3235" t="s">
        <v>8244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8268</v>
      </c>
      <c r="O3235">
        <f t="shared" si="250"/>
        <v>109</v>
      </c>
      <c r="P3235">
        <f t="shared" si="251"/>
        <v>34.409999999999997</v>
      </c>
      <c r="Q3235" s="10" t="s">
        <v>8310</v>
      </c>
      <c r="R3235" t="s">
        <v>8334</v>
      </c>
      <c r="S3235" s="13">
        <f t="shared" si="252"/>
        <v>42511.741944444439</v>
      </c>
      <c r="T3235" s="13">
        <f t="shared" si="253"/>
        <v>42523.916666666672</v>
      </c>
      <c r="U3235">
        <f t="shared" si="254"/>
        <v>2016</v>
      </c>
    </row>
    <row r="3236" spans="1:21" ht="48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8217</v>
      </c>
      <c r="G3236" t="s">
        <v>8227</v>
      </c>
      <c r="H3236" t="s">
        <v>8249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8277</v>
      </c>
      <c r="O3236">
        <f t="shared" si="250"/>
        <v>206</v>
      </c>
      <c r="P3236">
        <f t="shared" si="251"/>
        <v>106.2</v>
      </c>
      <c r="Q3236" s="10" t="s">
        <v>8324</v>
      </c>
      <c r="R3236" t="s">
        <v>8343</v>
      </c>
      <c r="S3236" s="13">
        <f t="shared" si="252"/>
        <v>42127.069548611107</v>
      </c>
      <c r="T3236" s="13">
        <f t="shared" si="253"/>
        <v>42157.032638888893</v>
      </c>
      <c r="U3236">
        <f t="shared" si="254"/>
        <v>2015</v>
      </c>
    </row>
    <row r="3237" spans="1:21" ht="48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8217</v>
      </c>
      <c r="G3237" t="s">
        <v>8223</v>
      </c>
      <c r="H3237" t="s">
        <v>8245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8262</v>
      </c>
      <c r="O3237">
        <f t="shared" si="250"/>
        <v>101</v>
      </c>
      <c r="P3237">
        <f t="shared" si="251"/>
        <v>41.94</v>
      </c>
      <c r="Q3237" s="10" t="s">
        <v>8308</v>
      </c>
      <c r="R3237" t="s">
        <v>8347</v>
      </c>
      <c r="S3237" s="13">
        <f t="shared" si="252"/>
        <v>41917.731736111113</v>
      </c>
      <c r="T3237" s="13">
        <f t="shared" si="253"/>
        <v>41947.773402777777</v>
      </c>
      <c r="U3237">
        <f t="shared" si="254"/>
        <v>2014</v>
      </c>
    </row>
    <row r="3238" spans="1:21" ht="48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8217</v>
      </c>
      <c r="G3238" t="s">
        <v>8222</v>
      </c>
      <c r="H3238" t="s">
        <v>8244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8263</v>
      </c>
      <c r="O3238">
        <f t="shared" si="250"/>
        <v>115</v>
      </c>
      <c r="P3238">
        <f t="shared" si="251"/>
        <v>50.59</v>
      </c>
      <c r="Q3238" s="10" t="s">
        <v>8308</v>
      </c>
      <c r="R3238" t="s">
        <v>8357</v>
      </c>
      <c r="S3238" s="13">
        <f t="shared" si="252"/>
        <v>40324.662511574075</v>
      </c>
      <c r="T3238" s="13">
        <f t="shared" si="253"/>
        <v>40391.125</v>
      </c>
      <c r="U3238">
        <f t="shared" si="254"/>
        <v>2010</v>
      </c>
    </row>
    <row r="3239" spans="1:21" ht="32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8217</v>
      </c>
      <c r="G3239" t="s">
        <v>8222</v>
      </c>
      <c r="H3239" t="s">
        <v>8244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8263</v>
      </c>
      <c r="O3239">
        <f t="shared" si="250"/>
        <v>106</v>
      </c>
      <c r="P3239">
        <f t="shared" si="251"/>
        <v>40.78</v>
      </c>
      <c r="Q3239" s="10" t="s">
        <v>8308</v>
      </c>
      <c r="R3239" t="s">
        <v>8357</v>
      </c>
      <c r="S3239" s="13">
        <f t="shared" si="252"/>
        <v>41631.902766203704</v>
      </c>
      <c r="T3239" s="13">
        <f t="shared" si="253"/>
        <v>41661.902766203704</v>
      </c>
      <c r="U3239">
        <f t="shared" si="254"/>
        <v>2014</v>
      </c>
    </row>
    <row r="3240" spans="1:21" ht="48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8217</v>
      </c>
      <c r="G3240" t="s">
        <v>8222</v>
      </c>
      <c r="H3240" t="s">
        <v>8244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8263</v>
      </c>
      <c r="O3240">
        <f t="shared" si="250"/>
        <v>247</v>
      </c>
      <c r="P3240">
        <f t="shared" si="251"/>
        <v>78.72</v>
      </c>
      <c r="Q3240" s="10" t="s">
        <v>8308</v>
      </c>
      <c r="R3240" t="s">
        <v>8357</v>
      </c>
      <c r="S3240" s="13">
        <f t="shared" si="252"/>
        <v>41365.613078703704</v>
      </c>
      <c r="T3240" s="13">
        <f t="shared" si="253"/>
        <v>41425.613078703704</v>
      </c>
      <c r="U3240">
        <f t="shared" si="254"/>
        <v>2013</v>
      </c>
    </row>
    <row r="3241" spans="1:21" ht="32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8218</v>
      </c>
      <c r="G3241" t="s">
        <v>8222</v>
      </c>
      <c r="H3241" t="s">
        <v>8244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8264</v>
      </c>
      <c r="O3241">
        <f t="shared" si="250"/>
        <v>3</v>
      </c>
      <c r="P3241">
        <f t="shared" si="251"/>
        <v>13.33</v>
      </c>
      <c r="Q3241" s="10" t="s">
        <v>8308</v>
      </c>
      <c r="R3241" t="s">
        <v>8309</v>
      </c>
      <c r="S3241" s="13">
        <f t="shared" si="252"/>
        <v>42115.547395833331</v>
      </c>
      <c r="T3241" s="13">
        <f t="shared" si="253"/>
        <v>42158.547395833331</v>
      </c>
      <c r="U3241">
        <f t="shared" si="254"/>
        <v>2015</v>
      </c>
    </row>
    <row r="3242" spans="1:21" ht="48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8219</v>
      </c>
      <c r="G3242" t="s">
        <v>8222</v>
      </c>
      <c r="H3242" t="s">
        <v>8244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8265</v>
      </c>
      <c r="O3242">
        <f t="shared" si="250"/>
        <v>0</v>
      </c>
      <c r="P3242">
        <f t="shared" si="251"/>
        <v>0</v>
      </c>
      <c r="Q3242" s="10" t="s">
        <v>8308</v>
      </c>
      <c r="R3242" t="s">
        <v>8317</v>
      </c>
      <c r="S3242" s="13">
        <f t="shared" si="252"/>
        <v>42191.824062500003</v>
      </c>
      <c r="T3242" s="13">
        <f t="shared" si="253"/>
        <v>42221.824062500003</v>
      </c>
      <c r="U3242">
        <f t="shared" si="254"/>
        <v>2015</v>
      </c>
    </row>
    <row r="3243" spans="1:21" ht="48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8219</v>
      </c>
      <c r="G3243" t="s">
        <v>8227</v>
      </c>
      <c r="H3243" t="s">
        <v>8249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8265</v>
      </c>
      <c r="O3243">
        <f t="shared" si="250"/>
        <v>3</v>
      </c>
      <c r="P3243">
        <f t="shared" si="251"/>
        <v>25.5</v>
      </c>
      <c r="Q3243" s="10" t="s">
        <v>8308</v>
      </c>
      <c r="R3243" t="s">
        <v>8317</v>
      </c>
      <c r="S3243" s="13">
        <f t="shared" si="252"/>
        <v>41825.791226851856</v>
      </c>
      <c r="T3243" s="13">
        <f t="shared" si="253"/>
        <v>41883.165972222225</v>
      </c>
      <c r="U3243">
        <f t="shared" si="254"/>
        <v>2014</v>
      </c>
    </row>
    <row r="3244" spans="1:21" ht="48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8219</v>
      </c>
      <c r="G3244" t="s">
        <v>8222</v>
      </c>
      <c r="H3244" t="s">
        <v>8244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8265</v>
      </c>
      <c r="O3244">
        <f t="shared" si="250"/>
        <v>0</v>
      </c>
      <c r="P3244">
        <f t="shared" si="251"/>
        <v>0</v>
      </c>
      <c r="Q3244" s="10" t="s">
        <v>8308</v>
      </c>
      <c r="R3244" t="s">
        <v>8317</v>
      </c>
      <c r="S3244" s="13">
        <f t="shared" si="252"/>
        <v>41857.18304398148</v>
      </c>
      <c r="T3244" s="13">
        <f t="shared" si="253"/>
        <v>41887.18304398148</v>
      </c>
      <c r="U3244">
        <f t="shared" si="254"/>
        <v>2014</v>
      </c>
    </row>
    <row r="3245" spans="1:21" ht="48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8217</v>
      </c>
      <c r="G3245" t="s">
        <v>8222</v>
      </c>
      <c r="H3245" t="s">
        <v>8244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8266</v>
      </c>
      <c r="O3245">
        <f t="shared" si="250"/>
        <v>101</v>
      </c>
      <c r="P3245">
        <f t="shared" si="251"/>
        <v>215.86</v>
      </c>
      <c r="Q3245" s="10" t="s">
        <v>8308</v>
      </c>
      <c r="R3245" t="s">
        <v>8337</v>
      </c>
      <c r="S3245" s="13">
        <f t="shared" si="252"/>
        <v>40924.650868055556</v>
      </c>
      <c r="T3245" s="13">
        <f t="shared" si="253"/>
        <v>40954.650868055556</v>
      </c>
      <c r="U3245">
        <f t="shared" si="254"/>
        <v>2012</v>
      </c>
    </row>
    <row r="3246" spans="1:21" ht="48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8219</v>
      </c>
      <c r="G3246" t="s">
        <v>8222</v>
      </c>
      <c r="H3246" t="s">
        <v>8244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8267</v>
      </c>
      <c r="O3246">
        <f t="shared" si="250"/>
        <v>0</v>
      </c>
      <c r="P3246">
        <f t="shared" si="251"/>
        <v>0</v>
      </c>
      <c r="Q3246" s="10" t="s">
        <v>8308</v>
      </c>
      <c r="R3246" t="s">
        <v>8314</v>
      </c>
      <c r="S3246" s="13">
        <f t="shared" si="252"/>
        <v>40987.83488425926</v>
      </c>
      <c r="T3246" s="13">
        <f t="shared" si="253"/>
        <v>41047.83488425926</v>
      </c>
      <c r="U3246">
        <f t="shared" si="254"/>
        <v>2012</v>
      </c>
    </row>
    <row r="3247" spans="1:21" ht="48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8219</v>
      </c>
      <c r="G3247" t="s">
        <v>8227</v>
      </c>
      <c r="H3247" t="s">
        <v>8249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8267</v>
      </c>
      <c r="O3247">
        <f t="shared" si="250"/>
        <v>3</v>
      </c>
      <c r="P3247">
        <f t="shared" si="251"/>
        <v>16.670000000000002</v>
      </c>
      <c r="Q3247" s="10" t="s">
        <v>8308</v>
      </c>
      <c r="R3247" t="s">
        <v>8314</v>
      </c>
      <c r="S3247" s="13">
        <f t="shared" si="252"/>
        <v>41830.613969907405</v>
      </c>
      <c r="T3247" s="13">
        <f t="shared" si="253"/>
        <v>41860.613969907405</v>
      </c>
      <c r="U3247">
        <f t="shared" si="254"/>
        <v>2014</v>
      </c>
    </row>
    <row r="3248" spans="1:21" ht="48" x14ac:dyDescent="0.2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8217</v>
      </c>
      <c r="G3248" t="s">
        <v>8223</v>
      </c>
      <c r="H3248" t="s">
        <v>8245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8268</v>
      </c>
      <c r="O3248">
        <f t="shared" si="250"/>
        <v>114</v>
      </c>
      <c r="P3248">
        <f t="shared" si="251"/>
        <v>74.349999999999994</v>
      </c>
      <c r="Q3248" s="10" t="s">
        <v>8310</v>
      </c>
      <c r="R3248" t="s">
        <v>8334</v>
      </c>
      <c r="S3248" s="13">
        <f t="shared" si="252"/>
        <v>42192.591944444444</v>
      </c>
      <c r="T3248" s="13">
        <f t="shared" si="253"/>
        <v>42223.708333333328</v>
      </c>
      <c r="U3248">
        <f t="shared" si="254"/>
        <v>2015</v>
      </c>
    </row>
    <row r="3249" spans="1:21" ht="48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8218</v>
      </c>
      <c r="G3249" t="s">
        <v>8222</v>
      </c>
      <c r="H3249" t="s">
        <v>8244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8269</v>
      </c>
      <c r="O3249">
        <f t="shared" si="250"/>
        <v>0</v>
      </c>
      <c r="P3249">
        <f t="shared" si="251"/>
        <v>0</v>
      </c>
      <c r="Q3249" s="10" t="s">
        <v>8315</v>
      </c>
      <c r="R3249" t="s">
        <v>8319</v>
      </c>
      <c r="S3249" s="13">
        <f t="shared" si="252"/>
        <v>41849.035370370373</v>
      </c>
      <c r="T3249" s="13">
        <f t="shared" si="253"/>
        <v>41879.035370370373</v>
      </c>
      <c r="U3249">
        <f t="shared" si="254"/>
        <v>2014</v>
      </c>
    </row>
    <row r="3250" spans="1:21" ht="48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8217</v>
      </c>
      <c r="G3250" t="s">
        <v>8222</v>
      </c>
      <c r="H3250" t="s">
        <v>8244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8270</v>
      </c>
      <c r="O3250">
        <f t="shared" si="250"/>
        <v>112</v>
      </c>
      <c r="P3250">
        <f t="shared" si="251"/>
        <v>35.130000000000003</v>
      </c>
      <c r="Q3250" s="10" t="s">
        <v>8315</v>
      </c>
      <c r="R3250" t="s">
        <v>8323</v>
      </c>
      <c r="S3250" s="13">
        <f t="shared" si="252"/>
        <v>41932.036851851852</v>
      </c>
      <c r="T3250" s="13">
        <f t="shared" si="253"/>
        <v>41992.078518518523</v>
      </c>
      <c r="U3250">
        <f t="shared" si="254"/>
        <v>2014</v>
      </c>
    </row>
    <row r="3251" spans="1:21" ht="32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8217</v>
      </c>
      <c r="G3251" t="s">
        <v>8222</v>
      </c>
      <c r="H3251" t="s">
        <v>8244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8271</v>
      </c>
      <c r="O3251">
        <f t="shared" si="250"/>
        <v>107</v>
      </c>
      <c r="P3251">
        <f t="shared" si="251"/>
        <v>39.049999999999997</v>
      </c>
      <c r="Q3251" s="10" t="s">
        <v>8312</v>
      </c>
      <c r="R3251" t="s">
        <v>8346</v>
      </c>
      <c r="S3251" s="13">
        <f t="shared" si="252"/>
        <v>41943.604097222218</v>
      </c>
      <c r="T3251" s="13">
        <f t="shared" si="253"/>
        <v>41974.207638888889</v>
      </c>
      <c r="U3251">
        <f t="shared" si="254"/>
        <v>2014</v>
      </c>
    </row>
    <row r="3252" spans="1:21" ht="64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8219</v>
      </c>
      <c r="G3252" t="s">
        <v>8222</v>
      </c>
      <c r="H3252" t="s">
        <v>8244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8272</v>
      </c>
      <c r="O3252">
        <f t="shared" si="250"/>
        <v>3</v>
      </c>
      <c r="P3252">
        <f t="shared" si="251"/>
        <v>50</v>
      </c>
      <c r="Q3252" s="10" t="s">
        <v>8312</v>
      </c>
      <c r="R3252" t="s">
        <v>8351</v>
      </c>
      <c r="S3252" s="13">
        <f t="shared" si="252"/>
        <v>40068.056932870371</v>
      </c>
      <c r="T3252" s="13">
        <f t="shared" si="253"/>
        <v>40118.165972222225</v>
      </c>
      <c r="U3252">
        <f t="shared" si="254"/>
        <v>2009</v>
      </c>
    </row>
    <row r="3253" spans="1:21" ht="48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8217</v>
      </c>
      <c r="G3253" t="s">
        <v>8222</v>
      </c>
      <c r="H3253" t="s">
        <v>8244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8273</v>
      </c>
      <c r="O3253">
        <f t="shared" si="250"/>
        <v>148</v>
      </c>
      <c r="P3253">
        <f t="shared" si="251"/>
        <v>63.49</v>
      </c>
      <c r="Q3253" s="10" t="s">
        <v>8324</v>
      </c>
      <c r="R3253" t="s">
        <v>8348</v>
      </c>
      <c r="S3253" s="13">
        <f t="shared" si="252"/>
        <v>40987.773715277777</v>
      </c>
      <c r="T3253" s="13">
        <f t="shared" si="253"/>
        <v>41026.916666666664</v>
      </c>
      <c r="U3253">
        <f t="shared" si="254"/>
        <v>2012</v>
      </c>
    </row>
    <row r="3254" spans="1:21" ht="48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8217</v>
      </c>
      <c r="G3254" t="s">
        <v>8223</v>
      </c>
      <c r="H3254" t="s">
        <v>8245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8273</v>
      </c>
      <c r="O3254">
        <f t="shared" si="250"/>
        <v>152</v>
      </c>
      <c r="P3254">
        <f t="shared" si="251"/>
        <v>40.75</v>
      </c>
      <c r="Q3254" s="10" t="s">
        <v>8324</v>
      </c>
      <c r="R3254" t="s">
        <v>8348</v>
      </c>
      <c r="S3254" s="13">
        <f t="shared" si="252"/>
        <v>41863.433495370373</v>
      </c>
      <c r="T3254" s="13">
        <f t="shared" si="253"/>
        <v>41893.433495370373</v>
      </c>
      <c r="U3254">
        <f t="shared" si="254"/>
        <v>2014</v>
      </c>
    </row>
    <row r="3255" spans="1:21" ht="48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8217</v>
      </c>
      <c r="G3255" t="s">
        <v>8222</v>
      </c>
      <c r="H3255" t="s">
        <v>8244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8273</v>
      </c>
      <c r="O3255">
        <f t="shared" si="250"/>
        <v>105</v>
      </c>
      <c r="P3255">
        <f t="shared" si="251"/>
        <v>58.33</v>
      </c>
      <c r="Q3255" s="10" t="s">
        <v>8324</v>
      </c>
      <c r="R3255" t="s">
        <v>8348</v>
      </c>
      <c r="S3255" s="13">
        <f t="shared" si="252"/>
        <v>41123.056273148148</v>
      </c>
      <c r="T3255" s="13">
        <f t="shared" si="253"/>
        <v>41153.056273148148</v>
      </c>
      <c r="U3255">
        <f t="shared" si="254"/>
        <v>2012</v>
      </c>
    </row>
    <row r="3256" spans="1:21" ht="32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8217</v>
      </c>
      <c r="G3256" t="s">
        <v>8222</v>
      </c>
      <c r="H3256" t="s">
        <v>8244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8273</v>
      </c>
      <c r="O3256">
        <f t="shared" si="250"/>
        <v>160</v>
      </c>
      <c r="P3256">
        <f t="shared" si="251"/>
        <v>25</v>
      </c>
      <c r="Q3256" s="10" t="s">
        <v>8324</v>
      </c>
      <c r="R3256" t="s">
        <v>8348</v>
      </c>
      <c r="S3256" s="13">
        <f t="shared" si="252"/>
        <v>41080.960243055553</v>
      </c>
      <c r="T3256" s="13">
        <f t="shared" si="253"/>
        <v>41110.960243055553</v>
      </c>
      <c r="U3256">
        <f t="shared" si="254"/>
        <v>2012</v>
      </c>
    </row>
    <row r="3257" spans="1:21" ht="48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8217</v>
      </c>
      <c r="G3257" t="s">
        <v>8222</v>
      </c>
      <c r="H3257" t="s">
        <v>8244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8273</v>
      </c>
      <c r="O3257">
        <f t="shared" si="250"/>
        <v>137</v>
      </c>
      <c r="P3257">
        <f t="shared" si="251"/>
        <v>89.42</v>
      </c>
      <c r="Q3257" s="10" t="s">
        <v>8324</v>
      </c>
      <c r="R3257" t="s">
        <v>8348</v>
      </c>
      <c r="S3257" s="13">
        <f t="shared" si="252"/>
        <v>40925.599664351852</v>
      </c>
      <c r="T3257" s="13">
        <f t="shared" si="253"/>
        <v>40979.207638888889</v>
      </c>
      <c r="U3257">
        <f t="shared" si="254"/>
        <v>2012</v>
      </c>
    </row>
    <row r="3258" spans="1:21" ht="32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8217</v>
      </c>
      <c r="G3258" t="s">
        <v>8222</v>
      </c>
      <c r="H3258" t="s">
        <v>8244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8273</v>
      </c>
      <c r="O3258">
        <f t="shared" si="250"/>
        <v>233</v>
      </c>
      <c r="P3258">
        <f t="shared" si="251"/>
        <v>175</v>
      </c>
      <c r="Q3258" s="10" t="s">
        <v>8324</v>
      </c>
      <c r="R3258" t="s">
        <v>8348</v>
      </c>
      <c r="S3258" s="13">
        <f t="shared" si="252"/>
        <v>40996.646921296298</v>
      </c>
      <c r="T3258" s="13">
        <f t="shared" si="253"/>
        <v>41026.646921296298</v>
      </c>
      <c r="U3258">
        <f t="shared" si="254"/>
        <v>2012</v>
      </c>
    </row>
    <row r="3259" spans="1:21" ht="48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8219</v>
      </c>
      <c r="G3259" t="s">
        <v>8222</v>
      </c>
      <c r="H3259" t="s">
        <v>8244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8276</v>
      </c>
      <c r="O3259">
        <f t="shared" si="250"/>
        <v>20</v>
      </c>
      <c r="P3259">
        <f t="shared" si="251"/>
        <v>21.57</v>
      </c>
      <c r="Q3259" s="10" t="s">
        <v>8324</v>
      </c>
      <c r="R3259" t="s">
        <v>8345</v>
      </c>
      <c r="S3259" s="13">
        <f t="shared" si="252"/>
        <v>40759.860532407409</v>
      </c>
      <c r="T3259" s="13">
        <f t="shared" si="253"/>
        <v>40792.860532407409</v>
      </c>
      <c r="U3259">
        <f t="shared" si="254"/>
        <v>2011</v>
      </c>
    </row>
    <row r="3260" spans="1:21" ht="48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8219</v>
      </c>
      <c r="G3260" t="s">
        <v>8222</v>
      </c>
      <c r="H3260" t="s">
        <v>8244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8275</v>
      </c>
      <c r="O3260">
        <f t="shared" si="250"/>
        <v>0</v>
      </c>
      <c r="P3260">
        <f t="shared" si="251"/>
        <v>0</v>
      </c>
      <c r="Q3260" s="10" t="s">
        <v>8324</v>
      </c>
      <c r="R3260" t="s">
        <v>8338</v>
      </c>
      <c r="S3260" s="13">
        <f t="shared" si="252"/>
        <v>41116.763275462967</v>
      </c>
      <c r="T3260" s="13">
        <f t="shared" si="253"/>
        <v>41146.763275462967</v>
      </c>
      <c r="U3260">
        <f t="shared" si="254"/>
        <v>2012</v>
      </c>
    </row>
    <row r="3261" spans="1:21" ht="48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8217</v>
      </c>
      <c r="G3261" t="s">
        <v>8222</v>
      </c>
      <c r="H3261" t="s">
        <v>8244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8277</v>
      </c>
      <c r="O3261">
        <f t="shared" si="250"/>
        <v>145</v>
      </c>
      <c r="P3261">
        <f t="shared" si="251"/>
        <v>35.74</v>
      </c>
      <c r="Q3261" s="10" t="s">
        <v>8324</v>
      </c>
      <c r="R3261" t="s">
        <v>8343</v>
      </c>
      <c r="S3261" s="13">
        <f t="shared" si="252"/>
        <v>42418.231747685189</v>
      </c>
      <c r="T3261" s="13">
        <f t="shared" si="253"/>
        <v>42448.190081018518</v>
      </c>
      <c r="U3261">
        <f t="shared" si="254"/>
        <v>2016</v>
      </c>
    </row>
    <row r="3262" spans="1:21" ht="48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8218</v>
      </c>
      <c r="G3262" t="s">
        <v>8222</v>
      </c>
      <c r="H3262" t="s">
        <v>8244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8278</v>
      </c>
      <c r="O3262">
        <f t="shared" si="250"/>
        <v>1</v>
      </c>
      <c r="P3262">
        <f t="shared" si="251"/>
        <v>15</v>
      </c>
      <c r="Q3262" s="10" t="s">
        <v>8339</v>
      </c>
      <c r="R3262" t="s">
        <v>8340</v>
      </c>
      <c r="S3262" s="13">
        <f t="shared" si="252"/>
        <v>42775.172824074078</v>
      </c>
      <c r="T3262" s="13">
        <f t="shared" si="253"/>
        <v>42800.172824074078</v>
      </c>
      <c r="U3262">
        <f t="shared" si="254"/>
        <v>2017</v>
      </c>
    </row>
    <row r="3263" spans="1:21" ht="32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8217</v>
      </c>
      <c r="G3263" t="s">
        <v>8222</v>
      </c>
      <c r="H3263" t="s">
        <v>8244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8273</v>
      </c>
      <c r="O3263">
        <f t="shared" si="250"/>
        <v>119</v>
      </c>
      <c r="P3263">
        <f t="shared" si="251"/>
        <v>43.54</v>
      </c>
      <c r="Q3263" s="10" t="s">
        <v>8324</v>
      </c>
      <c r="R3263" t="s">
        <v>8348</v>
      </c>
      <c r="S3263" s="13">
        <f t="shared" si="252"/>
        <v>41692.084143518521</v>
      </c>
      <c r="T3263" s="13">
        <f t="shared" si="253"/>
        <v>41727.041666666664</v>
      </c>
      <c r="U3263">
        <f t="shared" si="254"/>
        <v>2014</v>
      </c>
    </row>
    <row r="3264" spans="1:21" ht="48" x14ac:dyDescent="0.2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8217</v>
      </c>
      <c r="G3264" t="s">
        <v>8223</v>
      </c>
      <c r="H3264" t="s">
        <v>8245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8268</v>
      </c>
      <c r="O3264">
        <f t="shared" si="250"/>
        <v>108</v>
      </c>
      <c r="P3264">
        <f t="shared" si="251"/>
        <v>81.25</v>
      </c>
      <c r="Q3264" s="10" t="s">
        <v>8310</v>
      </c>
      <c r="R3264" t="s">
        <v>8334</v>
      </c>
      <c r="S3264" s="13">
        <f t="shared" si="252"/>
        <v>42039.384571759263</v>
      </c>
      <c r="T3264" s="13">
        <f t="shared" si="253"/>
        <v>42052.583333333328</v>
      </c>
      <c r="U3264">
        <f t="shared" si="254"/>
        <v>2015</v>
      </c>
    </row>
    <row r="3265" spans="1:21" ht="48" x14ac:dyDescent="0.2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8217</v>
      </c>
      <c r="G3265" t="s">
        <v>8222</v>
      </c>
      <c r="H3265" t="s">
        <v>8244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8268</v>
      </c>
      <c r="O3265">
        <f t="shared" si="250"/>
        <v>125</v>
      </c>
      <c r="P3265">
        <f t="shared" si="251"/>
        <v>36.08</v>
      </c>
      <c r="Q3265" s="10" t="s">
        <v>8310</v>
      </c>
      <c r="R3265" t="s">
        <v>8334</v>
      </c>
      <c r="S3265" s="13">
        <f t="shared" si="252"/>
        <v>42709.134780092587</v>
      </c>
      <c r="T3265" s="13">
        <f t="shared" si="253"/>
        <v>42739.134780092587</v>
      </c>
      <c r="U3265">
        <f t="shared" si="254"/>
        <v>2017</v>
      </c>
    </row>
    <row r="3266" spans="1:21" ht="48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8217</v>
      </c>
      <c r="G3266" t="s">
        <v>8227</v>
      </c>
      <c r="H3266" t="s">
        <v>8249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8271</v>
      </c>
      <c r="O3266">
        <f t="shared" si="250"/>
        <v>378</v>
      </c>
      <c r="P3266">
        <f t="shared" si="251"/>
        <v>40.76</v>
      </c>
      <c r="Q3266" s="10" t="s">
        <v>8312</v>
      </c>
      <c r="R3266" t="s">
        <v>8346</v>
      </c>
      <c r="S3266" s="13">
        <f t="shared" si="252"/>
        <v>42522.789803240739</v>
      </c>
      <c r="T3266" s="13">
        <f t="shared" si="253"/>
        <v>42551.789803240739</v>
      </c>
      <c r="U3266">
        <f t="shared" si="254"/>
        <v>2016</v>
      </c>
    </row>
    <row r="3267" spans="1:21" ht="32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8217</v>
      </c>
      <c r="G3267" t="s">
        <v>8222</v>
      </c>
      <c r="H3267" t="s">
        <v>8244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8271</v>
      </c>
      <c r="O3267">
        <f t="shared" ref="O3267:O3330" si="255">ROUND(E3267/D3267*100,0)</f>
        <v>173</v>
      </c>
      <c r="P3267">
        <f t="shared" ref="P3267:P3330" si="256">IFERROR(ROUND(E3267/L3267,2),0)</f>
        <v>32.07</v>
      </c>
      <c r="Q3267" s="10" t="s">
        <v>8312</v>
      </c>
      <c r="R3267" t="s">
        <v>8346</v>
      </c>
      <c r="S3267" s="13">
        <f t="shared" ref="S3267:S3330" si="257">(((J3267/60)/60)/24)+DATE(1970,1,1)</f>
        <v>41095.900694444441</v>
      </c>
      <c r="T3267" s="13">
        <f t="shared" ref="T3267:T3330" si="258">(((I3267/60)/60)/24)+DATE(1970,1,1)</f>
        <v>41123.900694444441</v>
      </c>
      <c r="U3267">
        <f t="shared" ref="U3267:U3330" si="259">YEAR(T3267)</f>
        <v>2012</v>
      </c>
    </row>
    <row r="3268" spans="1:21" ht="32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8217</v>
      </c>
      <c r="G3268" t="s">
        <v>8222</v>
      </c>
      <c r="H3268" t="s">
        <v>8244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8273</v>
      </c>
      <c r="O3268">
        <f t="shared" si="255"/>
        <v>104</v>
      </c>
      <c r="P3268">
        <f t="shared" si="256"/>
        <v>77.75</v>
      </c>
      <c r="Q3268" s="10" t="s">
        <v>8324</v>
      </c>
      <c r="R3268" t="s">
        <v>8348</v>
      </c>
      <c r="S3268" s="13">
        <f t="shared" si="257"/>
        <v>41548.00335648148</v>
      </c>
      <c r="T3268" s="13">
        <f t="shared" si="258"/>
        <v>41563.00335648148</v>
      </c>
      <c r="U3268">
        <f t="shared" si="259"/>
        <v>2013</v>
      </c>
    </row>
    <row r="3269" spans="1:21" ht="48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8217</v>
      </c>
      <c r="G3269" t="s">
        <v>8222</v>
      </c>
      <c r="H3269" t="s">
        <v>8244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8273</v>
      </c>
      <c r="O3269">
        <f t="shared" si="255"/>
        <v>189</v>
      </c>
      <c r="P3269">
        <f t="shared" si="256"/>
        <v>43.06</v>
      </c>
      <c r="Q3269" s="10" t="s">
        <v>8324</v>
      </c>
      <c r="R3269" t="s">
        <v>8348</v>
      </c>
      <c r="S3269" s="13">
        <f t="shared" si="257"/>
        <v>42424.161898148144</v>
      </c>
      <c r="T3269" s="13">
        <f t="shared" si="258"/>
        <v>42454.12023148148</v>
      </c>
      <c r="U3269">
        <f t="shared" si="259"/>
        <v>2016</v>
      </c>
    </row>
    <row r="3270" spans="1:21" ht="48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8219</v>
      </c>
      <c r="G3270" t="s">
        <v>8222</v>
      </c>
      <c r="H3270" t="s">
        <v>8244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8284</v>
      </c>
      <c r="O3270">
        <f t="shared" si="255"/>
        <v>0</v>
      </c>
      <c r="P3270">
        <f t="shared" si="256"/>
        <v>0</v>
      </c>
      <c r="Q3270" s="10" t="s">
        <v>8312</v>
      </c>
      <c r="R3270" t="s">
        <v>8313</v>
      </c>
      <c r="S3270" s="13">
        <f t="shared" si="257"/>
        <v>42485.64534722222</v>
      </c>
      <c r="T3270" s="13">
        <f t="shared" si="258"/>
        <v>42515.64534722222</v>
      </c>
      <c r="U3270">
        <f t="shared" si="259"/>
        <v>2016</v>
      </c>
    </row>
    <row r="3271" spans="1:21" ht="48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8217</v>
      </c>
      <c r="G3271" t="s">
        <v>8222</v>
      </c>
      <c r="H3271" t="s">
        <v>8244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8285</v>
      </c>
      <c r="O3271">
        <f t="shared" si="255"/>
        <v>125</v>
      </c>
      <c r="P3271">
        <f t="shared" si="256"/>
        <v>23.17</v>
      </c>
      <c r="Q3271" s="10" t="s">
        <v>8312</v>
      </c>
      <c r="R3271" t="s">
        <v>8344</v>
      </c>
      <c r="S3271" s="13">
        <f t="shared" si="257"/>
        <v>41250.827118055553</v>
      </c>
      <c r="T3271" s="13">
        <f t="shared" si="258"/>
        <v>41271.827118055553</v>
      </c>
      <c r="U3271">
        <f t="shared" si="259"/>
        <v>2012</v>
      </c>
    </row>
    <row r="3272" spans="1:21" ht="16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8217</v>
      </c>
      <c r="G3272" t="s">
        <v>8222</v>
      </c>
      <c r="H3272" t="s">
        <v>8244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8285</v>
      </c>
      <c r="O3272">
        <f t="shared" si="255"/>
        <v>121</v>
      </c>
      <c r="P3272">
        <f t="shared" si="256"/>
        <v>38.46</v>
      </c>
      <c r="Q3272" s="10" t="s">
        <v>8312</v>
      </c>
      <c r="R3272" t="s">
        <v>8344</v>
      </c>
      <c r="S3272" s="13">
        <f t="shared" si="257"/>
        <v>40939.979618055557</v>
      </c>
      <c r="T3272" s="13">
        <f t="shared" si="258"/>
        <v>40969.979618055557</v>
      </c>
      <c r="U3272">
        <f t="shared" si="259"/>
        <v>2012</v>
      </c>
    </row>
    <row r="3273" spans="1:21" ht="48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8219</v>
      </c>
      <c r="G3273" t="s">
        <v>8222</v>
      </c>
      <c r="H3273" t="s">
        <v>8244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8272</v>
      </c>
      <c r="O3273">
        <f t="shared" si="255"/>
        <v>0</v>
      </c>
      <c r="P3273">
        <f t="shared" si="256"/>
        <v>0</v>
      </c>
      <c r="Q3273" s="10" t="s">
        <v>8312</v>
      </c>
      <c r="R3273" t="s">
        <v>8351</v>
      </c>
      <c r="S3273" s="13">
        <f t="shared" si="257"/>
        <v>41838.475219907406</v>
      </c>
      <c r="T3273" s="13">
        <f t="shared" si="258"/>
        <v>41898.475219907406</v>
      </c>
      <c r="U3273">
        <f t="shared" si="259"/>
        <v>2014</v>
      </c>
    </row>
    <row r="3274" spans="1:21" ht="48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8217</v>
      </c>
      <c r="G3274" t="s">
        <v>8223</v>
      </c>
      <c r="H3274" t="s">
        <v>8245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8282</v>
      </c>
      <c r="O3274">
        <f t="shared" si="255"/>
        <v>111</v>
      </c>
      <c r="P3274">
        <f t="shared" si="256"/>
        <v>38.86</v>
      </c>
      <c r="Q3274" s="10" t="s">
        <v>8328</v>
      </c>
      <c r="R3274" t="s">
        <v>8329</v>
      </c>
      <c r="S3274" s="13">
        <f t="shared" si="257"/>
        <v>41814.785925925928</v>
      </c>
      <c r="T3274" s="13">
        <f t="shared" si="258"/>
        <v>41844.785925925928</v>
      </c>
      <c r="U3274">
        <f t="shared" si="259"/>
        <v>2014</v>
      </c>
    </row>
    <row r="3275" spans="1:21" ht="48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8219</v>
      </c>
      <c r="G3275" t="s">
        <v>8227</v>
      </c>
      <c r="H3275" t="s">
        <v>8249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8286</v>
      </c>
      <c r="O3275">
        <f t="shared" si="255"/>
        <v>45</v>
      </c>
      <c r="P3275">
        <f t="shared" si="256"/>
        <v>56.42</v>
      </c>
      <c r="Q3275" s="10" t="s">
        <v>8328</v>
      </c>
      <c r="R3275" t="s">
        <v>8355</v>
      </c>
      <c r="S3275" s="13">
        <f t="shared" si="257"/>
        <v>42525.153055555551</v>
      </c>
      <c r="T3275" s="13">
        <f t="shared" si="258"/>
        <v>42555.153055555551</v>
      </c>
      <c r="U3275">
        <f t="shared" si="259"/>
        <v>2016</v>
      </c>
    </row>
    <row r="3276" spans="1:21" ht="32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8219</v>
      </c>
      <c r="G3276" t="s">
        <v>8222</v>
      </c>
      <c r="H3276" t="s">
        <v>8244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8288</v>
      </c>
      <c r="O3276">
        <f t="shared" si="255"/>
        <v>0</v>
      </c>
      <c r="P3276">
        <f t="shared" si="256"/>
        <v>0</v>
      </c>
      <c r="Q3276" s="10" t="s">
        <v>8328</v>
      </c>
      <c r="R3276" t="s">
        <v>8341</v>
      </c>
      <c r="S3276" s="13">
        <f t="shared" si="257"/>
        <v>42069.104421296302</v>
      </c>
      <c r="T3276" s="13">
        <f t="shared" si="258"/>
        <v>42099.062754629631</v>
      </c>
      <c r="U3276">
        <f t="shared" si="259"/>
        <v>2015</v>
      </c>
    </row>
    <row r="3277" spans="1:21" ht="48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8217</v>
      </c>
      <c r="G3277" t="s">
        <v>8222</v>
      </c>
      <c r="H3277" t="s">
        <v>8244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8273</v>
      </c>
      <c r="O3277">
        <f t="shared" si="255"/>
        <v>100</v>
      </c>
      <c r="P3277">
        <f t="shared" si="256"/>
        <v>46.95</v>
      </c>
      <c r="Q3277" s="10" t="s">
        <v>8324</v>
      </c>
      <c r="R3277" t="s">
        <v>8348</v>
      </c>
      <c r="S3277" s="13">
        <f t="shared" si="257"/>
        <v>40788.297650462962</v>
      </c>
      <c r="T3277" s="13">
        <f t="shared" si="258"/>
        <v>40830.958333333336</v>
      </c>
      <c r="U3277">
        <f t="shared" si="259"/>
        <v>2011</v>
      </c>
    </row>
    <row r="3278" spans="1:21" ht="48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8217</v>
      </c>
      <c r="G3278" t="s">
        <v>8222</v>
      </c>
      <c r="H3278" t="s">
        <v>8244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8273</v>
      </c>
      <c r="O3278">
        <f t="shared" si="255"/>
        <v>118</v>
      </c>
      <c r="P3278">
        <f t="shared" si="256"/>
        <v>443.75</v>
      </c>
      <c r="Q3278" s="10" t="s">
        <v>8324</v>
      </c>
      <c r="R3278" t="s">
        <v>8348</v>
      </c>
      <c r="S3278" s="13">
        <f t="shared" si="257"/>
        <v>40796.001261574071</v>
      </c>
      <c r="T3278" s="13">
        <f t="shared" si="258"/>
        <v>40849.333333333336</v>
      </c>
      <c r="U3278">
        <f t="shared" si="259"/>
        <v>2011</v>
      </c>
    </row>
    <row r="3279" spans="1:21" ht="32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8217</v>
      </c>
      <c r="G3279" t="s">
        <v>8222</v>
      </c>
      <c r="H3279" t="s">
        <v>8244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8273</v>
      </c>
      <c r="O3279">
        <f t="shared" si="255"/>
        <v>105</v>
      </c>
      <c r="P3279">
        <f t="shared" si="256"/>
        <v>58.37</v>
      </c>
      <c r="Q3279" s="10" t="s">
        <v>8324</v>
      </c>
      <c r="R3279" t="s">
        <v>8348</v>
      </c>
      <c r="S3279" s="13">
        <f t="shared" si="257"/>
        <v>41301.654340277775</v>
      </c>
      <c r="T3279" s="13">
        <f t="shared" si="258"/>
        <v>41341.654340277775</v>
      </c>
      <c r="U3279">
        <f t="shared" si="259"/>
        <v>2013</v>
      </c>
    </row>
    <row r="3280" spans="1:21" ht="48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8217</v>
      </c>
      <c r="G3280" t="s">
        <v>8222</v>
      </c>
      <c r="H3280" t="s">
        <v>8244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8273</v>
      </c>
      <c r="O3280">
        <f t="shared" si="255"/>
        <v>133</v>
      </c>
      <c r="P3280">
        <f t="shared" si="256"/>
        <v>86.96</v>
      </c>
      <c r="Q3280" s="10" t="s">
        <v>8324</v>
      </c>
      <c r="R3280" t="s">
        <v>8348</v>
      </c>
      <c r="S3280" s="13">
        <f t="shared" si="257"/>
        <v>41876.18618055556</v>
      </c>
      <c r="T3280" s="13">
        <f t="shared" si="258"/>
        <v>41897.18618055556</v>
      </c>
      <c r="U3280">
        <f t="shared" si="259"/>
        <v>2014</v>
      </c>
    </row>
    <row r="3281" spans="1:21" ht="32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8217</v>
      </c>
      <c r="G3281" t="s">
        <v>8222</v>
      </c>
      <c r="H3281" t="s">
        <v>8244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8289</v>
      </c>
      <c r="O3281">
        <f t="shared" si="255"/>
        <v>143</v>
      </c>
      <c r="P3281">
        <f t="shared" si="256"/>
        <v>44.65</v>
      </c>
      <c r="Q3281" s="10" t="s">
        <v>8324</v>
      </c>
      <c r="R3281" t="s">
        <v>8354</v>
      </c>
      <c r="S3281" s="13">
        <f t="shared" si="257"/>
        <v>40974.791898148149</v>
      </c>
      <c r="T3281" s="13">
        <f t="shared" si="258"/>
        <v>41004.750231481477</v>
      </c>
      <c r="U3281">
        <f t="shared" si="259"/>
        <v>2012</v>
      </c>
    </row>
    <row r="3282" spans="1:21" ht="32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8217</v>
      </c>
      <c r="G3282" t="s">
        <v>8222</v>
      </c>
      <c r="H3282" t="s">
        <v>8244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8289</v>
      </c>
      <c r="O3282">
        <f t="shared" si="255"/>
        <v>118</v>
      </c>
      <c r="P3282">
        <f t="shared" si="256"/>
        <v>36.24</v>
      </c>
      <c r="Q3282" s="10" t="s">
        <v>8324</v>
      </c>
      <c r="R3282" t="s">
        <v>8354</v>
      </c>
      <c r="S3282" s="13">
        <f t="shared" si="257"/>
        <v>41662.854988425926</v>
      </c>
      <c r="T3282" s="13">
        <f t="shared" si="258"/>
        <v>41676.854988425926</v>
      </c>
      <c r="U3282">
        <f t="shared" si="259"/>
        <v>2014</v>
      </c>
    </row>
    <row r="3283" spans="1:21" ht="32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8219</v>
      </c>
      <c r="G3283" t="s">
        <v>8224</v>
      </c>
      <c r="H3283" t="s">
        <v>8246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8282</v>
      </c>
      <c r="O3283">
        <f t="shared" si="255"/>
        <v>0</v>
      </c>
      <c r="P3283">
        <f t="shared" si="256"/>
        <v>0</v>
      </c>
      <c r="Q3283" s="10" t="s">
        <v>8328</v>
      </c>
      <c r="R3283" t="s">
        <v>8329</v>
      </c>
      <c r="S3283" s="13">
        <f t="shared" si="257"/>
        <v>41855.859814814816</v>
      </c>
      <c r="T3283" s="13">
        <f t="shared" si="258"/>
        <v>41876.859814814816</v>
      </c>
      <c r="U3283">
        <f t="shared" si="259"/>
        <v>2014</v>
      </c>
    </row>
    <row r="3284" spans="1:21" ht="48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8217</v>
      </c>
      <c r="G3284" t="s">
        <v>8222</v>
      </c>
      <c r="H3284" t="s">
        <v>8244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8273</v>
      </c>
      <c r="O3284">
        <f t="shared" si="255"/>
        <v>167</v>
      </c>
      <c r="P3284">
        <f t="shared" si="256"/>
        <v>75.77</v>
      </c>
      <c r="Q3284" s="10" t="s">
        <v>8324</v>
      </c>
      <c r="R3284" t="s">
        <v>8348</v>
      </c>
      <c r="S3284" s="13">
        <f t="shared" si="257"/>
        <v>40516.087627314817</v>
      </c>
      <c r="T3284" s="13">
        <f t="shared" si="258"/>
        <v>40564.916666666664</v>
      </c>
      <c r="U3284">
        <f t="shared" si="259"/>
        <v>2011</v>
      </c>
    </row>
    <row r="3285" spans="1:21" ht="48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8217</v>
      </c>
      <c r="G3285" t="s">
        <v>8222</v>
      </c>
      <c r="H3285" t="s">
        <v>8244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8273</v>
      </c>
      <c r="O3285">
        <f t="shared" si="255"/>
        <v>101</v>
      </c>
      <c r="P3285">
        <f t="shared" si="256"/>
        <v>76.05</v>
      </c>
      <c r="Q3285" s="10" t="s">
        <v>8324</v>
      </c>
      <c r="R3285" t="s">
        <v>8348</v>
      </c>
      <c r="S3285" s="13">
        <f t="shared" si="257"/>
        <v>40666.973541666666</v>
      </c>
      <c r="T3285" s="13">
        <f t="shared" si="258"/>
        <v>40705.125</v>
      </c>
      <c r="U3285">
        <f t="shared" si="259"/>
        <v>2011</v>
      </c>
    </row>
    <row r="3286" spans="1:21" ht="32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8217</v>
      </c>
      <c r="G3286" t="s">
        <v>8222</v>
      </c>
      <c r="H3286" t="s">
        <v>8244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8276</v>
      </c>
      <c r="O3286">
        <f t="shared" si="255"/>
        <v>137</v>
      </c>
      <c r="P3286">
        <f t="shared" si="256"/>
        <v>54</v>
      </c>
      <c r="Q3286" s="10" t="s">
        <v>8324</v>
      </c>
      <c r="R3286" t="s">
        <v>8345</v>
      </c>
      <c r="S3286" s="13">
        <f t="shared" si="257"/>
        <v>41074.221562500003</v>
      </c>
      <c r="T3286" s="13">
        <f t="shared" si="258"/>
        <v>41104.221562500003</v>
      </c>
      <c r="U3286">
        <f t="shared" si="259"/>
        <v>2012</v>
      </c>
    </row>
    <row r="3287" spans="1:21" ht="32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8217</v>
      </c>
      <c r="G3287" t="s">
        <v>8222</v>
      </c>
      <c r="H3287" t="s">
        <v>8244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8276</v>
      </c>
      <c r="O3287">
        <f t="shared" si="255"/>
        <v>110</v>
      </c>
      <c r="P3287">
        <f t="shared" si="256"/>
        <v>31.83</v>
      </c>
      <c r="Q3287" s="10" t="s">
        <v>8324</v>
      </c>
      <c r="R3287" t="s">
        <v>8345</v>
      </c>
      <c r="S3287" s="13">
        <f t="shared" si="257"/>
        <v>41535.90148148148</v>
      </c>
      <c r="T3287" s="13">
        <f t="shared" si="258"/>
        <v>41558</v>
      </c>
      <c r="U3287">
        <f t="shared" si="259"/>
        <v>2013</v>
      </c>
    </row>
    <row r="3288" spans="1:21" ht="64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8217</v>
      </c>
      <c r="G3288" t="s">
        <v>8222</v>
      </c>
      <c r="H3288" t="s">
        <v>8244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8276</v>
      </c>
      <c r="O3288">
        <f t="shared" si="255"/>
        <v>195</v>
      </c>
      <c r="P3288">
        <f t="shared" si="256"/>
        <v>27.39</v>
      </c>
      <c r="Q3288" s="10" t="s">
        <v>8324</v>
      </c>
      <c r="R3288" t="s">
        <v>8345</v>
      </c>
      <c r="S3288" s="13">
        <f t="shared" si="257"/>
        <v>40456.954351851848</v>
      </c>
      <c r="T3288" s="13">
        <f t="shared" si="258"/>
        <v>40484.018055555556</v>
      </c>
      <c r="U3288">
        <f t="shared" si="259"/>
        <v>2010</v>
      </c>
    </row>
    <row r="3289" spans="1:21" ht="32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8219</v>
      </c>
      <c r="G3289" t="s">
        <v>8222</v>
      </c>
      <c r="H3289" t="s">
        <v>8244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8293</v>
      </c>
      <c r="O3289">
        <f t="shared" si="255"/>
        <v>0</v>
      </c>
      <c r="P3289">
        <f t="shared" si="256"/>
        <v>1</v>
      </c>
      <c r="Q3289" s="10" t="s">
        <v>8328</v>
      </c>
      <c r="R3289" t="s">
        <v>8335</v>
      </c>
      <c r="S3289" s="13">
        <f t="shared" si="257"/>
        <v>42023.143414351856</v>
      </c>
      <c r="T3289" s="13">
        <f t="shared" si="258"/>
        <v>42053.143414351856</v>
      </c>
      <c r="U3289">
        <f t="shared" si="259"/>
        <v>2015</v>
      </c>
    </row>
    <row r="3290" spans="1:21" ht="48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8217</v>
      </c>
      <c r="G3290" t="s">
        <v>8222</v>
      </c>
      <c r="H3290" t="s">
        <v>8244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8292</v>
      </c>
      <c r="O3290">
        <f t="shared" si="255"/>
        <v>192</v>
      </c>
      <c r="P3290">
        <f t="shared" si="256"/>
        <v>23.65</v>
      </c>
      <c r="Q3290" s="10" t="s">
        <v>8315</v>
      </c>
      <c r="R3290" t="s">
        <v>8326</v>
      </c>
      <c r="S3290" s="13">
        <f t="shared" si="257"/>
        <v>41737.097499999996</v>
      </c>
      <c r="T3290" s="13">
        <f t="shared" si="258"/>
        <v>41773.961111111108</v>
      </c>
      <c r="U3290">
        <f t="shared" si="259"/>
        <v>2014</v>
      </c>
    </row>
    <row r="3291" spans="1:21" ht="48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8217</v>
      </c>
      <c r="G3291" t="s">
        <v>8222</v>
      </c>
      <c r="H3291" t="s">
        <v>8244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8276</v>
      </c>
      <c r="O3291">
        <f t="shared" si="255"/>
        <v>111</v>
      </c>
      <c r="P3291">
        <f t="shared" si="256"/>
        <v>43.71</v>
      </c>
      <c r="Q3291" s="10" t="s">
        <v>8324</v>
      </c>
      <c r="R3291" t="s">
        <v>8345</v>
      </c>
      <c r="S3291" s="13">
        <f t="shared" si="257"/>
        <v>40811.120324074072</v>
      </c>
      <c r="T3291" s="13">
        <f t="shared" si="258"/>
        <v>40871.161990740737</v>
      </c>
      <c r="U3291">
        <f t="shared" si="259"/>
        <v>2011</v>
      </c>
    </row>
    <row r="3292" spans="1:21" ht="48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8217</v>
      </c>
      <c r="G3292" t="s">
        <v>8222</v>
      </c>
      <c r="H3292" t="s">
        <v>8244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8276</v>
      </c>
      <c r="O3292">
        <f t="shared" si="255"/>
        <v>104</v>
      </c>
      <c r="P3292">
        <f t="shared" si="256"/>
        <v>62.12</v>
      </c>
      <c r="Q3292" s="10" t="s">
        <v>8324</v>
      </c>
      <c r="R3292" t="s">
        <v>8345</v>
      </c>
      <c r="S3292" s="13">
        <f t="shared" si="257"/>
        <v>40764.204375000001</v>
      </c>
      <c r="T3292" s="13">
        <f t="shared" si="258"/>
        <v>40794.204375000001</v>
      </c>
      <c r="U3292">
        <f t="shared" si="259"/>
        <v>2011</v>
      </c>
    </row>
    <row r="3293" spans="1:21" ht="48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8217</v>
      </c>
      <c r="G3293" t="s">
        <v>8222</v>
      </c>
      <c r="H3293" t="s">
        <v>8244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8276</v>
      </c>
      <c r="O3293">
        <f t="shared" si="255"/>
        <v>102</v>
      </c>
      <c r="P3293">
        <f t="shared" si="256"/>
        <v>66.83</v>
      </c>
      <c r="Q3293" s="10" t="s">
        <v>8324</v>
      </c>
      <c r="R3293" t="s">
        <v>8345</v>
      </c>
      <c r="S3293" s="13">
        <f t="shared" si="257"/>
        <v>41205.854537037041</v>
      </c>
      <c r="T3293" s="13">
        <f t="shared" si="258"/>
        <v>41265.896203703705</v>
      </c>
      <c r="U3293">
        <f t="shared" si="259"/>
        <v>2012</v>
      </c>
    </row>
    <row r="3294" spans="1:21" ht="48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8217</v>
      </c>
      <c r="G3294" t="s">
        <v>8222</v>
      </c>
      <c r="H3294" t="s">
        <v>8244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8276</v>
      </c>
      <c r="O3294">
        <f t="shared" si="255"/>
        <v>226</v>
      </c>
      <c r="P3294">
        <f t="shared" si="256"/>
        <v>94.03</v>
      </c>
      <c r="Q3294" s="10" t="s">
        <v>8324</v>
      </c>
      <c r="R3294" t="s">
        <v>8345</v>
      </c>
      <c r="S3294" s="13">
        <f t="shared" si="257"/>
        <v>40564.081030092595</v>
      </c>
      <c r="T3294" s="13">
        <f t="shared" si="258"/>
        <v>40594.081030092595</v>
      </c>
      <c r="U3294">
        <f t="shared" si="259"/>
        <v>2011</v>
      </c>
    </row>
    <row r="3295" spans="1:21" ht="48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8217</v>
      </c>
      <c r="G3295" t="s">
        <v>8222</v>
      </c>
      <c r="H3295" t="s">
        <v>8244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8277</v>
      </c>
      <c r="O3295">
        <f t="shared" si="255"/>
        <v>133</v>
      </c>
      <c r="P3295">
        <f t="shared" si="256"/>
        <v>27.3</v>
      </c>
      <c r="Q3295" s="10" t="s">
        <v>8324</v>
      </c>
      <c r="R3295" t="s">
        <v>8343</v>
      </c>
      <c r="S3295" s="13">
        <f t="shared" si="257"/>
        <v>41312.311562499999</v>
      </c>
      <c r="T3295" s="13">
        <f t="shared" si="258"/>
        <v>41342.311562499999</v>
      </c>
      <c r="U3295">
        <f t="shared" si="259"/>
        <v>2013</v>
      </c>
    </row>
    <row r="3296" spans="1:21" ht="48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8217</v>
      </c>
      <c r="G3296" t="s">
        <v>8222</v>
      </c>
      <c r="H3296" t="s">
        <v>8244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8294</v>
      </c>
      <c r="O3296">
        <f t="shared" si="255"/>
        <v>320</v>
      </c>
      <c r="P3296">
        <f t="shared" si="256"/>
        <v>24.76</v>
      </c>
      <c r="Q3296" s="10" t="s">
        <v>8321</v>
      </c>
      <c r="R3296" t="s">
        <v>8349</v>
      </c>
      <c r="S3296" s="13">
        <f t="shared" si="257"/>
        <v>42469.874907407408</v>
      </c>
      <c r="T3296" s="13">
        <f t="shared" si="258"/>
        <v>42487.083333333328</v>
      </c>
      <c r="U3296">
        <f t="shared" si="259"/>
        <v>2016</v>
      </c>
    </row>
    <row r="3297" spans="1:21" ht="48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8217</v>
      </c>
      <c r="G3297" t="s">
        <v>8222</v>
      </c>
      <c r="H3297" t="s">
        <v>8244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8273</v>
      </c>
      <c r="O3297">
        <f t="shared" si="255"/>
        <v>100</v>
      </c>
      <c r="P3297">
        <f t="shared" si="256"/>
        <v>107.21</v>
      </c>
      <c r="Q3297" s="10" t="s">
        <v>8324</v>
      </c>
      <c r="R3297" t="s">
        <v>8348</v>
      </c>
      <c r="S3297" s="13">
        <f t="shared" si="257"/>
        <v>41494.963587962964</v>
      </c>
      <c r="T3297" s="13">
        <f t="shared" si="258"/>
        <v>41523.165972222225</v>
      </c>
      <c r="U3297">
        <f t="shared" si="259"/>
        <v>2013</v>
      </c>
    </row>
    <row r="3298" spans="1:21" ht="48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8217</v>
      </c>
      <c r="G3298" t="s">
        <v>8222</v>
      </c>
      <c r="H3298" t="s">
        <v>8244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8273</v>
      </c>
      <c r="O3298">
        <f t="shared" si="255"/>
        <v>107</v>
      </c>
      <c r="P3298">
        <f t="shared" si="256"/>
        <v>64.44</v>
      </c>
      <c r="Q3298" s="10" t="s">
        <v>8324</v>
      </c>
      <c r="R3298" t="s">
        <v>8348</v>
      </c>
      <c r="S3298" s="13">
        <f t="shared" si="257"/>
        <v>41571.998379629629</v>
      </c>
      <c r="T3298" s="13">
        <f t="shared" si="258"/>
        <v>41614.973611111112</v>
      </c>
      <c r="U3298">
        <f t="shared" si="259"/>
        <v>2013</v>
      </c>
    </row>
    <row r="3299" spans="1:21" ht="48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8217</v>
      </c>
      <c r="G3299" t="s">
        <v>8222</v>
      </c>
      <c r="H3299" t="s">
        <v>8244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8273</v>
      </c>
      <c r="O3299">
        <f t="shared" si="255"/>
        <v>104</v>
      </c>
      <c r="P3299">
        <f t="shared" si="256"/>
        <v>53.83</v>
      </c>
      <c r="Q3299" s="10" t="s">
        <v>8324</v>
      </c>
      <c r="R3299" t="s">
        <v>8348</v>
      </c>
      <c r="S3299" s="13">
        <f t="shared" si="257"/>
        <v>40070.253819444442</v>
      </c>
      <c r="T3299" s="13">
        <f t="shared" si="258"/>
        <v>40148.708333333336</v>
      </c>
      <c r="U3299">
        <f t="shared" si="259"/>
        <v>2009</v>
      </c>
    </row>
    <row r="3300" spans="1:21" ht="48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8218</v>
      </c>
      <c r="G3300" t="s">
        <v>8223</v>
      </c>
      <c r="H3300" t="s">
        <v>8245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8269</v>
      </c>
      <c r="O3300">
        <f t="shared" si="255"/>
        <v>0</v>
      </c>
      <c r="P3300">
        <f t="shared" si="256"/>
        <v>0</v>
      </c>
      <c r="Q3300" s="10" t="s">
        <v>8315</v>
      </c>
      <c r="R3300" t="s">
        <v>8319</v>
      </c>
      <c r="S3300" s="13">
        <f t="shared" si="257"/>
        <v>41978.930972222224</v>
      </c>
      <c r="T3300" s="13">
        <f t="shared" si="258"/>
        <v>42035.027083333334</v>
      </c>
      <c r="U3300">
        <f t="shared" si="259"/>
        <v>2015</v>
      </c>
    </row>
    <row r="3301" spans="1:21" ht="48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8217</v>
      </c>
      <c r="G3301" t="s">
        <v>8222</v>
      </c>
      <c r="H3301" t="s">
        <v>8244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8295</v>
      </c>
      <c r="O3301">
        <f t="shared" si="255"/>
        <v>181</v>
      </c>
      <c r="P3301">
        <f t="shared" si="256"/>
        <v>40.49</v>
      </c>
      <c r="Q3301" s="10" t="s">
        <v>8332</v>
      </c>
      <c r="R3301" t="s">
        <v>8350</v>
      </c>
      <c r="S3301" s="13">
        <f t="shared" si="257"/>
        <v>42761.961099537039</v>
      </c>
      <c r="T3301" s="13">
        <f t="shared" si="258"/>
        <v>42791.961099537039</v>
      </c>
      <c r="U3301">
        <f t="shared" si="259"/>
        <v>2017</v>
      </c>
    </row>
    <row r="3302" spans="1:21" ht="48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8217</v>
      </c>
      <c r="G3302" t="s">
        <v>8222</v>
      </c>
      <c r="H3302" t="s">
        <v>8244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8276</v>
      </c>
      <c r="O3302">
        <f t="shared" si="255"/>
        <v>100</v>
      </c>
      <c r="P3302">
        <f t="shared" si="256"/>
        <v>39.49</v>
      </c>
      <c r="Q3302" s="10" t="s">
        <v>8324</v>
      </c>
      <c r="R3302" t="s">
        <v>8345</v>
      </c>
      <c r="S3302" s="13">
        <f t="shared" si="257"/>
        <v>41026.083298611113</v>
      </c>
      <c r="T3302" s="13">
        <f t="shared" si="258"/>
        <v>41056.083298611113</v>
      </c>
      <c r="U3302">
        <f t="shared" si="259"/>
        <v>2012</v>
      </c>
    </row>
    <row r="3303" spans="1:21" ht="48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8217</v>
      </c>
      <c r="G3303" t="s">
        <v>8222</v>
      </c>
      <c r="H3303" t="s">
        <v>8244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8276</v>
      </c>
      <c r="O3303">
        <f t="shared" si="255"/>
        <v>101</v>
      </c>
      <c r="P3303">
        <f t="shared" si="256"/>
        <v>38.85</v>
      </c>
      <c r="Q3303" s="10" t="s">
        <v>8324</v>
      </c>
      <c r="R3303" t="s">
        <v>8345</v>
      </c>
      <c r="S3303" s="13">
        <f t="shared" si="257"/>
        <v>41022.645185185182</v>
      </c>
      <c r="T3303" s="13">
        <f t="shared" si="258"/>
        <v>41052.645185185182</v>
      </c>
      <c r="U3303">
        <f t="shared" si="259"/>
        <v>2012</v>
      </c>
    </row>
    <row r="3304" spans="1:21" ht="48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8217</v>
      </c>
      <c r="G3304" t="s">
        <v>8222</v>
      </c>
      <c r="H3304" t="s">
        <v>8244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8276</v>
      </c>
      <c r="O3304">
        <f t="shared" si="255"/>
        <v>128</v>
      </c>
      <c r="P3304">
        <f t="shared" si="256"/>
        <v>45.55</v>
      </c>
      <c r="Q3304" s="10" t="s">
        <v>8324</v>
      </c>
      <c r="R3304" t="s">
        <v>8345</v>
      </c>
      <c r="S3304" s="13">
        <f t="shared" si="257"/>
        <v>41036.946469907409</v>
      </c>
      <c r="T3304" s="13">
        <f t="shared" si="258"/>
        <v>41066.946469907409</v>
      </c>
      <c r="U3304">
        <f t="shared" si="259"/>
        <v>2012</v>
      </c>
    </row>
    <row r="3305" spans="1:21" ht="48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8217</v>
      </c>
      <c r="G3305" t="s">
        <v>8222</v>
      </c>
      <c r="H3305" t="s">
        <v>8244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8297</v>
      </c>
      <c r="O3305">
        <f t="shared" si="255"/>
        <v>156</v>
      </c>
      <c r="P3305">
        <f t="shared" si="256"/>
        <v>38.880000000000003</v>
      </c>
      <c r="Q3305" s="10" t="s">
        <v>8324</v>
      </c>
      <c r="R3305" t="s">
        <v>8356</v>
      </c>
      <c r="S3305" s="13">
        <f t="shared" si="257"/>
        <v>41113.199155092596</v>
      </c>
      <c r="T3305" s="13">
        <f t="shared" si="258"/>
        <v>41173.199155092596</v>
      </c>
      <c r="U3305">
        <f t="shared" si="259"/>
        <v>2012</v>
      </c>
    </row>
    <row r="3306" spans="1:21" ht="48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8219</v>
      </c>
      <c r="G3306" t="s">
        <v>8222</v>
      </c>
      <c r="H3306" t="s">
        <v>8244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8281</v>
      </c>
      <c r="O3306">
        <f t="shared" si="255"/>
        <v>2</v>
      </c>
      <c r="P3306">
        <f t="shared" si="256"/>
        <v>13</v>
      </c>
      <c r="Q3306" s="10" t="s">
        <v>8332</v>
      </c>
      <c r="R3306" t="s">
        <v>8333</v>
      </c>
      <c r="S3306" s="13">
        <f t="shared" si="257"/>
        <v>42382.906527777777</v>
      </c>
      <c r="T3306" s="13">
        <f t="shared" si="258"/>
        <v>42442.864861111113</v>
      </c>
      <c r="U3306">
        <f t="shared" si="259"/>
        <v>2016</v>
      </c>
    </row>
    <row r="3307" spans="1:21" ht="48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8219</v>
      </c>
      <c r="G3307" t="s">
        <v>8223</v>
      </c>
      <c r="H3307" t="s">
        <v>8245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8281</v>
      </c>
      <c r="O3307">
        <f t="shared" si="255"/>
        <v>6</v>
      </c>
      <c r="P3307">
        <f t="shared" si="256"/>
        <v>12.14</v>
      </c>
      <c r="Q3307" s="10" t="s">
        <v>8332</v>
      </c>
      <c r="R3307" t="s">
        <v>8333</v>
      </c>
      <c r="S3307" s="13">
        <f t="shared" si="257"/>
        <v>42510.341631944444</v>
      </c>
      <c r="T3307" s="13">
        <f t="shared" si="258"/>
        <v>42540.341631944444</v>
      </c>
      <c r="U3307">
        <f t="shared" si="259"/>
        <v>2016</v>
      </c>
    </row>
    <row r="3308" spans="1:21" ht="48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8217</v>
      </c>
      <c r="G3308" t="s">
        <v>8235</v>
      </c>
      <c r="H3308" t="s">
        <v>8247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8298</v>
      </c>
      <c r="O3308">
        <f t="shared" si="255"/>
        <v>131</v>
      </c>
      <c r="P3308">
        <f t="shared" si="256"/>
        <v>26.59</v>
      </c>
      <c r="Q3308" s="10" t="s">
        <v>8315</v>
      </c>
      <c r="R3308" t="s">
        <v>8320</v>
      </c>
      <c r="S3308" s="13">
        <f t="shared" si="257"/>
        <v>42689.74324074074</v>
      </c>
      <c r="T3308" s="13">
        <f t="shared" si="258"/>
        <v>42734.74324074074</v>
      </c>
      <c r="U3308">
        <f t="shared" si="259"/>
        <v>2016</v>
      </c>
    </row>
    <row r="3309" spans="1:21" ht="32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8219</v>
      </c>
      <c r="G3309" t="s">
        <v>8222</v>
      </c>
      <c r="H3309" t="s">
        <v>8244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8298</v>
      </c>
      <c r="O3309">
        <f t="shared" si="255"/>
        <v>1</v>
      </c>
      <c r="P3309">
        <f t="shared" si="256"/>
        <v>15</v>
      </c>
      <c r="Q3309" s="10" t="s">
        <v>8315</v>
      </c>
      <c r="R3309" t="s">
        <v>8320</v>
      </c>
      <c r="S3309" s="13">
        <f t="shared" si="257"/>
        <v>41880.827118055553</v>
      </c>
      <c r="T3309" s="13">
        <f t="shared" si="258"/>
        <v>41897.839583333334</v>
      </c>
      <c r="U3309">
        <f t="shared" si="259"/>
        <v>2014</v>
      </c>
    </row>
    <row r="3310" spans="1:21" ht="48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8217</v>
      </c>
      <c r="G3310" t="s">
        <v>8222</v>
      </c>
      <c r="H3310" t="s">
        <v>8244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8299</v>
      </c>
      <c r="O3310">
        <f t="shared" si="255"/>
        <v>111</v>
      </c>
      <c r="P3310">
        <f t="shared" si="256"/>
        <v>92.22</v>
      </c>
      <c r="Q3310" s="10" t="s">
        <v>8315</v>
      </c>
      <c r="R3310" t="s">
        <v>8316</v>
      </c>
      <c r="S3310" s="13">
        <f t="shared" si="257"/>
        <v>42380.926111111112</v>
      </c>
      <c r="T3310" s="13">
        <f t="shared" si="258"/>
        <v>42410.926111111112</v>
      </c>
      <c r="U3310">
        <f t="shared" si="259"/>
        <v>2016</v>
      </c>
    </row>
    <row r="3311" spans="1:21" ht="32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8219</v>
      </c>
      <c r="G3311" t="s">
        <v>8222</v>
      </c>
      <c r="H3311" t="s">
        <v>8244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8301</v>
      </c>
      <c r="O3311">
        <f t="shared" si="255"/>
        <v>1</v>
      </c>
      <c r="P3311">
        <f t="shared" si="256"/>
        <v>5</v>
      </c>
      <c r="Q3311" s="10" t="s">
        <v>8312</v>
      </c>
      <c r="R3311" t="s">
        <v>8342</v>
      </c>
      <c r="S3311" s="13">
        <f t="shared" si="257"/>
        <v>42573.65662037037</v>
      </c>
      <c r="T3311" s="13">
        <f t="shared" si="258"/>
        <v>42588.65662037037</v>
      </c>
      <c r="U3311">
        <f t="shared" si="259"/>
        <v>2016</v>
      </c>
    </row>
    <row r="3312" spans="1:21" ht="48" x14ac:dyDescent="0.2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8217</v>
      </c>
      <c r="G3312" t="s">
        <v>8223</v>
      </c>
      <c r="H3312" t="s">
        <v>8245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8268</v>
      </c>
      <c r="O3312">
        <f t="shared" si="255"/>
        <v>108</v>
      </c>
      <c r="P3312">
        <f t="shared" si="256"/>
        <v>25.25</v>
      </c>
      <c r="Q3312" s="10" t="s">
        <v>8310</v>
      </c>
      <c r="R3312" t="s">
        <v>8334</v>
      </c>
      <c r="S3312" s="13">
        <f t="shared" si="257"/>
        <v>42103.399479166663</v>
      </c>
      <c r="T3312" s="13">
        <f t="shared" si="258"/>
        <v>42133.399479166663</v>
      </c>
      <c r="U3312">
        <f t="shared" si="259"/>
        <v>2015</v>
      </c>
    </row>
    <row r="3313" spans="1:21" ht="48" x14ac:dyDescent="0.2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8219</v>
      </c>
      <c r="G3313" t="s">
        <v>8223</v>
      </c>
      <c r="H3313" t="s">
        <v>8245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8268</v>
      </c>
      <c r="O3313">
        <f t="shared" si="255"/>
        <v>0</v>
      </c>
      <c r="P3313">
        <f t="shared" si="256"/>
        <v>0</v>
      </c>
      <c r="Q3313" s="10" t="s">
        <v>8310</v>
      </c>
      <c r="R3313" t="s">
        <v>8334</v>
      </c>
      <c r="S3313" s="13">
        <f t="shared" si="257"/>
        <v>41784.952488425923</v>
      </c>
      <c r="T3313" s="13">
        <f t="shared" si="258"/>
        <v>41811.458333333336</v>
      </c>
      <c r="U3313">
        <f t="shared" si="259"/>
        <v>2014</v>
      </c>
    </row>
    <row r="3314" spans="1:21" ht="48" x14ac:dyDescent="0.2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8219</v>
      </c>
      <c r="G3314" t="s">
        <v>8223</v>
      </c>
      <c r="H3314" t="s">
        <v>8245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8268</v>
      </c>
      <c r="O3314">
        <f t="shared" si="255"/>
        <v>5</v>
      </c>
      <c r="P3314">
        <f t="shared" si="256"/>
        <v>18.75</v>
      </c>
      <c r="Q3314" s="10" t="s">
        <v>8310</v>
      </c>
      <c r="R3314" t="s">
        <v>8334</v>
      </c>
      <c r="S3314" s="13">
        <f t="shared" si="257"/>
        <v>41940.967951388891</v>
      </c>
      <c r="T3314" s="13">
        <f t="shared" si="258"/>
        <v>41952.5</v>
      </c>
      <c r="U3314">
        <f t="shared" si="259"/>
        <v>2014</v>
      </c>
    </row>
    <row r="3315" spans="1:21" ht="32" x14ac:dyDescent="0.2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8217</v>
      </c>
      <c r="G3315" t="s">
        <v>8223</v>
      </c>
      <c r="H3315" t="s">
        <v>8245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8302</v>
      </c>
      <c r="O3315">
        <f t="shared" si="255"/>
        <v>133</v>
      </c>
      <c r="P3315">
        <f t="shared" si="256"/>
        <v>36.36</v>
      </c>
      <c r="Q3315" s="10" t="s">
        <v>8310</v>
      </c>
      <c r="R3315" t="s">
        <v>8318</v>
      </c>
      <c r="S3315" s="13">
        <f t="shared" si="257"/>
        <v>41803.457326388889</v>
      </c>
      <c r="T3315" s="13">
        <f t="shared" si="258"/>
        <v>41833.457326388889</v>
      </c>
      <c r="U3315">
        <f t="shared" si="259"/>
        <v>2014</v>
      </c>
    </row>
    <row r="3316" spans="1:21" ht="48" x14ac:dyDescent="0.2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8217</v>
      </c>
      <c r="G3316" t="s">
        <v>8222</v>
      </c>
      <c r="H3316" t="s">
        <v>8244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8268</v>
      </c>
      <c r="O3316">
        <f t="shared" si="255"/>
        <v>109</v>
      </c>
      <c r="P3316">
        <f t="shared" si="256"/>
        <v>41.92</v>
      </c>
      <c r="Q3316" s="10" t="s">
        <v>8310</v>
      </c>
      <c r="R3316" t="s">
        <v>8334</v>
      </c>
      <c r="S3316" s="13">
        <f t="shared" si="257"/>
        <v>42162.729548611111</v>
      </c>
      <c r="T3316" s="13">
        <f t="shared" si="258"/>
        <v>42192.729548611111</v>
      </c>
      <c r="U3316">
        <f t="shared" si="259"/>
        <v>2015</v>
      </c>
    </row>
    <row r="3317" spans="1:21" ht="48" x14ac:dyDescent="0.2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8217</v>
      </c>
      <c r="G3317" t="s">
        <v>8222</v>
      </c>
      <c r="H3317" t="s">
        <v>8244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8300</v>
      </c>
      <c r="O3317">
        <f t="shared" si="255"/>
        <v>158</v>
      </c>
      <c r="P3317">
        <f t="shared" si="256"/>
        <v>158</v>
      </c>
      <c r="Q3317" s="10" t="s">
        <v>8310</v>
      </c>
      <c r="R3317" t="s">
        <v>8311</v>
      </c>
      <c r="S3317" s="13">
        <f t="shared" si="257"/>
        <v>41996.832395833335</v>
      </c>
      <c r="T3317" s="13">
        <f t="shared" si="258"/>
        <v>42056.832395833335</v>
      </c>
      <c r="U3317">
        <f t="shared" si="259"/>
        <v>2015</v>
      </c>
    </row>
    <row r="3318" spans="1:21" ht="80" x14ac:dyDescent="0.2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8217</v>
      </c>
      <c r="G3318" t="s">
        <v>8222</v>
      </c>
      <c r="H3318" t="s">
        <v>8244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8300</v>
      </c>
      <c r="O3318">
        <f t="shared" si="255"/>
        <v>100</v>
      </c>
      <c r="P3318">
        <f t="shared" si="256"/>
        <v>51.72</v>
      </c>
      <c r="Q3318" s="10" t="s">
        <v>8310</v>
      </c>
      <c r="R3318" t="s">
        <v>8311</v>
      </c>
      <c r="S3318" s="13">
        <f t="shared" si="257"/>
        <v>42597.882488425923</v>
      </c>
      <c r="T3318" s="13">
        <f t="shared" si="258"/>
        <v>42657.882488425923</v>
      </c>
      <c r="U3318">
        <f t="shared" si="259"/>
        <v>2016</v>
      </c>
    </row>
    <row r="3319" spans="1:21" ht="48" x14ac:dyDescent="0.2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8217</v>
      </c>
      <c r="G3319" t="s">
        <v>8223</v>
      </c>
      <c r="H3319" t="s">
        <v>8245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8300</v>
      </c>
      <c r="O3319">
        <f t="shared" si="255"/>
        <v>128</v>
      </c>
      <c r="P3319">
        <f t="shared" si="256"/>
        <v>51.89</v>
      </c>
      <c r="Q3319" s="10" t="s">
        <v>8310</v>
      </c>
      <c r="R3319" t="s">
        <v>8311</v>
      </c>
      <c r="S3319" s="13">
        <f t="shared" si="257"/>
        <v>42253.688043981485</v>
      </c>
      <c r="T3319" s="13">
        <f t="shared" si="258"/>
        <v>42283.688043981485</v>
      </c>
      <c r="U3319">
        <f t="shared" si="259"/>
        <v>2015</v>
      </c>
    </row>
    <row r="3320" spans="1:21" ht="32" x14ac:dyDescent="0.2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8218</v>
      </c>
      <c r="G3320" t="s">
        <v>8227</v>
      </c>
      <c r="H3320" t="s">
        <v>8249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8300</v>
      </c>
      <c r="O3320">
        <f t="shared" si="255"/>
        <v>1</v>
      </c>
      <c r="P3320">
        <f t="shared" si="256"/>
        <v>10</v>
      </c>
      <c r="Q3320" s="10" t="s">
        <v>8310</v>
      </c>
      <c r="R3320" t="s">
        <v>8311</v>
      </c>
      <c r="S3320" s="13">
        <f t="shared" si="257"/>
        <v>41848.679803240739</v>
      </c>
      <c r="T3320" s="13">
        <f t="shared" si="258"/>
        <v>41908.679803240739</v>
      </c>
      <c r="U3320">
        <f t="shared" si="259"/>
        <v>2014</v>
      </c>
    </row>
    <row r="3321" spans="1:21" ht="32" x14ac:dyDescent="0.2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8220</v>
      </c>
      <c r="G3321" t="s">
        <v>8222</v>
      </c>
      <c r="H3321" t="s">
        <v>8244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8268</v>
      </c>
      <c r="O3321">
        <f t="shared" si="255"/>
        <v>3</v>
      </c>
      <c r="P3321">
        <f t="shared" si="256"/>
        <v>50</v>
      </c>
      <c r="Q3321" s="10" t="s">
        <v>8310</v>
      </c>
      <c r="R3321" t="s">
        <v>8334</v>
      </c>
      <c r="S3321" s="13">
        <f t="shared" si="257"/>
        <v>42807.885057870371</v>
      </c>
      <c r="T3321" s="13">
        <f t="shared" si="258"/>
        <v>42858.8</v>
      </c>
      <c r="U3321">
        <f t="shared" si="259"/>
        <v>2017</v>
      </c>
    </row>
    <row r="3322" spans="1:21" ht="32" x14ac:dyDescent="0.2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8217</v>
      </c>
      <c r="G3322" t="s">
        <v>8222</v>
      </c>
      <c r="H3322" t="s">
        <v>8244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8268</v>
      </c>
      <c r="O3322">
        <f t="shared" si="255"/>
        <v>133</v>
      </c>
      <c r="P3322">
        <f t="shared" si="256"/>
        <v>38.5</v>
      </c>
      <c r="Q3322" s="10" t="s">
        <v>8310</v>
      </c>
      <c r="R3322" t="s">
        <v>8334</v>
      </c>
      <c r="S3322" s="13">
        <f t="shared" si="257"/>
        <v>40884.066678240742</v>
      </c>
      <c r="T3322" s="13">
        <f t="shared" si="258"/>
        <v>40926.958333333336</v>
      </c>
      <c r="U3322">
        <f t="shared" si="259"/>
        <v>2012</v>
      </c>
    </row>
    <row r="3323" spans="1:21" ht="48" x14ac:dyDescent="0.2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8217</v>
      </c>
      <c r="G3323" t="s">
        <v>8223</v>
      </c>
      <c r="H3323" t="s">
        <v>8245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8268</v>
      </c>
      <c r="O3323">
        <f t="shared" si="255"/>
        <v>172</v>
      </c>
      <c r="P3323">
        <f t="shared" si="256"/>
        <v>33.03</v>
      </c>
      <c r="Q3323" s="10" t="s">
        <v>8310</v>
      </c>
      <c r="R3323" t="s">
        <v>8334</v>
      </c>
      <c r="S3323" s="13">
        <f t="shared" si="257"/>
        <v>41806.605034722219</v>
      </c>
      <c r="T3323" s="13">
        <f t="shared" si="258"/>
        <v>41836.605034722219</v>
      </c>
      <c r="U3323">
        <f t="shared" si="259"/>
        <v>2014</v>
      </c>
    </row>
    <row r="3324" spans="1:21" ht="48" x14ac:dyDescent="0.2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8217</v>
      </c>
      <c r="G3324" t="s">
        <v>8222</v>
      </c>
      <c r="H3324" t="s">
        <v>8244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8268</v>
      </c>
      <c r="O3324">
        <f t="shared" si="255"/>
        <v>111</v>
      </c>
      <c r="P3324">
        <f t="shared" si="256"/>
        <v>83.05</v>
      </c>
      <c r="Q3324" s="10" t="s">
        <v>8310</v>
      </c>
      <c r="R3324" t="s">
        <v>8334</v>
      </c>
      <c r="S3324" s="13">
        <f t="shared" si="257"/>
        <v>42146.731087962966</v>
      </c>
      <c r="T3324" s="13">
        <f t="shared" si="258"/>
        <v>42176.731087962966</v>
      </c>
      <c r="U3324">
        <f t="shared" si="259"/>
        <v>2015</v>
      </c>
    </row>
    <row r="3325" spans="1:21" ht="16" x14ac:dyDescent="0.2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8217</v>
      </c>
      <c r="G3325" t="s">
        <v>8223</v>
      </c>
      <c r="H3325" t="s">
        <v>8245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8268</v>
      </c>
      <c r="O3325">
        <f t="shared" si="255"/>
        <v>130</v>
      </c>
      <c r="P3325">
        <f t="shared" si="256"/>
        <v>38.24</v>
      </c>
      <c r="Q3325" s="10" t="s">
        <v>8310</v>
      </c>
      <c r="R3325" t="s">
        <v>8334</v>
      </c>
      <c r="S3325" s="13">
        <f t="shared" si="257"/>
        <v>41915.437210648146</v>
      </c>
      <c r="T3325" s="13">
        <f t="shared" si="258"/>
        <v>41945.478877314818</v>
      </c>
      <c r="U3325">
        <f t="shared" si="259"/>
        <v>2014</v>
      </c>
    </row>
    <row r="3326" spans="1:21" ht="48" x14ac:dyDescent="0.2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8217</v>
      </c>
      <c r="G3326" t="s">
        <v>8223</v>
      </c>
      <c r="H3326" t="s">
        <v>8245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8268</v>
      </c>
      <c r="O3326">
        <f t="shared" si="255"/>
        <v>144</v>
      </c>
      <c r="P3326">
        <f t="shared" si="256"/>
        <v>45.98</v>
      </c>
      <c r="Q3326" s="10" t="s">
        <v>8310</v>
      </c>
      <c r="R3326" t="s">
        <v>8334</v>
      </c>
      <c r="S3326" s="13">
        <f t="shared" si="257"/>
        <v>42309.756620370375</v>
      </c>
      <c r="T3326" s="13">
        <f t="shared" si="258"/>
        <v>42330.916666666672</v>
      </c>
      <c r="U3326">
        <f t="shared" si="259"/>
        <v>2015</v>
      </c>
    </row>
    <row r="3327" spans="1:21" ht="48" x14ac:dyDescent="0.2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8217</v>
      </c>
      <c r="G3327" t="s">
        <v>8222</v>
      </c>
      <c r="H3327" t="s">
        <v>8244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8268</v>
      </c>
      <c r="O3327">
        <f t="shared" si="255"/>
        <v>175</v>
      </c>
      <c r="P3327">
        <f t="shared" si="256"/>
        <v>48.7</v>
      </c>
      <c r="Q3327" s="10" t="s">
        <v>8310</v>
      </c>
      <c r="R3327" t="s">
        <v>8334</v>
      </c>
      <c r="S3327" s="13">
        <f t="shared" si="257"/>
        <v>42493.219236111108</v>
      </c>
      <c r="T3327" s="13">
        <f t="shared" si="258"/>
        <v>42531.125</v>
      </c>
      <c r="U3327">
        <f t="shared" si="259"/>
        <v>2016</v>
      </c>
    </row>
    <row r="3328" spans="1:21" ht="32" x14ac:dyDescent="0.2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8217</v>
      </c>
      <c r="G3328" t="s">
        <v>8239</v>
      </c>
      <c r="H3328" t="s">
        <v>8247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8268</v>
      </c>
      <c r="O3328">
        <f t="shared" si="255"/>
        <v>102</v>
      </c>
      <c r="P3328">
        <f t="shared" si="256"/>
        <v>152.5</v>
      </c>
      <c r="Q3328" s="10" t="s">
        <v>8310</v>
      </c>
      <c r="R3328" t="s">
        <v>8334</v>
      </c>
      <c r="S3328" s="13">
        <f t="shared" si="257"/>
        <v>42512.58321759259</v>
      </c>
      <c r="T3328" s="13">
        <f t="shared" si="258"/>
        <v>42526.58321759259</v>
      </c>
      <c r="U3328">
        <f t="shared" si="259"/>
        <v>2016</v>
      </c>
    </row>
    <row r="3329" spans="1:21" ht="48" x14ac:dyDescent="0.2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8217</v>
      </c>
      <c r="G3329" t="s">
        <v>8223</v>
      </c>
      <c r="H3329" t="s">
        <v>8245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8268</v>
      </c>
      <c r="O3329">
        <f t="shared" si="255"/>
        <v>106</v>
      </c>
      <c r="P3329">
        <f t="shared" si="256"/>
        <v>23.1</v>
      </c>
      <c r="Q3329" s="10" t="s">
        <v>8310</v>
      </c>
      <c r="R3329" t="s">
        <v>8334</v>
      </c>
      <c r="S3329" s="13">
        <f t="shared" si="257"/>
        <v>42065.887361111112</v>
      </c>
      <c r="T3329" s="13">
        <f t="shared" si="258"/>
        <v>42095.845694444448</v>
      </c>
      <c r="U3329">
        <f t="shared" si="259"/>
        <v>2015</v>
      </c>
    </row>
    <row r="3330" spans="1:21" ht="48" x14ac:dyDescent="0.2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8217</v>
      </c>
      <c r="G3330" t="s">
        <v>8222</v>
      </c>
      <c r="H3330" t="s">
        <v>8244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8268</v>
      </c>
      <c r="O3330">
        <f t="shared" si="255"/>
        <v>110</v>
      </c>
      <c r="P3330">
        <f t="shared" si="256"/>
        <v>91.67</v>
      </c>
      <c r="Q3330" s="10" t="s">
        <v>8310</v>
      </c>
      <c r="R3330" t="s">
        <v>8334</v>
      </c>
      <c r="S3330" s="13">
        <f t="shared" si="257"/>
        <v>42054.024421296301</v>
      </c>
      <c r="T3330" s="13">
        <f t="shared" si="258"/>
        <v>42061.024421296301</v>
      </c>
      <c r="U3330">
        <f t="shared" si="259"/>
        <v>2015</v>
      </c>
    </row>
    <row r="3331" spans="1:21" ht="48" x14ac:dyDescent="0.2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8217</v>
      </c>
      <c r="G3331" t="s">
        <v>8223</v>
      </c>
      <c r="H3331" t="s">
        <v>8245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8268</v>
      </c>
      <c r="O3331">
        <f t="shared" ref="O3331:O3394" si="260">ROUND(E3331/D3331*100,0)</f>
        <v>101</v>
      </c>
      <c r="P3331">
        <f t="shared" ref="P3331:P3394" si="261">IFERROR(ROUND(E3331/L3331,2),0)</f>
        <v>56.33</v>
      </c>
      <c r="Q3331" s="10" t="s">
        <v>8310</v>
      </c>
      <c r="R3331" t="s">
        <v>8334</v>
      </c>
      <c r="S3331" s="13">
        <f t="shared" ref="S3331:S3394" si="262">(((J3331/60)/60)/24)+DATE(1970,1,1)</f>
        <v>42536.815648148149</v>
      </c>
      <c r="T3331" s="13">
        <f t="shared" ref="T3331:T3394" si="263">(((I3331/60)/60)/24)+DATE(1970,1,1)</f>
        <v>42566.815648148149</v>
      </c>
      <c r="U3331">
        <f t="shared" ref="U3331:U3394" si="264">YEAR(T3331)</f>
        <v>2016</v>
      </c>
    </row>
    <row r="3332" spans="1:21" ht="32" x14ac:dyDescent="0.2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8217</v>
      </c>
      <c r="G3332" t="s">
        <v>8222</v>
      </c>
      <c r="H3332" t="s">
        <v>8244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8268</v>
      </c>
      <c r="O3332">
        <f t="shared" si="260"/>
        <v>118</v>
      </c>
      <c r="P3332">
        <f t="shared" si="261"/>
        <v>67.92</v>
      </c>
      <c r="Q3332" s="10" t="s">
        <v>8310</v>
      </c>
      <c r="R3332" t="s">
        <v>8334</v>
      </c>
      <c r="S3332" s="13">
        <f t="shared" si="262"/>
        <v>42690.334317129629</v>
      </c>
      <c r="T3332" s="13">
        <f t="shared" si="263"/>
        <v>42721.333333333328</v>
      </c>
      <c r="U3332">
        <f t="shared" si="264"/>
        <v>2016</v>
      </c>
    </row>
    <row r="3333" spans="1:21" ht="48" x14ac:dyDescent="0.2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8217</v>
      </c>
      <c r="G3333" t="s">
        <v>8223</v>
      </c>
      <c r="H3333" t="s">
        <v>8245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8268</v>
      </c>
      <c r="O3333">
        <f t="shared" si="260"/>
        <v>104</v>
      </c>
      <c r="P3333">
        <f t="shared" si="261"/>
        <v>34.6</v>
      </c>
      <c r="Q3333" s="10" t="s">
        <v>8310</v>
      </c>
      <c r="R3333" t="s">
        <v>8334</v>
      </c>
      <c r="S3333" s="13">
        <f t="shared" si="262"/>
        <v>42143.461122685185</v>
      </c>
      <c r="T3333" s="13">
        <f t="shared" si="263"/>
        <v>42173.461122685185</v>
      </c>
      <c r="U3333">
        <f t="shared" si="264"/>
        <v>2015</v>
      </c>
    </row>
    <row r="3334" spans="1:21" ht="48" x14ac:dyDescent="0.2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8217</v>
      </c>
      <c r="G3334" t="s">
        <v>8222</v>
      </c>
      <c r="H3334" t="s">
        <v>8244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8268</v>
      </c>
      <c r="O3334">
        <f t="shared" si="260"/>
        <v>102</v>
      </c>
      <c r="P3334">
        <f t="shared" si="261"/>
        <v>69.819999999999993</v>
      </c>
      <c r="Q3334" s="10" t="s">
        <v>8310</v>
      </c>
      <c r="R3334" t="s">
        <v>8334</v>
      </c>
      <c r="S3334" s="13">
        <f t="shared" si="262"/>
        <v>41815.774826388886</v>
      </c>
      <c r="T3334" s="13">
        <f t="shared" si="263"/>
        <v>41830.774826388886</v>
      </c>
      <c r="U3334">
        <f t="shared" si="264"/>
        <v>2014</v>
      </c>
    </row>
    <row r="3335" spans="1:21" ht="48" x14ac:dyDescent="0.2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8217</v>
      </c>
      <c r="G3335" t="s">
        <v>8222</v>
      </c>
      <c r="H3335" t="s">
        <v>8244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8268</v>
      </c>
      <c r="O3335">
        <f t="shared" si="260"/>
        <v>106</v>
      </c>
      <c r="P3335">
        <f t="shared" si="261"/>
        <v>36.07</v>
      </c>
      <c r="Q3335" s="10" t="s">
        <v>8310</v>
      </c>
      <c r="R3335" t="s">
        <v>8334</v>
      </c>
      <c r="S3335" s="13">
        <f t="shared" si="262"/>
        <v>41923.921643518523</v>
      </c>
      <c r="T3335" s="13">
        <f t="shared" si="263"/>
        <v>41949.031944444447</v>
      </c>
      <c r="U3335">
        <f t="shared" si="264"/>
        <v>2014</v>
      </c>
    </row>
    <row r="3336" spans="1:21" ht="48" x14ac:dyDescent="0.2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8217</v>
      </c>
      <c r="G3336" t="s">
        <v>8222</v>
      </c>
      <c r="H3336" t="s">
        <v>8244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8268</v>
      </c>
      <c r="O3336">
        <f t="shared" si="260"/>
        <v>104</v>
      </c>
      <c r="P3336">
        <f t="shared" si="261"/>
        <v>55.89</v>
      </c>
      <c r="Q3336" s="10" t="s">
        <v>8310</v>
      </c>
      <c r="R3336" t="s">
        <v>8334</v>
      </c>
      <c r="S3336" s="13">
        <f t="shared" si="262"/>
        <v>41764.44663194444</v>
      </c>
      <c r="T3336" s="13">
        <f t="shared" si="263"/>
        <v>41791.165972222225</v>
      </c>
      <c r="U3336">
        <f t="shared" si="264"/>
        <v>2014</v>
      </c>
    </row>
    <row r="3337" spans="1:21" ht="48" x14ac:dyDescent="0.2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8217</v>
      </c>
      <c r="G3337" t="s">
        <v>8223</v>
      </c>
      <c r="H3337" t="s">
        <v>8245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8268</v>
      </c>
      <c r="O3337">
        <f t="shared" si="260"/>
        <v>100</v>
      </c>
      <c r="P3337">
        <f t="shared" si="261"/>
        <v>51.72</v>
      </c>
      <c r="Q3337" s="10" t="s">
        <v>8310</v>
      </c>
      <c r="R3337" t="s">
        <v>8334</v>
      </c>
      <c r="S3337" s="13">
        <f t="shared" si="262"/>
        <v>41792.645277777774</v>
      </c>
      <c r="T3337" s="13">
        <f t="shared" si="263"/>
        <v>41822.645277777774</v>
      </c>
      <c r="U3337">
        <f t="shared" si="264"/>
        <v>2014</v>
      </c>
    </row>
    <row r="3338" spans="1:21" ht="48" x14ac:dyDescent="0.2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8217</v>
      </c>
      <c r="G3338" t="s">
        <v>8223</v>
      </c>
      <c r="H3338" t="s">
        <v>8245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8268</v>
      </c>
      <c r="O3338">
        <f t="shared" si="260"/>
        <v>128</v>
      </c>
      <c r="P3338">
        <f t="shared" si="261"/>
        <v>34.25</v>
      </c>
      <c r="Q3338" s="10" t="s">
        <v>8310</v>
      </c>
      <c r="R3338" t="s">
        <v>8334</v>
      </c>
      <c r="S3338" s="13">
        <f t="shared" si="262"/>
        <v>41781.855092592588</v>
      </c>
      <c r="T3338" s="13">
        <f t="shared" si="263"/>
        <v>41811.855092592588</v>
      </c>
      <c r="U3338">
        <f t="shared" si="264"/>
        <v>2014</v>
      </c>
    </row>
    <row r="3339" spans="1:21" ht="48" x14ac:dyDescent="0.2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8217</v>
      </c>
      <c r="G3339" t="s">
        <v>8222</v>
      </c>
      <c r="H3339" t="s">
        <v>8244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8268</v>
      </c>
      <c r="O3339">
        <f t="shared" si="260"/>
        <v>143</v>
      </c>
      <c r="P3339">
        <f t="shared" si="261"/>
        <v>164.62</v>
      </c>
      <c r="Q3339" s="10" t="s">
        <v>8310</v>
      </c>
      <c r="R3339" t="s">
        <v>8334</v>
      </c>
      <c r="S3339" s="13">
        <f t="shared" si="262"/>
        <v>42171.317442129628</v>
      </c>
      <c r="T3339" s="13">
        <f t="shared" si="263"/>
        <v>42195.875</v>
      </c>
      <c r="U3339">
        <f t="shared" si="264"/>
        <v>2015</v>
      </c>
    </row>
    <row r="3340" spans="1:21" ht="48" x14ac:dyDescent="0.2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8217</v>
      </c>
      <c r="G3340" t="s">
        <v>8222</v>
      </c>
      <c r="H3340" t="s">
        <v>8244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8268</v>
      </c>
      <c r="O3340">
        <f t="shared" si="260"/>
        <v>100</v>
      </c>
      <c r="P3340">
        <f t="shared" si="261"/>
        <v>51.72</v>
      </c>
      <c r="Q3340" s="10" t="s">
        <v>8310</v>
      </c>
      <c r="R3340" t="s">
        <v>8334</v>
      </c>
      <c r="S3340" s="13">
        <f t="shared" si="262"/>
        <v>41848.866157407407</v>
      </c>
      <c r="T3340" s="13">
        <f t="shared" si="263"/>
        <v>41868.21597222222</v>
      </c>
      <c r="U3340">
        <f t="shared" si="264"/>
        <v>2014</v>
      </c>
    </row>
    <row r="3341" spans="1:21" ht="48" x14ac:dyDescent="0.2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8217</v>
      </c>
      <c r="G3341" t="s">
        <v>8223</v>
      </c>
      <c r="H3341" t="s">
        <v>8245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8268</v>
      </c>
      <c r="O3341">
        <f t="shared" si="260"/>
        <v>101</v>
      </c>
      <c r="P3341">
        <f t="shared" si="261"/>
        <v>35.950000000000003</v>
      </c>
      <c r="Q3341" s="10" t="s">
        <v>8310</v>
      </c>
      <c r="R3341" t="s">
        <v>8334</v>
      </c>
      <c r="S3341" s="13">
        <f t="shared" si="262"/>
        <v>42233.763831018514</v>
      </c>
      <c r="T3341" s="13">
        <f t="shared" si="263"/>
        <v>42258.763831018514</v>
      </c>
      <c r="U3341">
        <f t="shared" si="264"/>
        <v>2015</v>
      </c>
    </row>
    <row r="3342" spans="1:21" ht="48" x14ac:dyDescent="0.2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8217</v>
      </c>
      <c r="G3342" t="s">
        <v>8223</v>
      </c>
      <c r="H3342" t="s">
        <v>8245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8268</v>
      </c>
      <c r="O3342">
        <f t="shared" si="260"/>
        <v>101</v>
      </c>
      <c r="P3342">
        <f t="shared" si="261"/>
        <v>79.89</v>
      </c>
      <c r="Q3342" s="10" t="s">
        <v>8310</v>
      </c>
      <c r="R3342" t="s">
        <v>8334</v>
      </c>
      <c r="S3342" s="13">
        <f t="shared" si="262"/>
        <v>41927.873784722222</v>
      </c>
      <c r="T3342" s="13">
        <f t="shared" si="263"/>
        <v>41950.770833333336</v>
      </c>
      <c r="U3342">
        <f t="shared" si="264"/>
        <v>2014</v>
      </c>
    </row>
    <row r="3343" spans="1:21" ht="48" x14ac:dyDescent="0.2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8217</v>
      </c>
      <c r="G3343" t="s">
        <v>8222</v>
      </c>
      <c r="H3343" t="s">
        <v>8244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8268</v>
      </c>
      <c r="O3343">
        <f t="shared" si="260"/>
        <v>110</v>
      </c>
      <c r="P3343">
        <f t="shared" si="261"/>
        <v>50.02</v>
      </c>
      <c r="Q3343" s="10" t="s">
        <v>8310</v>
      </c>
      <c r="R3343" t="s">
        <v>8334</v>
      </c>
      <c r="S3343" s="13">
        <f t="shared" si="262"/>
        <v>41893.783553240741</v>
      </c>
      <c r="T3343" s="13">
        <f t="shared" si="263"/>
        <v>41914.597916666666</v>
      </c>
      <c r="U3343">
        <f t="shared" si="264"/>
        <v>2014</v>
      </c>
    </row>
    <row r="3344" spans="1:21" ht="48" x14ac:dyDescent="0.2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8217</v>
      </c>
      <c r="G3344" t="s">
        <v>8234</v>
      </c>
      <c r="H3344" t="s">
        <v>8247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8268</v>
      </c>
      <c r="O3344">
        <f t="shared" si="260"/>
        <v>105</v>
      </c>
      <c r="P3344">
        <f t="shared" si="261"/>
        <v>54.14</v>
      </c>
      <c r="Q3344" s="10" t="s">
        <v>8310</v>
      </c>
      <c r="R3344" t="s">
        <v>8334</v>
      </c>
      <c r="S3344" s="13">
        <f t="shared" si="262"/>
        <v>42150.755312499998</v>
      </c>
      <c r="T3344" s="13">
        <f t="shared" si="263"/>
        <v>42180.755312499998</v>
      </c>
      <c r="U3344">
        <f t="shared" si="264"/>
        <v>2015</v>
      </c>
    </row>
    <row r="3345" spans="1:21" ht="48" x14ac:dyDescent="0.2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8217</v>
      </c>
      <c r="G3345" t="s">
        <v>8222</v>
      </c>
      <c r="H3345" t="s">
        <v>8244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8268</v>
      </c>
      <c r="O3345">
        <f t="shared" si="260"/>
        <v>102</v>
      </c>
      <c r="P3345">
        <f t="shared" si="261"/>
        <v>61.1</v>
      </c>
      <c r="Q3345" s="10" t="s">
        <v>8310</v>
      </c>
      <c r="R3345" t="s">
        <v>8334</v>
      </c>
      <c r="S3345" s="13">
        <f t="shared" si="262"/>
        <v>41753.515856481477</v>
      </c>
      <c r="T3345" s="13">
        <f t="shared" si="263"/>
        <v>41781.921527777777</v>
      </c>
      <c r="U3345">
        <f t="shared" si="264"/>
        <v>2014</v>
      </c>
    </row>
    <row r="3346" spans="1:21" ht="48" x14ac:dyDescent="0.2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8217</v>
      </c>
      <c r="G3346" t="s">
        <v>8223</v>
      </c>
      <c r="H3346" t="s">
        <v>8245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8268</v>
      </c>
      <c r="O3346">
        <f t="shared" si="260"/>
        <v>122</v>
      </c>
      <c r="P3346">
        <f t="shared" si="261"/>
        <v>73.239999999999995</v>
      </c>
      <c r="Q3346" s="10" t="s">
        <v>8310</v>
      </c>
      <c r="R3346" t="s">
        <v>8334</v>
      </c>
      <c r="S3346" s="13">
        <f t="shared" si="262"/>
        <v>41912.858946759261</v>
      </c>
      <c r="T3346" s="13">
        <f t="shared" si="263"/>
        <v>41942.858946759261</v>
      </c>
      <c r="U3346">
        <f t="shared" si="264"/>
        <v>2014</v>
      </c>
    </row>
    <row r="3347" spans="1:21" ht="48" x14ac:dyDescent="0.2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8217</v>
      </c>
      <c r="G3347" t="s">
        <v>8223</v>
      </c>
      <c r="H3347" t="s">
        <v>8245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8268</v>
      </c>
      <c r="O3347">
        <f t="shared" si="260"/>
        <v>100</v>
      </c>
      <c r="P3347">
        <f t="shared" si="261"/>
        <v>40.549999999999997</v>
      </c>
      <c r="Q3347" s="10" t="s">
        <v>8310</v>
      </c>
      <c r="R3347" t="s">
        <v>8334</v>
      </c>
      <c r="S3347" s="13">
        <f t="shared" si="262"/>
        <v>42460.733530092592</v>
      </c>
      <c r="T3347" s="13">
        <f t="shared" si="263"/>
        <v>42490.733530092592</v>
      </c>
      <c r="U3347">
        <f t="shared" si="264"/>
        <v>2016</v>
      </c>
    </row>
    <row r="3348" spans="1:21" ht="48" x14ac:dyDescent="0.2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8217</v>
      </c>
      <c r="G3348" t="s">
        <v>8223</v>
      </c>
      <c r="H3348" t="s">
        <v>8245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8268</v>
      </c>
      <c r="O3348">
        <f t="shared" si="260"/>
        <v>100</v>
      </c>
      <c r="P3348">
        <f t="shared" si="261"/>
        <v>33.33</v>
      </c>
      <c r="Q3348" s="10" t="s">
        <v>8310</v>
      </c>
      <c r="R3348" t="s">
        <v>8334</v>
      </c>
      <c r="S3348" s="13">
        <f t="shared" si="262"/>
        <v>41836.471180555556</v>
      </c>
      <c r="T3348" s="13">
        <f t="shared" si="263"/>
        <v>41850.471180555556</v>
      </c>
      <c r="U3348">
        <f t="shared" si="264"/>
        <v>2014</v>
      </c>
    </row>
    <row r="3349" spans="1:21" ht="48" x14ac:dyDescent="0.2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8217</v>
      </c>
      <c r="G3349" t="s">
        <v>8222</v>
      </c>
      <c r="H3349" t="s">
        <v>8244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8268</v>
      </c>
      <c r="O3349">
        <f t="shared" si="260"/>
        <v>171</v>
      </c>
      <c r="P3349">
        <f t="shared" si="261"/>
        <v>44.91</v>
      </c>
      <c r="Q3349" s="10" t="s">
        <v>8310</v>
      </c>
      <c r="R3349" t="s">
        <v>8334</v>
      </c>
      <c r="S3349" s="13">
        <f t="shared" si="262"/>
        <v>42283.864351851851</v>
      </c>
      <c r="T3349" s="13">
        <f t="shared" si="263"/>
        <v>42313.906018518523</v>
      </c>
      <c r="U3349">
        <f t="shared" si="264"/>
        <v>2015</v>
      </c>
    </row>
    <row r="3350" spans="1:21" ht="48" x14ac:dyDescent="0.2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8217</v>
      </c>
      <c r="G3350" t="s">
        <v>8223</v>
      </c>
      <c r="H3350" t="s">
        <v>8245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8268</v>
      </c>
      <c r="O3350">
        <f t="shared" si="260"/>
        <v>174</v>
      </c>
      <c r="P3350">
        <f t="shared" si="261"/>
        <v>68.84</v>
      </c>
      <c r="Q3350" s="10" t="s">
        <v>8310</v>
      </c>
      <c r="R3350" t="s">
        <v>8334</v>
      </c>
      <c r="S3350" s="13">
        <f t="shared" si="262"/>
        <v>42440.416504629626</v>
      </c>
      <c r="T3350" s="13">
        <f t="shared" si="263"/>
        <v>42463.708333333328</v>
      </c>
      <c r="U3350">
        <f t="shared" si="264"/>
        <v>2016</v>
      </c>
    </row>
    <row r="3351" spans="1:21" ht="32" x14ac:dyDescent="0.2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8217</v>
      </c>
      <c r="G3351" t="s">
        <v>8222</v>
      </c>
      <c r="H3351" t="s">
        <v>8244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8268</v>
      </c>
      <c r="O3351">
        <f t="shared" si="260"/>
        <v>101</v>
      </c>
      <c r="P3351">
        <f t="shared" si="261"/>
        <v>75.5</v>
      </c>
      <c r="Q3351" s="10" t="s">
        <v>8310</v>
      </c>
      <c r="R3351" t="s">
        <v>8334</v>
      </c>
      <c r="S3351" s="13">
        <f t="shared" si="262"/>
        <v>41775.858564814815</v>
      </c>
      <c r="T3351" s="13">
        <f t="shared" si="263"/>
        <v>41822.165972222225</v>
      </c>
      <c r="U3351">
        <f t="shared" si="264"/>
        <v>2014</v>
      </c>
    </row>
    <row r="3352" spans="1:21" ht="48" x14ac:dyDescent="0.2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8217</v>
      </c>
      <c r="G3352" t="s">
        <v>8222</v>
      </c>
      <c r="H3352" t="s">
        <v>8244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8268</v>
      </c>
      <c r="O3352">
        <f t="shared" si="260"/>
        <v>120</v>
      </c>
      <c r="P3352">
        <f t="shared" si="261"/>
        <v>58.06</v>
      </c>
      <c r="Q3352" s="10" t="s">
        <v>8310</v>
      </c>
      <c r="R3352" t="s">
        <v>8334</v>
      </c>
      <c r="S3352" s="13">
        <f t="shared" si="262"/>
        <v>41940.598182870373</v>
      </c>
      <c r="T3352" s="13">
        <f t="shared" si="263"/>
        <v>41970.639849537038</v>
      </c>
      <c r="U3352">
        <f t="shared" si="264"/>
        <v>2014</v>
      </c>
    </row>
    <row r="3353" spans="1:21" ht="48" x14ac:dyDescent="0.2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8217</v>
      </c>
      <c r="G3353" t="s">
        <v>8223</v>
      </c>
      <c r="H3353" t="s">
        <v>8245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8268</v>
      </c>
      <c r="O3353">
        <f t="shared" si="260"/>
        <v>100</v>
      </c>
      <c r="P3353">
        <f t="shared" si="261"/>
        <v>38.590000000000003</v>
      </c>
      <c r="Q3353" s="10" t="s">
        <v>8310</v>
      </c>
      <c r="R3353" t="s">
        <v>8334</v>
      </c>
      <c r="S3353" s="13">
        <f t="shared" si="262"/>
        <v>42129.541585648149</v>
      </c>
      <c r="T3353" s="13">
        <f t="shared" si="263"/>
        <v>42159.541585648149</v>
      </c>
      <c r="U3353">
        <f t="shared" si="264"/>
        <v>2015</v>
      </c>
    </row>
    <row r="3354" spans="1:21" ht="48" x14ac:dyDescent="0.2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8217</v>
      </c>
      <c r="G3354" t="s">
        <v>8222</v>
      </c>
      <c r="H3354" t="s">
        <v>8244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8268</v>
      </c>
      <c r="O3354">
        <f t="shared" si="260"/>
        <v>121</v>
      </c>
      <c r="P3354">
        <f t="shared" si="261"/>
        <v>140</v>
      </c>
      <c r="Q3354" s="10" t="s">
        <v>8310</v>
      </c>
      <c r="R3354" t="s">
        <v>8334</v>
      </c>
      <c r="S3354" s="13">
        <f t="shared" si="262"/>
        <v>41879.913761574076</v>
      </c>
      <c r="T3354" s="13">
        <f t="shared" si="263"/>
        <v>41894.913761574076</v>
      </c>
      <c r="U3354">
        <f t="shared" si="264"/>
        <v>2014</v>
      </c>
    </row>
    <row r="3355" spans="1:21" ht="64" x14ac:dyDescent="0.2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8217</v>
      </c>
      <c r="G3355" t="s">
        <v>8227</v>
      </c>
      <c r="H3355" t="s">
        <v>8249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8268</v>
      </c>
      <c r="O3355">
        <f t="shared" si="260"/>
        <v>111</v>
      </c>
      <c r="P3355">
        <f t="shared" si="261"/>
        <v>47.66</v>
      </c>
      <c r="Q3355" s="10" t="s">
        <v>8310</v>
      </c>
      <c r="R3355" t="s">
        <v>8334</v>
      </c>
      <c r="S3355" s="13">
        <f t="shared" si="262"/>
        <v>42381.671840277777</v>
      </c>
      <c r="T3355" s="13">
        <f t="shared" si="263"/>
        <v>42411.957638888889</v>
      </c>
      <c r="U3355">
        <f t="shared" si="264"/>
        <v>2016</v>
      </c>
    </row>
    <row r="3356" spans="1:21" ht="48" x14ac:dyDescent="0.2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8219</v>
      </c>
      <c r="G3356" t="s">
        <v>8222</v>
      </c>
      <c r="H3356" t="s">
        <v>8244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8268</v>
      </c>
      <c r="O3356">
        <f t="shared" si="260"/>
        <v>0</v>
      </c>
      <c r="P3356">
        <f t="shared" si="261"/>
        <v>0</v>
      </c>
      <c r="Q3356" s="10" t="s">
        <v>8310</v>
      </c>
      <c r="R3356" t="s">
        <v>8334</v>
      </c>
      <c r="S3356" s="13">
        <f t="shared" si="262"/>
        <v>42103.024398148147</v>
      </c>
      <c r="T3356" s="13">
        <f t="shared" si="263"/>
        <v>42112.9375</v>
      </c>
      <c r="U3356">
        <f t="shared" si="264"/>
        <v>2015</v>
      </c>
    </row>
    <row r="3357" spans="1:21" ht="48" x14ac:dyDescent="0.2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8219</v>
      </c>
      <c r="G3357" t="s">
        <v>8222</v>
      </c>
      <c r="H3357" t="s">
        <v>8244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8268</v>
      </c>
      <c r="O3357">
        <f t="shared" si="260"/>
        <v>28</v>
      </c>
      <c r="P3357">
        <f t="shared" si="261"/>
        <v>61</v>
      </c>
      <c r="Q3357" s="10" t="s">
        <v>8310</v>
      </c>
      <c r="R3357" t="s">
        <v>8334</v>
      </c>
      <c r="S3357" s="13">
        <f t="shared" si="262"/>
        <v>42089.901574074072</v>
      </c>
      <c r="T3357" s="13">
        <f t="shared" si="263"/>
        <v>42149.901574074072</v>
      </c>
      <c r="U3357">
        <f t="shared" si="264"/>
        <v>2015</v>
      </c>
    </row>
    <row r="3358" spans="1:21" ht="48" x14ac:dyDescent="0.2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8219</v>
      </c>
      <c r="G3358" t="s">
        <v>8223</v>
      </c>
      <c r="H3358" t="s">
        <v>8245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8268</v>
      </c>
      <c r="O3358">
        <f t="shared" si="260"/>
        <v>1</v>
      </c>
      <c r="P3358">
        <f t="shared" si="261"/>
        <v>10</v>
      </c>
      <c r="Q3358" s="10" t="s">
        <v>8310</v>
      </c>
      <c r="R3358" t="s">
        <v>8334</v>
      </c>
      <c r="S3358" s="13">
        <f t="shared" si="262"/>
        <v>42048.711724537032</v>
      </c>
      <c r="T3358" s="13">
        <f t="shared" si="263"/>
        <v>42086.75</v>
      </c>
      <c r="U3358">
        <f t="shared" si="264"/>
        <v>2015</v>
      </c>
    </row>
    <row r="3359" spans="1:21" ht="32" x14ac:dyDescent="0.2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8219</v>
      </c>
      <c r="G3359" t="s">
        <v>8223</v>
      </c>
      <c r="H3359" t="s">
        <v>8245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8268</v>
      </c>
      <c r="O3359">
        <f t="shared" si="260"/>
        <v>18</v>
      </c>
      <c r="P3359">
        <f t="shared" si="261"/>
        <v>45</v>
      </c>
      <c r="Q3359" s="10" t="s">
        <v>8310</v>
      </c>
      <c r="R3359" t="s">
        <v>8334</v>
      </c>
      <c r="S3359" s="13">
        <f t="shared" si="262"/>
        <v>41813.938715277778</v>
      </c>
      <c r="T3359" s="13">
        <f t="shared" si="263"/>
        <v>41835.916666666664</v>
      </c>
      <c r="U3359">
        <f t="shared" si="264"/>
        <v>2014</v>
      </c>
    </row>
    <row r="3360" spans="1:21" ht="32" x14ac:dyDescent="0.2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8217</v>
      </c>
      <c r="G3360" t="s">
        <v>8222</v>
      </c>
      <c r="H3360" t="s">
        <v>8244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8302</v>
      </c>
      <c r="O3360">
        <f t="shared" si="260"/>
        <v>102</v>
      </c>
      <c r="P3360">
        <f t="shared" si="261"/>
        <v>59.04</v>
      </c>
      <c r="Q3360" s="10" t="s">
        <v>8310</v>
      </c>
      <c r="R3360" t="s">
        <v>8318</v>
      </c>
      <c r="S3360" s="13">
        <f t="shared" si="262"/>
        <v>41747.471504629626</v>
      </c>
      <c r="T3360" s="13">
        <f t="shared" si="263"/>
        <v>41778.208333333336</v>
      </c>
      <c r="U3360">
        <f t="shared" si="264"/>
        <v>2014</v>
      </c>
    </row>
    <row r="3361" spans="1:21" ht="48" x14ac:dyDescent="0.2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8217</v>
      </c>
      <c r="G3361" t="s">
        <v>8222</v>
      </c>
      <c r="H3361" t="s">
        <v>8244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8302</v>
      </c>
      <c r="O3361">
        <f t="shared" si="260"/>
        <v>100</v>
      </c>
      <c r="P3361">
        <f t="shared" si="261"/>
        <v>55.56</v>
      </c>
      <c r="Q3361" s="10" t="s">
        <v>8310</v>
      </c>
      <c r="R3361" t="s">
        <v>8318</v>
      </c>
      <c r="S3361" s="13">
        <f t="shared" si="262"/>
        <v>42499.842962962968</v>
      </c>
      <c r="T3361" s="13">
        <f t="shared" si="263"/>
        <v>42519.024999999994</v>
      </c>
      <c r="U3361">
        <f t="shared" si="264"/>
        <v>2016</v>
      </c>
    </row>
    <row r="3362" spans="1:21" ht="32" x14ac:dyDescent="0.2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8219</v>
      </c>
      <c r="G3362" t="s">
        <v>8222</v>
      </c>
      <c r="H3362" t="s">
        <v>8244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8302</v>
      </c>
      <c r="O3362">
        <f t="shared" si="260"/>
        <v>0</v>
      </c>
      <c r="P3362">
        <f t="shared" si="261"/>
        <v>0</v>
      </c>
      <c r="Q3362" s="10" t="s">
        <v>8310</v>
      </c>
      <c r="R3362" t="s">
        <v>8318</v>
      </c>
      <c r="S3362" s="13">
        <f t="shared" si="262"/>
        <v>41766.692037037035</v>
      </c>
      <c r="T3362" s="13">
        <f t="shared" si="263"/>
        <v>41826.692037037035</v>
      </c>
      <c r="U3362">
        <f t="shared" si="264"/>
        <v>2014</v>
      </c>
    </row>
    <row r="3363" spans="1:21" ht="48" x14ac:dyDescent="0.2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8219</v>
      </c>
      <c r="G3363" t="s">
        <v>8222</v>
      </c>
      <c r="H3363" t="s">
        <v>8244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8302</v>
      </c>
      <c r="O3363">
        <f t="shared" si="260"/>
        <v>30</v>
      </c>
      <c r="P3363">
        <f t="shared" si="261"/>
        <v>50.56</v>
      </c>
      <c r="Q3363" s="10" t="s">
        <v>8310</v>
      </c>
      <c r="R3363" t="s">
        <v>8318</v>
      </c>
      <c r="S3363" s="13">
        <f t="shared" si="262"/>
        <v>42090.909016203703</v>
      </c>
      <c r="T3363" s="13">
        <f t="shared" si="263"/>
        <v>42097.909016203703</v>
      </c>
      <c r="U3363">
        <f t="shared" si="264"/>
        <v>2015</v>
      </c>
    </row>
    <row r="3364" spans="1:21" ht="48" x14ac:dyDescent="0.2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8217</v>
      </c>
      <c r="G3364" t="s">
        <v>8222</v>
      </c>
      <c r="H3364" t="s">
        <v>8244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8268</v>
      </c>
      <c r="O3364">
        <f t="shared" si="260"/>
        <v>122</v>
      </c>
      <c r="P3364">
        <f t="shared" si="261"/>
        <v>70.23</v>
      </c>
      <c r="Q3364" s="10" t="s">
        <v>8310</v>
      </c>
      <c r="R3364" t="s">
        <v>8334</v>
      </c>
      <c r="S3364" s="13">
        <f t="shared" si="262"/>
        <v>42054.849050925928</v>
      </c>
      <c r="T3364" s="13">
        <f t="shared" si="263"/>
        <v>42084.807384259257</v>
      </c>
      <c r="U3364">
        <f t="shared" si="264"/>
        <v>2015</v>
      </c>
    </row>
    <row r="3365" spans="1:21" ht="48" x14ac:dyDescent="0.2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8217</v>
      </c>
      <c r="G3365" t="s">
        <v>8222</v>
      </c>
      <c r="H3365" t="s">
        <v>8244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8268</v>
      </c>
      <c r="O3365">
        <f t="shared" si="260"/>
        <v>140</v>
      </c>
      <c r="P3365">
        <f t="shared" si="261"/>
        <v>61.82</v>
      </c>
      <c r="Q3365" s="10" t="s">
        <v>8310</v>
      </c>
      <c r="R3365" t="s">
        <v>8334</v>
      </c>
      <c r="S3365" s="13">
        <f t="shared" si="262"/>
        <v>42058.904074074075</v>
      </c>
      <c r="T3365" s="13">
        <f t="shared" si="263"/>
        <v>42095.165972222225</v>
      </c>
      <c r="U3365">
        <f t="shared" si="264"/>
        <v>2015</v>
      </c>
    </row>
    <row r="3366" spans="1:21" ht="64" x14ac:dyDescent="0.2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8217</v>
      </c>
      <c r="G3366" t="s">
        <v>8222</v>
      </c>
      <c r="H3366" t="s">
        <v>8244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8268</v>
      </c>
      <c r="O3366">
        <f t="shared" si="260"/>
        <v>119</v>
      </c>
      <c r="P3366">
        <f t="shared" si="261"/>
        <v>48.34</v>
      </c>
      <c r="Q3366" s="10" t="s">
        <v>8310</v>
      </c>
      <c r="R3366" t="s">
        <v>8334</v>
      </c>
      <c r="S3366" s="13">
        <f t="shared" si="262"/>
        <v>41807.690081018518</v>
      </c>
      <c r="T3366" s="13">
        <f t="shared" si="263"/>
        <v>41837.690081018518</v>
      </c>
      <c r="U3366">
        <f t="shared" si="264"/>
        <v>2014</v>
      </c>
    </row>
    <row r="3367" spans="1:21" ht="32" x14ac:dyDescent="0.2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8218</v>
      </c>
      <c r="G3367" t="s">
        <v>8222</v>
      </c>
      <c r="H3367" t="s">
        <v>8244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8302</v>
      </c>
      <c r="O3367">
        <f t="shared" si="260"/>
        <v>3</v>
      </c>
      <c r="P3367">
        <f t="shared" si="261"/>
        <v>13.33</v>
      </c>
      <c r="Q3367" s="10" t="s">
        <v>8310</v>
      </c>
      <c r="R3367" t="s">
        <v>8318</v>
      </c>
      <c r="S3367" s="13">
        <f t="shared" si="262"/>
        <v>42763.780671296292</v>
      </c>
      <c r="T3367" s="13">
        <f t="shared" si="263"/>
        <v>42823.739004629635</v>
      </c>
      <c r="U3367">
        <f t="shared" si="264"/>
        <v>2017</v>
      </c>
    </row>
    <row r="3368" spans="1:21" ht="48" x14ac:dyDescent="0.2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8219</v>
      </c>
      <c r="G3368" t="s">
        <v>8222</v>
      </c>
      <c r="H3368" t="s">
        <v>8244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8268</v>
      </c>
      <c r="O3368">
        <f t="shared" si="260"/>
        <v>0</v>
      </c>
      <c r="P3368">
        <f t="shared" si="261"/>
        <v>0</v>
      </c>
      <c r="Q3368" s="10" t="s">
        <v>8310</v>
      </c>
      <c r="R3368" t="s">
        <v>8334</v>
      </c>
      <c r="S3368" s="13">
        <f t="shared" si="262"/>
        <v>42186.01116898148</v>
      </c>
      <c r="T3368" s="13">
        <f t="shared" si="263"/>
        <v>42230.818055555559</v>
      </c>
      <c r="U3368">
        <f t="shared" si="264"/>
        <v>2015</v>
      </c>
    </row>
    <row r="3369" spans="1:21" ht="48" x14ac:dyDescent="0.2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8219</v>
      </c>
      <c r="G3369" t="s">
        <v>8223</v>
      </c>
      <c r="H3369" t="s">
        <v>8245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8268</v>
      </c>
      <c r="O3369">
        <f t="shared" si="260"/>
        <v>12</v>
      </c>
      <c r="P3369">
        <f t="shared" si="261"/>
        <v>24.71</v>
      </c>
      <c r="Q3369" s="10" t="s">
        <v>8310</v>
      </c>
      <c r="R3369" t="s">
        <v>8334</v>
      </c>
      <c r="S3369" s="13">
        <f t="shared" si="262"/>
        <v>42124.623877314814</v>
      </c>
      <c r="T3369" s="13">
        <f t="shared" si="263"/>
        <v>42166.958333333328</v>
      </c>
      <c r="U3369">
        <f t="shared" si="264"/>
        <v>2015</v>
      </c>
    </row>
    <row r="3370" spans="1:21" ht="48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8219</v>
      </c>
      <c r="G3370" t="s">
        <v>8223</v>
      </c>
      <c r="H3370" t="s">
        <v>8245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8268</v>
      </c>
      <c r="O3370">
        <f t="shared" si="260"/>
        <v>67</v>
      </c>
      <c r="P3370">
        <f t="shared" si="261"/>
        <v>63.13</v>
      </c>
      <c r="Q3370" s="10" t="s">
        <v>8310</v>
      </c>
      <c r="R3370" t="s">
        <v>8334</v>
      </c>
      <c r="S3370" s="13">
        <f t="shared" si="262"/>
        <v>42143.917743055557</v>
      </c>
      <c r="T3370" s="13">
        <f t="shared" si="263"/>
        <v>42181.559027777781</v>
      </c>
      <c r="U3370">
        <f t="shared" si="264"/>
        <v>2015</v>
      </c>
    </row>
    <row r="3371" spans="1:21" ht="48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8219</v>
      </c>
      <c r="G3371" t="s">
        <v>8223</v>
      </c>
      <c r="H3371" t="s">
        <v>8245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8268</v>
      </c>
      <c r="O3371">
        <f t="shared" si="260"/>
        <v>0</v>
      </c>
      <c r="P3371">
        <f t="shared" si="261"/>
        <v>5</v>
      </c>
      <c r="Q3371" s="10" t="s">
        <v>8310</v>
      </c>
      <c r="R3371" t="s">
        <v>8334</v>
      </c>
      <c r="S3371" s="13">
        <f t="shared" si="262"/>
        <v>42492.98505787037</v>
      </c>
      <c r="T3371" s="13">
        <f t="shared" si="263"/>
        <v>42522.98505787037</v>
      </c>
      <c r="U3371">
        <f t="shared" si="264"/>
        <v>2016</v>
      </c>
    </row>
    <row r="3372" spans="1:21" ht="48" x14ac:dyDescent="0.2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8219</v>
      </c>
      <c r="G3372" t="s">
        <v>8223</v>
      </c>
      <c r="H3372" t="s">
        <v>8245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8268</v>
      </c>
      <c r="O3372">
        <f t="shared" si="260"/>
        <v>6</v>
      </c>
      <c r="P3372">
        <f t="shared" si="261"/>
        <v>9.5</v>
      </c>
      <c r="Q3372" s="10" t="s">
        <v>8310</v>
      </c>
      <c r="R3372" t="s">
        <v>8334</v>
      </c>
      <c r="S3372" s="13">
        <f t="shared" si="262"/>
        <v>41920.963472222218</v>
      </c>
      <c r="T3372" s="13">
        <f t="shared" si="263"/>
        <v>41951</v>
      </c>
      <c r="U3372">
        <f t="shared" si="264"/>
        <v>2014</v>
      </c>
    </row>
    <row r="3373" spans="1:21" ht="32" x14ac:dyDescent="0.2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8219</v>
      </c>
      <c r="G3373" t="s">
        <v>8222</v>
      </c>
      <c r="H3373" t="s">
        <v>8244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8268</v>
      </c>
      <c r="O3373">
        <f t="shared" si="260"/>
        <v>2</v>
      </c>
      <c r="P3373">
        <f t="shared" si="261"/>
        <v>8</v>
      </c>
      <c r="Q3373" s="10" t="s">
        <v>8310</v>
      </c>
      <c r="R3373" t="s">
        <v>8334</v>
      </c>
      <c r="S3373" s="13">
        <f t="shared" si="262"/>
        <v>42230.08116898148</v>
      </c>
      <c r="T3373" s="13">
        <f t="shared" si="263"/>
        <v>42245.08116898148</v>
      </c>
      <c r="U3373">
        <f t="shared" si="264"/>
        <v>2015</v>
      </c>
    </row>
    <row r="3374" spans="1:21" ht="32" x14ac:dyDescent="0.2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8219</v>
      </c>
      <c r="G3374" t="s">
        <v>8223</v>
      </c>
      <c r="H3374" t="s">
        <v>8245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8268</v>
      </c>
      <c r="O3374">
        <f t="shared" si="260"/>
        <v>9</v>
      </c>
      <c r="P3374">
        <f t="shared" si="261"/>
        <v>32.5</v>
      </c>
      <c r="Q3374" s="10" t="s">
        <v>8310</v>
      </c>
      <c r="R3374" t="s">
        <v>8334</v>
      </c>
      <c r="S3374" s="13">
        <f t="shared" si="262"/>
        <v>42620.91097222222</v>
      </c>
      <c r="T3374" s="13">
        <f t="shared" si="263"/>
        <v>42650.91097222222</v>
      </c>
      <c r="U3374">
        <f t="shared" si="264"/>
        <v>2016</v>
      </c>
    </row>
    <row r="3375" spans="1:21" ht="48" x14ac:dyDescent="0.2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8219</v>
      </c>
      <c r="G3375" t="s">
        <v>8222</v>
      </c>
      <c r="H3375" t="s">
        <v>8244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8268</v>
      </c>
      <c r="O3375">
        <f t="shared" si="260"/>
        <v>0</v>
      </c>
      <c r="P3375">
        <f t="shared" si="261"/>
        <v>1</v>
      </c>
      <c r="Q3375" s="10" t="s">
        <v>8310</v>
      </c>
      <c r="R3375" t="s">
        <v>8334</v>
      </c>
      <c r="S3375" s="13">
        <f t="shared" si="262"/>
        <v>41905.636469907404</v>
      </c>
      <c r="T3375" s="13">
        <f t="shared" si="263"/>
        <v>41935.636469907404</v>
      </c>
      <c r="U3375">
        <f t="shared" si="264"/>
        <v>2014</v>
      </c>
    </row>
    <row r="3376" spans="1:21" ht="48" x14ac:dyDescent="0.2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8219</v>
      </c>
      <c r="G3376" t="s">
        <v>8222</v>
      </c>
      <c r="H3376" t="s">
        <v>8244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8268</v>
      </c>
      <c r="O3376">
        <f t="shared" si="260"/>
        <v>53</v>
      </c>
      <c r="P3376">
        <f t="shared" si="261"/>
        <v>88.33</v>
      </c>
      <c r="Q3376" s="10" t="s">
        <v>8310</v>
      </c>
      <c r="R3376" t="s">
        <v>8334</v>
      </c>
      <c r="S3376" s="13">
        <f t="shared" si="262"/>
        <v>42534.933321759265</v>
      </c>
      <c r="T3376" s="13">
        <f t="shared" si="263"/>
        <v>42554.832638888889</v>
      </c>
      <c r="U3376">
        <f t="shared" si="264"/>
        <v>2016</v>
      </c>
    </row>
    <row r="3377" spans="1:21" ht="48" x14ac:dyDescent="0.2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8219</v>
      </c>
      <c r="G3377" t="s">
        <v>8222</v>
      </c>
      <c r="H3377" t="s">
        <v>8244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8268</v>
      </c>
      <c r="O3377">
        <f t="shared" si="260"/>
        <v>0</v>
      </c>
      <c r="P3377">
        <f t="shared" si="261"/>
        <v>1</v>
      </c>
      <c r="Q3377" s="10" t="s">
        <v>8310</v>
      </c>
      <c r="R3377" t="s">
        <v>8334</v>
      </c>
      <c r="S3377" s="13">
        <f t="shared" si="262"/>
        <v>42358.573182870372</v>
      </c>
      <c r="T3377" s="13">
        <f t="shared" si="263"/>
        <v>42377.273611111115</v>
      </c>
      <c r="U3377">
        <f t="shared" si="264"/>
        <v>2016</v>
      </c>
    </row>
    <row r="3378" spans="1:21" ht="32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8217</v>
      </c>
      <c r="G3378" t="s">
        <v>8222</v>
      </c>
      <c r="H3378" t="s">
        <v>8244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8274</v>
      </c>
      <c r="O3378">
        <f t="shared" si="260"/>
        <v>103</v>
      </c>
      <c r="P3378">
        <f t="shared" si="261"/>
        <v>31.91</v>
      </c>
      <c r="Q3378" s="10" t="s">
        <v>8324</v>
      </c>
      <c r="R3378" t="s">
        <v>8353</v>
      </c>
      <c r="S3378" s="13">
        <f t="shared" si="262"/>
        <v>42545.125196759262</v>
      </c>
      <c r="T3378" s="13">
        <f t="shared" si="263"/>
        <v>42575.125196759262</v>
      </c>
      <c r="U3378">
        <f t="shared" si="264"/>
        <v>2016</v>
      </c>
    </row>
    <row r="3379" spans="1:21" ht="64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8217</v>
      </c>
      <c r="G3379" t="s">
        <v>8227</v>
      </c>
      <c r="H3379" t="s">
        <v>8249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8266</v>
      </c>
      <c r="O3379">
        <f t="shared" si="260"/>
        <v>102</v>
      </c>
      <c r="P3379">
        <f t="shared" si="261"/>
        <v>68.099999999999994</v>
      </c>
      <c r="Q3379" s="10" t="s">
        <v>8308</v>
      </c>
      <c r="R3379" t="s">
        <v>8337</v>
      </c>
      <c r="S3379" s="13">
        <f t="shared" si="262"/>
        <v>41904.851875</v>
      </c>
      <c r="T3379" s="13">
        <f t="shared" si="263"/>
        <v>41929.5</v>
      </c>
      <c r="U3379">
        <f t="shared" si="264"/>
        <v>2014</v>
      </c>
    </row>
    <row r="3380" spans="1:21" ht="48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8217</v>
      </c>
      <c r="G3380" t="s">
        <v>8222</v>
      </c>
      <c r="H3380" t="s">
        <v>8244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8271</v>
      </c>
      <c r="O3380">
        <f t="shared" si="260"/>
        <v>111</v>
      </c>
      <c r="P3380">
        <f t="shared" si="261"/>
        <v>67.39</v>
      </c>
      <c r="Q3380" s="10" t="s">
        <v>8312</v>
      </c>
      <c r="R3380" t="s">
        <v>8346</v>
      </c>
      <c r="S3380" s="13">
        <f t="shared" si="262"/>
        <v>41689.917962962965</v>
      </c>
      <c r="T3380" s="13">
        <f t="shared" si="263"/>
        <v>41719.876296296294</v>
      </c>
      <c r="U3380">
        <f t="shared" si="264"/>
        <v>2014</v>
      </c>
    </row>
    <row r="3381" spans="1:21" ht="48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8219</v>
      </c>
      <c r="G3381" t="s">
        <v>8222</v>
      </c>
      <c r="H3381" t="s">
        <v>8244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8275</v>
      </c>
      <c r="O3381">
        <f t="shared" si="260"/>
        <v>0</v>
      </c>
      <c r="P3381">
        <f t="shared" si="261"/>
        <v>0</v>
      </c>
      <c r="Q3381" s="10" t="s">
        <v>8324</v>
      </c>
      <c r="R3381" t="s">
        <v>8338</v>
      </c>
      <c r="S3381" s="13">
        <f t="shared" si="262"/>
        <v>40883.024178240739</v>
      </c>
      <c r="T3381" s="13">
        <f t="shared" si="263"/>
        <v>40926.833333333336</v>
      </c>
      <c r="U3381">
        <f t="shared" si="264"/>
        <v>2012</v>
      </c>
    </row>
    <row r="3382" spans="1:21" ht="48" x14ac:dyDescent="0.2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8219</v>
      </c>
      <c r="G3382" t="s">
        <v>8223</v>
      </c>
      <c r="H3382" t="s">
        <v>8245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8268</v>
      </c>
      <c r="O3382">
        <f t="shared" si="260"/>
        <v>3</v>
      </c>
      <c r="P3382">
        <f t="shared" si="261"/>
        <v>15</v>
      </c>
      <c r="Q3382" s="10" t="s">
        <v>8310</v>
      </c>
      <c r="R3382" t="s">
        <v>8334</v>
      </c>
      <c r="S3382" s="13">
        <f t="shared" si="262"/>
        <v>42311.621458333335</v>
      </c>
      <c r="T3382" s="13">
        <f t="shared" si="263"/>
        <v>42336.621458333335</v>
      </c>
      <c r="U3382">
        <f t="shared" si="264"/>
        <v>2015</v>
      </c>
    </row>
    <row r="3383" spans="1:21" ht="48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8217</v>
      </c>
      <c r="G3383" t="s">
        <v>8223</v>
      </c>
      <c r="H3383" t="s">
        <v>8245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8268</v>
      </c>
      <c r="O3383">
        <f t="shared" si="260"/>
        <v>100</v>
      </c>
      <c r="P3383">
        <f t="shared" si="261"/>
        <v>41.03</v>
      </c>
      <c r="Q3383" s="10" t="s">
        <v>8310</v>
      </c>
      <c r="R3383" t="s">
        <v>8334</v>
      </c>
      <c r="S3383" s="13">
        <f t="shared" si="262"/>
        <v>42234.789884259255</v>
      </c>
      <c r="T3383" s="13">
        <f t="shared" si="263"/>
        <v>42262.420833333337</v>
      </c>
      <c r="U3383">
        <f t="shared" si="264"/>
        <v>2015</v>
      </c>
    </row>
    <row r="3384" spans="1:21" ht="48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8217</v>
      </c>
      <c r="G3384" t="s">
        <v>8222</v>
      </c>
      <c r="H3384" t="s">
        <v>8244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8292</v>
      </c>
      <c r="O3384">
        <f t="shared" si="260"/>
        <v>506</v>
      </c>
      <c r="P3384">
        <f t="shared" si="261"/>
        <v>36.33</v>
      </c>
      <c r="Q3384" s="10" t="s">
        <v>8315</v>
      </c>
      <c r="R3384" t="s">
        <v>8326</v>
      </c>
      <c r="S3384" s="13">
        <f t="shared" si="262"/>
        <v>42661.176817129628</v>
      </c>
      <c r="T3384" s="13">
        <f t="shared" si="263"/>
        <v>42715.207638888889</v>
      </c>
      <c r="U3384">
        <f t="shared" si="264"/>
        <v>2016</v>
      </c>
    </row>
    <row r="3385" spans="1:21" ht="48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8217</v>
      </c>
      <c r="G3385" t="s">
        <v>8222</v>
      </c>
      <c r="H3385" t="s">
        <v>8244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8300</v>
      </c>
      <c r="O3385">
        <f t="shared" si="260"/>
        <v>119</v>
      </c>
      <c r="P3385">
        <f t="shared" si="261"/>
        <v>80.25</v>
      </c>
      <c r="Q3385" s="10" t="s">
        <v>8310</v>
      </c>
      <c r="R3385" t="s">
        <v>8311</v>
      </c>
      <c r="S3385" s="13">
        <f t="shared" si="262"/>
        <v>42780.740277777775</v>
      </c>
      <c r="T3385" s="13">
        <f t="shared" si="263"/>
        <v>42795.083333333328</v>
      </c>
      <c r="U3385">
        <f t="shared" si="264"/>
        <v>2017</v>
      </c>
    </row>
    <row r="3386" spans="1:21" ht="48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8217</v>
      </c>
      <c r="G3386" t="s">
        <v>8223</v>
      </c>
      <c r="H3386" t="s">
        <v>8245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8277</v>
      </c>
      <c r="O3386">
        <f t="shared" si="260"/>
        <v>103</v>
      </c>
      <c r="P3386">
        <f t="shared" si="261"/>
        <v>50.59</v>
      </c>
      <c r="Q3386" s="10" t="s">
        <v>8324</v>
      </c>
      <c r="R3386" t="s">
        <v>8343</v>
      </c>
      <c r="S3386" s="13">
        <f t="shared" si="262"/>
        <v>42688.732407407413</v>
      </c>
      <c r="T3386" s="13">
        <f t="shared" si="263"/>
        <v>42716.732407407413</v>
      </c>
      <c r="U3386">
        <f t="shared" si="264"/>
        <v>2016</v>
      </c>
    </row>
    <row r="3387" spans="1:21" ht="48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8217</v>
      </c>
      <c r="G3387" t="s">
        <v>8223</v>
      </c>
      <c r="H3387" t="s">
        <v>8245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8263</v>
      </c>
      <c r="O3387">
        <f t="shared" si="260"/>
        <v>127</v>
      </c>
      <c r="P3387">
        <f t="shared" si="261"/>
        <v>40.270000000000003</v>
      </c>
      <c r="Q3387" s="10" t="s">
        <v>8308</v>
      </c>
      <c r="R3387" t="s">
        <v>8357</v>
      </c>
      <c r="S3387" s="13">
        <f t="shared" si="262"/>
        <v>41724.776539351849</v>
      </c>
      <c r="T3387" s="13">
        <f t="shared" si="263"/>
        <v>41754.776539351849</v>
      </c>
      <c r="U3387">
        <f t="shared" si="264"/>
        <v>2014</v>
      </c>
    </row>
    <row r="3388" spans="1:21" ht="32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8217</v>
      </c>
      <c r="G3388" t="s">
        <v>8223</v>
      </c>
      <c r="H3388" t="s">
        <v>8245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8263</v>
      </c>
      <c r="O3388">
        <f t="shared" si="260"/>
        <v>105</v>
      </c>
      <c r="P3388">
        <f t="shared" si="261"/>
        <v>27.9</v>
      </c>
      <c r="Q3388" s="10" t="s">
        <v>8308</v>
      </c>
      <c r="R3388" t="s">
        <v>8357</v>
      </c>
      <c r="S3388" s="13">
        <f t="shared" si="262"/>
        <v>41682.805902777778</v>
      </c>
      <c r="T3388" s="13">
        <f t="shared" si="263"/>
        <v>41705.805902777778</v>
      </c>
      <c r="U3388">
        <f t="shared" si="264"/>
        <v>2014</v>
      </c>
    </row>
    <row r="3389" spans="1:21" ht="48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8217</v>
      </c>
      <c r="G3389" t="s">
        <v>8222</v>
      </c>
      <c r="H3389" t="s">
        <v>8244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8263</v>
      </c>
      <c r="O3389">
        <f t="shared" si="260"/>
        <v>131</v>
      </c>
      <c r="P3389">
        <f t="shared" si="261"/>
        <v>65.38</v>
      </c>
      <c r="Q3389" s="10" t="s">
        <v>8308</v>
      </c>
      <c r="R3389" t="s">
        <v>8357</v>
      </c>
      <c r="S3389" s="13">
        <f t="shared" si="262"/>
        <v>41557.949687500004</v>
      </c>
      <c r="T3389" s="13">
        <f t="shared" si="263"/>
        <v>41592.249305555553</v>
      </c>
      <c r="U3389">
        <f t="shared" si="264"/>
        <v>2013</v>
      </c>
    </row>
    <row r="3390" spans="1:21" ht="48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8217</v>
      </c>
      <c r="G3390" t="s">
        <v>8222</v>
      </c>
      <c r="H3390" t="s">
        <v>8244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8273</v>
      </c>
      <c r="O3390">
        <f t="shared" si="260"/>
        <v>107</v>
      </c>
      <c r="P3390">
        <f t="shared" si="261"/>
        <v>36.61</v>
      </c>
      <c r="Q3390" s="10" t="s">
        <v>8324</v>
      </c>
      <c r="R3390" t="s">
        <v>8348</v>
      </c>
      <c r="S3390" s="13">
        <f t="shared" si="262"/>
        <v>41073.050717592596</v>
      </c>
      <c r="T3390" s="13">
        <f t="shared" si="263"/>
        <v>41085.683333333334</v>
      </c>
      <c r="U3390">
        <f t="shared" si="264"/>
        <v>2012</v>
      </c>
    </row>
    <row r="3391" spans="1:21" ht="48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8217</v>
      </c>
      <c r="G3391" t="s">
        <v>8222</v>
      </c>
      <c r="H3391" t="s">
        <v>8244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8273</v>
      </c>
      <c r="O3391">
        <f t="shared" si="260"/>
        <v>116</v>
      </c>
      <c r="P3391">
        <f t="shared" si="261"/>
        <v>48.71</v>
      </c>
      <c r="Q3391" s="10" t="s">
        <v>8324</v>
      </c>
      <c r="R3391" t="s">
        <v>8348</v>
      </c>
      <c r="S3391" s="13">
        <f t="shared" si="262"/>
        <v>42747.219560185185</v>
      </c>
      <c r="T3391" s="13">
        <f t="shared" si="263"/>
        <v>42769.174305555556</v>
      </c>
      <c r="U3391">
        <f t="shared" si="264"/>
        <v>2017</v>
      </c>
    </row>
    <row r="3392" spans="1:21" ht="48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8217</v>
      </c>
      <c r="G3392" t="s">
        <v>8222</v>
      </c>
      <c r="H3392" t="s">
        <v>8244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8273</v>
      </c>
      <c r="O3392">
        <f t="shared" si="260"/>
        <v>100</v>
      </c>
      <c r="P3392">
        <f t="shared" si="261"/>
        <v>50.04</v>
      </c>
      <c r="Q3392" s="10" t="s">
        <v>8324</v>
      </c>
      <c r="R3392" t="s">
        <v>8348</v>
      </c>
      <c r="S3392" s="13">
        <f t="shared" si="262"/>
        <v>41827.906689814816</v>
      </c>
      <c r="T3392" s="13">
        <f t="shared" si="263"/>
        <v>41848.041666666664</v>
      </c>
      <c r="U3392">
        <f t="shared" si="264"/>
        <v>2014</v>
      </c>
    </row>
    <row r="3393" spans="1:21" ht="32" x14ac:dyDescent="0.2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8217</v>
      </c>
      <c r="G3393" t="s">
        <v>8222</v>
      </c>
      <c r="H3393" t="s">
        <v>8244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8268</v>
      </c>
      <c r="O3393">
        <f t="shared" si="260"/>
        <v>141</v>
      </c>
      <c r="P3393">
        <f t="shared" si="261"/>
        <v>67.959999999999994</v>
      </c>
      <c r="Q3393" s="10" t="s">
        <v>8310</v>
      </c>
      <c r="R3393" t="s">
        <v>8334</v>
      </c>
      <c r="S3393" s="13">
        <f t="shared" si="262"/>
        <v>42072.576249999998</v>
      </c>
      <c r="T3393" s="13">
        <f t="shared" si="263"/>
        <v>42097.576249999998</v>
      </c>
      <c r="U3393">
        <f t="shared" si="264"/>
        <v>2015</v>
      </c>
    </row>
    <row r="3394" spans="1:21" ht="48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8219</v>
      </c>
      <c r="G3394" t="s">
        <v>8222</v>
      </c>
      <c r="H3394" t="s">
        <v>8244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8268</v>
      </c>
      <c r="O3394">
        <f t="shared" si="260"/>
        <v>48</v>
      </c>
      <c r="P3394">
        <f t="shared" si="261"/>
        <v>62</v>
      </c>
      <c r="Q3394" s="10" t="s">
        <v>8310</v>
      </c>
      <c r="R3394" t="s">
        <v>8334</v>
      </c>
      <c r="S3394" s="13">
        <f t="shared" si="262"/>
        <v>41830.858344907407</v>
      </c>
      <c r="T3394" s="13">
        <f t="shared" si="263"/>
        <v>41852.291666666664</v>
      </c>
      <c r="U3394">
        <f t="shared" si="264"/>
        <v>2014</v>
      </c>
    </row>
    <row r="3395" spans="1:21" ht="48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8217</v>
      </c>
      <c r="G3395" t="s">
        <v>8222</v>
      </c>
      <c r="H3395" t="s">
        <v>8244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8262</v>
      </c>
      <c r="O3395">
        <f t="shared" ref="O3395:O3458" si="265">ROUND(E3395/D3395*100,0)</f>
        <v>155</v>
      </c>
      <c r="P3395">
        <f t="shared" ref="P3395:P3458" si="266">IFERROR(ROUND(E3395/L3395,2),0)</f>
        <v>102.11</v>
      </c>
      <c r="Q3395" s="10" t="s">
        <v>8308</v>
      </c>
      <c r="R3395" t="s">
        <v>8347</v>
      </c>
      <c r="S3395" s="13">
        <f t="shared" ref="S3395:S3458" si="267">(((J3395/60)/60)/24)+DATE(1970,1,1)</f>
        <v>41828.515555555554</v>
      </c>
      <c r="T3395" s="13">
        <f t="shared" ref="T3395:T3458" si="268">(((I3395/60)/60)/24)+DATE(1970,1,1)</f>
        <v>41868.515555555554</v>
      </c>
      <c r="U3395">
        <f t="shared" ref="U3395:U3458" si="269">YEAR(T3395)</f>
        <v>2014</v>
      </c>
    </row>
    <row r="3396" spans="1:21" ht="48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8219</v>
      </c>
      <c r="G3396" t="s">
        <v>8222</v>
      </c>
      <c r="H3396" t="s">
        <v>8244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8290</v>
      </c>
      <c r="O3396">
        <f t="shared" si="265"/>
        <v>68</v>
      </c>
      <c r="P3396">
        <f t="shared" si="266"/>
        <v>122.14</v>
      </c>
      <c r="Q3396" s="10" t="s">
        <v>8324</v>
      </c>
      <c r="R3396" t="s">
        <v>8330</v>
      </c>
      <c r="S3396" s="13">
        <f t="shared" si="267"/>
        <v>42268.625856481478</v>
      </c>
      <c r="T3396" s="13">
        <f t="shared" si="268"/>
        <v>42298.625856481478</v>
      </c>
      <c r="U3396">
        <f t="shared" si="269"/>
        <v>2015</v>
      </c>
    </row>
    <row r="3397" spans="1:21" ht="32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8217</v>
      </c>
      <c r="G3397" t="s">
        <v>8224</v>
      </c>
      <c r="H3397" t="s">
        <v>8246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8297</v>
      </c>
      <c r="O3397">
        <f t="shared" si="265"/>
        <v>109</v>
      </c>
      <c r="P3397">
        <f t="shared" si="266"/>
        <v>75.61</v>
      </c>
      <c r="Q3397" s="10" t="s">
        <v>8324</v>
      </c>
      <c r="R3397" t="s">
        <v>8356</v>
      </c>
      <c r="S3397" s="13">
        <f t="shared" si="267"/>
        <v>42093.860023148154</v>
      </c>
      <c r="T3397" s="13">
        <f t="shared" si="268"/>
        <v>42125.582638888889</v>
      </c>
      <c r="U3397">
        <f t="shared" si="269"/>
        <v>2015</v>
      </c>
    </row>
    <row r="3398" spans="1:21" ht="32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8217</v>
      </c>
      <c r="G3398" t="s">
        <v>8222</v>
      </c>
      <c r="H3398" t="s">
        <v>8244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105</v>
      </c>
      <c r="P3398">
        <f t="shared" si="266"/>
        <v>47</v>
      </c>
      <c r="Q3398" s="10" t="s">
        <v>8310</v>
      </c>
      <c r="R3398" t="s">
        <v>8334</v>
      </c>
      <c r="S3398" s="13">
        <f t="shared" si="267"/>
        <v>42018.94159722222</v>
      </c>
      <c r="T3398" s="13">
        <f t="shared" si="268"/>
        <v>42047.291666666672</v>
      </c>
      <c r="U3398">
        <f t="shared" si="269"/>
        <v>2015</v>
      </c>
    </row>
    <row r="3399" spans="1:21" ht="48" x14ac:dyDescent="0.2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8220</v>
      </c>
      <c r="G3399" t="s">
        <v>8222</v>
      </c>
      <c r="H3399" t="s">
        <v>8244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8268</v>
      </c>
      <c r="O3399">
        <f t="shared" si="265"/>
        <v>1</v>
      </c>
      <c r="P3399">
        <f t="shared" si="266"/>
        <v>10</v>
      </c>
      <c r="Q3399" s="10" t="s">
        <v>8310</v>
      </c>
      <c r="R3399" t="s">
        <v>8334</v>
      </c>
      <c r="S3399" s="13">
        <f t="shared" si="267"/>
        <v>42803.842812499999</v>
      </c>
      <c r="T3399" s="13">
        <f t="shared" si="268"/>
        <v>42843.801145833335</v>
      </c>
      <c r="U3399">
        <f t="shared" si="269"/>
        <v>2017</v>
      </c>
    </row>
    <row r="3400" spans="1:21" ht="48" x14ac:dyDescent="0.2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8217</v>
      </c>
      <c r="G3400" t="s">
        <v>8222</v>
      </c>
      <c r="H3400" t="s">
        <v>8244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8268</v>
      </c>
      <c r="O3400">
        <f t="shared" si="265"/>
        <v>104</v>
      </c>
      <c r="P3400">
        <f t="shared" si="266"/>
        <v>52</v>
      </c>
      <c r="Q3400" s="10" t="s">
        <v>8310</v>
      </c>
      <c r="R3400" t="s">
        <v>8334</v>
      </c>
      <c r="S3400" s="13">
        <f t="shared" si="267"/>
        <v>41226.017361111109</v>
      </c>
      <c r="T3400" s="13">
        <f t="shared" si="268"/>
        <v>41250.083333333336</v>
      </c>
      <c r="U3400">
        <f t="shared" si="269"/>
        <v>2012</v>
      </c>
    </row>
    <row r="3401" spans="1:21" ht="32" x14ac:dyDescent="0.2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8217</v>
      </c>
      <c r="G3401" t="s">
        <v>8222</v>
      </c>
      <c r="H3401" t="s">
        <v>8244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8268</v>
      </c>
      <c r="O3401">
        <f t="shared" si="265"/>
        <v>100</v>
      </c>
      <c r="P3401">
        <f t="shared" si="266"/>
        <v>62.5</v>
      </c>
      <c r="Q3401" s="10" t="s">
        <v>8310</v>
      </c>
      <c r="R3401" t="s">
        <v>8334</v>
      </c>
      <c r="S3401" s="13">
        <f t="shared" si="267"/>
        <v>41788.58997685185</v>
      </c>
      <c r="T3401" s="13">
        <f t="shared" si="268"/>
        <v>41818.58997685185</v>
      </c>
      <c r="U3401">
        <f t="shared" si="269"/>
        <v>2014</v>
      </c>
    </row>
    <row r="3402" spans="1:21" ht="48" x14ac:dyDescent="0.2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8217</v>
      </c>
      <c r="G3402" t="s">
        <v>8223</v>
      </c>
      <c r="H3402" t="s">
        <v>8245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8302</v>
      </c>
      <c r="O3402">
        <f t="shared" si="265"/>
        <v>106</v>
      </c>
      <c r="P3402">
        <f t="shared" si="266"/>
        <v>47.43</v>
      </c>
      <c r="Q3402" s="10" t="s">
        <v>8310</v>
      </c>
      <c r="R3402" t="s">
        <v>8318</v>
      </c>
      <c r="S3402" s="13">
        <f t="shared" si="267"/>
        <v>42193.813530092593</v>
      </c>
      <c r="T3402" s="13">
        <f t="shared" si="268"/>
        <v>42218.813530092593</v>
      </c>
      <c r="U3402">
        <f t="shared" si="269"/>
        <v>2015</v>
      </c>
    </row>
    <row r="3403" spans="1:21" ht="48" x14ac:dyDescent="0.2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8219</v>
      </c>
      <c r="G3403" t="s">
        <v>8222</v>
      </c>
      <c r="H3403" t="s">
        <v>8244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8268</v>
      </c>
      <c r="O3403">
        <f t="shared" si="265"/>
        <v>57</v>
      </c>
      <c r="P3403">
        <f t="shared" si="266"/>
        <v>59.58</v>
      </c>
      <c r="Q3403" s="10" t="s">
        <v>8310</v>
      </c>
      <c r="R3403" t="s">
        <v>8334</v>
      </c>
      <c r="S3403" s="13">
        <f t="shared" si="267"/>
        <v>42061.963263888887</v>
      </c>
      <c r="T3403" s="13">
        <f t="shared" si="268"/>
        <v>42091.921597222223</v>
      </c>
      <c r="U3403">
        <f t="shared" si="269"/>
        <v>2015</v>
      </c>
    </row>
    <row r="3404" spans="1:21" ht="48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8219</v>
      </c>
      <c r="G3404" t="s">
        <v>8222</v>
      </c>
      <c r="H3404" t="s">
        <v>8244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8268</v>
      </c>
      <c r="O3404">
        <f t="shared" si="265"/>
        <v>2</v>
      </c>
      <c r="P3404">
        <f t="shared" si="266"/>
        <v>5.75</v>
      </c>
      <c r="Q3404" s="10" t="s">
        <v>8310</v>
      </c>
      <c r="R3404" t="s">
        <v>8334</v>
      </c>
      <c r="S3404" s="13">
        <f t="shared" si="267"/>
        <v>41879.043530092589</v>
      </c>
      <c r="T3404" s="13">
        <f t="shared" si="268"/>
        <v>41909.043530092589</v>
      </c>
      <c r="U3404">
        <f t="shared" si="269"/>
        <v>2014</v>
      </c>
    </row>
    <row r="3405" spans="1:21" ht="48" x14ac:dyDescent="0.2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8219</v>
      </c>
      <c r="G3405" t="s">
        <v>8223</v>
      </c>
      <c r="H3405" t="s">
        <v>8245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8268</v>
      </c>
      <c r="O3405">
        <f t="shared" si="265"/>
        <v>34</v>
      </c>
      <c r="P3405">
        <f t="shared" si="266"/>
        <v>33.08</v>
      </c>
      <c r="Q3405" s="10" t="s">
        <v>8310</v>
      </c>
      <c r="R3405" t="s">
        <v>8334</v>
      </c>
      <c r="S3405" s="13">
        <f t="shared" si="267"/>
        <v>42022.661527777775</v>
      </c>
      <c r="T3405" s="13">
        <f t="shared" si="268"/>
        <v>42063.5</v>
      </c>
      <c r="U3405">
        <f t="shared" si="269"/>
        <v>2015</v>
      </c>
    </row>
    <row r="3406" spans="1:21" ht="48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8217</v>
      </c>
      <c r="G3406" t="s">
        <v>8222</v>
      </c>
      <c r="H3406" t="s">
        <v>8244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8263</v>
      </c>
      <c r="O3406">
        <f t="shared" si="265"/>
        <v>173</v>
      </c>
      <c r="P3406">
        <f t="shared" si="266"/>
        <v>86.67</v>
      </c>
      <c r="Q3406" s="10" t="s">
        <v>8308</v>
      </c>
      <c r="R3406" t="s">
        <v>8357</v>
      </c>
      <c r="S3406" s="13">
        <f t="shared" si="267"/>
        <v>41433.01829861111</v>
      </c>
      <c r="T3406" s="13">
        <f t="shared" si="268"/>
        <v>41463.01829861111</v>
      </c>
      <c r="U3406">
        <f t="shared" si="269"/>
        <v>2013</v>
      </c>
    </row>
    <row r="3407" spans="1:21" ht="48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8217</v>
      </c>
      <c r="G3407" t="s">
        <v>8222</v>
      </c>
      <c r="H3407" t="s">
        <v>8244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8263</v>
      </c>
      <c r="O3407">
        <f t="shared" si="265"/>
        <v>126</v>
      </c>
      <c r="P3407">
        <f t="shared" si="266"/>
        <v>71.709999999999994</v>
      </c>
      <c r="Q3407" s="10" t="s">
        <v>8308</v>
      </c>
      <c r="R3407" t="s">
        <v>8357</v>
      </c>
      <c r="S3407" s="13">
        <f t="shared" si="267"/>
        <v>40779.125428240739</v>
      </c>
      <c r="T3407" s="13">
        <f t="shared" si="268"/>
        <v>40809.125428240739</v>
      </c>
      <c r="U3407">
        <f t="shared" si="269"/>
        <v>2011</v>
      </c>
    </row>
    <row r="3408" spans="1:21" ht="16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8218</v>
      </c>
      <c r="G3408" t="s">
        <v>8222</v>
      </c>
      <c r="H3408" t="s">
        <v>8244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8264</v>
      </c>
      <c r="O3408">
        <f t="shared" si="265"/>
        <v>0</v>
      </c>
      <c r="P3408">
        <f t="shared" si="266"/>
        <v>0</v>
      </c>
      <c r="Q3408" s="10" t="s">
        <v>8308</v>
      </c>
      <c r="R3408" t="s">
        <v>8309</v>
      </c>
      <c r="S3408" s="13">
        <f t="shared" si="267"/>
        <v>42541.837511574078</v>
      </c>
      <c r="T3408" s="13">
        <f t="shared" si="268"/>
        <v>42557</v>
      </c>
      <c r="U3408">
        <f t="shared" si="269"/>
        <v>2016</v>
      </c>
    </row>
    <row r="3409" spans="1:21" ht="48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8219</v>
      </c>
      <c r="G3409" t="s">
        <v>8223</v>
      </c>
      <c r="H3409" t="s">
        <v>8245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8265</v>
      </c>
      <c r="O3409">
        <f t="shared" si="265"/>
        <v>33</v>
      </c>
      <c r="P3409">
        <f t="shared" si="266"/>
        <v>30.85</v>
      </c>
      <c r="Q3409" s="10" t="s">
        <v>8308</v>
      </c>
      <c r="R3409" t="s">
        <v>8317</v>
      </c>
      <c r="S3409" s="13">
        <f t="shared" si="267"/>
        <v>42067.991238425922</v>
      </c>
      <c r="T3409" s="13">
        <f t="shared" si="268"/>
        <v>42107.791666666672</v>
      </c>
      <c r="U3409">
        <f t="shared" si="269"/>
        <v>2015</v>
      </c>
    </row>
    <row r="3410" spans="1:21" ht="48" x14ac:dyDescent="0.2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8217</v>
      </c>
      <c r="G3410" t="s">
        <v>8227</v>
      </c>
      <c r="H3410" t="s">
        <v>8249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130</v>
      </c>
      <c r="P3410">
        <f t="shared" si="266"/>
        <v>86.94</v>
      </c>
      <c r="Q3410" s="10" t="s">
        <v>8310</v>
      </c>
      <c r="R3410" t="s">
        <v>8334</v>
      </c>
      <c r="S3410" s="13">
        <f t="shared" si="267"/>
        <v>42725.031180555554</v>
      </c>
      <c r="T3410" s="13">
        <f t="shared" si="268"/>
        <v>42746.208333333328</v>
      </c>
      <c r="U3410">
        <f t="shared" si="269"/>
        <v>2017</v>
      </c>
    </row>
    <row r="3411" spans="1:21" ht="32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8219</v>
      </c>
      <c r="G3411" t="s">
        <v>8227</v>
      </c>
      <c r="H3411" t="s">
        <v>8249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8270</v>
      </c>
      <c r="O3411">
        <f t="shared" si="265"/>
        <v>0</v>
      </c>
      <c r="P3411">
        <f t="shared" si="266"/>
        <v>0</v>
      </c>
      <c r="Q3411" s="10" t="s">
        <v>8315</v>
      </c>
      <c r="R3411" t="s">
        <v>8323</v>
      </c>
      <c r="S3411" s="13">
        <f t="shared" si="267"/>
        <v>41837.984976851854</v>
      </c>
      <c r="T3411" s="13">
        <f t="shared" si="268"/>
        <v>41871.030555555553</v>
      </c>
      <c r="U3411">
        <f t="shared" si="269"/>
        <v>2014</v>
      </c>
    </row>
    <row r="3412" spans="1:21" ht="48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8217</v>
      </c>
      <c r="G3412" t="s">
        <v>8222</v>
      </c>
      <c r="H3412" t="s">
        <v>8244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8273</v>
      </c>
      <c r="O3412">
        <f t="shared" si="265"/>
        <v>114</v>
      </c>
      <c r="P3412">
        <f t="shared" si="266"/>
        <v>80.59</v>
      </c>
      <c r="Q3412" s="10" t="s">
        <v>8324</v>
      </c>
      <c r="R3412" t="s">
        <v>8348</v>
      </c>
      <c r="S3412" s="13">
        <f t="shared" si="267"/>
        <v>41549.627615740741</v>
      </c>
      <c r="T3412" s="13">
        <f t="shared" si="268"/>
        <v>41579.627615740741</v>
      </c>
      <c r="U3412">
        <f t="shared" si="269"/>
        <v>2013</v>
      </c>
    </row>
    <row r="3413" spans="1:21" ht="32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8217</v>
      </c>
      <c r="G3413" t="s">
        <v>8225</v>
      </c>
      <c r="H3413" t="s">
        <v>8247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8274</v>
      </c>
      <c r="O3413">
        <f t="shared" si="265"/>
        <v>100</v>
      </c>
      <c r="P3413">
        <f t="shared" si="266"/>
        <v>50</v>
      </c>
      <c r="Q3413" s="10" t="s">
        <v>8324</v>
      </c>
      <c r="R3413" t="s">
        <v>8353</v>
      </c>
      <c r="S3413" s="13">
        <f t="shared" si="267"/>
        <v>42291.581377314811</v>
      </c>
      <c r="T3413" s="13">
        <f t="shared" si="268"/>
        <v>42333.623043981483</v>
      </c>
      <c r="U3413">
        <f t="shared" si="269"/>
        <v>2015</v>
      </c>
    </row>
    <row r="3414" spans="1:21" ht="48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8217</v>
      </c>
      <c r="G3414" t="s">
        <v>8223</v>
      </c>
      <c r="H3414" t="s">
        <v>8245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8274</v>
      </c>
      <c r="O3414">
        <f t="shared" si="265"/>
        <v>144</v>
      </c>
      <c r="P3414">
        <f t="shared" si="266"/>
        <v>22.74</v>
      </c>
      <c r="Q3414" s="10" t="s">
        <v>8324</v>
      </c>
      <c r="R3414" t="s">
        <v>8353</v>
      </c>
      <c r="S3414" s="13">
        <f t="shared" si="267"/>
        <v>42079.745578703703</v>
      </c>
      <c r="T3414" s="13">
        <f t="shared" si="268"/>
        <v>42109.957638888889</v>
      </c>
      <c r="U3414">
        <f t="shared" si="269"/>
        <v>2015</v>
      </c>
    </row>
    <row r="3415" spans="1:21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8217</v>
      </c>
      <c r="G3415" t="s">
        <v>8223</v>
      </c>
      <c r="H3415" t="s">
        <v>8245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8271</v>
      </c>
      <c r="O3415">
        <f t="shared" si="265"/>
        <v>130</v>
      </c>
      <c r="P3415">
        <f t="shared" si="266"/>
        <v>24.42</v>
      </c>
      <c r="Q3415" s="10" t="s">
        <v>8312</v>
      </c>
      <c r="R3415" t="s">
        <v>8346</v>
      </c>
      <c r="S3415" s="13">
        <f t="shared" si="267"/>
        <v>42502.807627314818</v>
      </c>
      <c r="T3415" s="13">
        <f t="shared" si="268"/>
        <v>42532.807627314818</v>
      </c>
      <c r="U3415">
        <f t="shared" si="269"/>
        <v>2016</v>
      </c>
    </row>
    <row r="3416" spans="1:21" ht="32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8219</v>
      </c>
      <c r="G3416" t="s">
        <v>8222</v>
      </c>
      <c r="H3416" t="s">
        <v>8244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8272</v>
      </c>
      <c r="O3416">
        <f t="shared" si="265"/>
        <v>8</v>
      </c>
      <c r="P3416">
        <f t="shared" si="266"/>
        <v>100</v>
      </c>
      <c r="Q3416" s="10" t="s">
        <v>8312</v>
      </c>
      <c r="R3416" t="s">
        <v>8351</v>
      </c>
      <c r="S3416" s="13">
        <f t="shared" si="267"/>
        <v>41991.713460648149</v>
      </c>
      <c r="T3416" s="13">
        <f t="shared" si="268"/>
        <v>42050.651388888888</v>
      </c>
      <c r="U3416">
        <f t="shared" si="269"/>
        <v>2015</v>
      </c>
    </row>
    <row r="3417" spans="1:21" ht="48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8217</v>
      </c>
      <c r="G3417" t="s">
        <v>8222</v>
      </c>
      <c r="H3417" t="s">
        <v>8244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8282</v>
      </c>
      <c r="O3417">
        <f t="shared" si="265"/>
        <v>215</v>
      </c>
      <c r="P3417">
        <f t="shared" si="266"/>
        <v>78.180000000000007</v>
      </c>
      <c r="Q3417" s="10" t="s">
        <v>8328</v>
      </c>
      <c r="R3417" t="s">
        <v>8329</v>
      </c>
      <c r="S3417" s="13">
        <f t="shared" si="267"/>
        <v>40254.450335648151</v>
      </c>
      <c r="T3417" s="13">
        <f t="shared" si="268"/>
        <v>40313.340277777781</v>
      </c>
      <c r="U3417">
        <f t="shared" si="269"/>
        <v>2010</v>
      </c>
    </row>
    <row r="3418" spans="1:21" ht="48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8219</v>
      </c>
      <c r="G3418" t="s">
        <v>8222</v>
      </c>
      <c r="H3418" t="s">
        <v>8244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8288</v>
      </c>
      <c r="O3418">
        <f t="shared" si="265"/>
        <v>0</v>
      </c>
      <c r="P3418">
        <f t="shared" si="266"/>
        <v>0</v>
      </c>
      <c r="Q3418" s="10" t="s">
        <v>8328</v>
      </c>
      <c r="R3418" t="s">
        <v>8341</v>
      </c>
      <c r="S3418" s="13">
        <f t="shared" si="267"/>
        <v>41779.649317129632</v>
      </c>
      <c r="T3418" s="13">
        <f t="shared" si="268"/>
        <v>41789.649317129632</v>
      </c>
      <c r="U3418">
        <f t="shared" si="269"/>
        <v>2014</v>
      </c>
    </row>
    <row r="3419" spans="1:21" ht="48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8219</v>
      </c>
      <c r="G3419" t="s">
        <v>8222</v>
      </c>
      <c r="H3419" t="s">
        <v>8244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8288</v>
      </c>
      <c r="O3419">
        <f t="shared" si="265"/>
        <v>0</v>
      </c>
      <c r="P3419">
        <f t="shared" si="266"/>
        <v>0</v>
      </c>
      <c r="Q3419" s="10" t="s">
        <v>8328</v>
      </c>
      <c r="R3419" t="s">
        <v>8341</v>
      </c>
      <c r="S3419" s="13">
        <f t="shared" si="267"/>
        <v>42256.984791666662</v>
      </c>
      <c r="T3419" s="13">
        <f t="shared" si="268"/>
        <v>42286.984791666662</v>
      </c>
      <c r="U3419">
        <f t="shared" si="269"/>
        <v>2015</v>
      </c>
    </row>
    <row r="3420" spans="1:21" ht="32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8217</v>
      </c>
      <c r="G3420" t="s">
        <v>8222</v>
      </c>
      <c r="H3420" t="s">
        <v>8244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8273</v>
      </c>
      <c r="O3420">
        <f t="shared" si="265"/>
        <v>101</v>
      </c>
      <c r="P3420">
        <f t="shared" si="266"/>
        <v>52.83</v>
      </c>
      <c r="Q3420" s="10" t="s">
        <v>8324</v>
      </c>
      <c r="R3420" t="s">
        <v>8348</v>
      </c>
      <c r="S3420" s="13">
        <f t="shared" si="267"/>
        <v>41607.83085648148</v>
      </c>
      <c r="T3420" s="13">
        <f t="shared" si="268"/>
        <v>41640.226388888892</v>
      </c>
      <c r="U3420">
        <f t="shared" si="269"/>
        <v>2014</v>
      </c>
    </row>
    <row r="3421" spans="1:21" ht="48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8217</v>
      </c>
      <c r="G3421" t="s">
        <v>8222</v>
      </c>
      <c r="H3421" t="s">
        <v>8244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8289</v>
      </c>
      <c r="O3421">
        <f t="shared" si="265"/>
        <v>100</v>
      </c>
      <c r="P3421">
        <f t="shared" si="266"/>
        <v>42.86</v>
      </c>
      <c r="Q3421" s="10" t="s">
        <v>8324</v>
      </c>
      <c r="R3421" t="s">
        <v>8354</v>
      </c>
      <c r="S3421" s="13">
        <f t="shared" si="267"/>
        <v>40688.024618055555</v>
      </c>
      <c r="T3421" s="13">
        <f t="shared" si="268"/>
        <v>40708.024618055555</v>
      </c>
      <c r="U3421">
        <f t="shared" si="269"/>
        <v>2011</v>
      </c>
    </row>
    <row r="3422" spans="1:21" ht="32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8217</v>
      </c>
      <c r="G3422" t="s">
        <v>8223</v>
      </c>
      <c r="H3422" t="s">
        <v>8245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8282</v>
      </c>
      <c r="O3422">
        <f t="shared" si="265"/>
        <v>111</v>
      </c>
      <c r="P3422">
        <f t="shared" si="266"/>
        <v>25.58</v>
      </c>
      <c r="Q3422" s="10" t="s">
        <v>8328</v>
      </c>
      <c r="R3422" t="s">
        <v>8329</v>
      </c>
      <c r="S3422" s="13">
        <f t="shared" si="267"/>
        <v>42120.628136574072</v>
      </c>
      <c r="T3422" s="13">
        <f t="shared" si="268"/>
        <v>42165.628136574072</v>
      </c>
      <c r="U3422">
        <f t="shared" si="269"/>
        <v>2015</v>
      </c>
    </row>
    <row r="3423" spans="1:21" ht="32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8217</v>
      </c>
      <c r="G3423" t="s">
        <v>8223</v>
      </c>
      <c r="H3423" t="s">
        <v>8245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8282</v>
      </c>
      <c r="O3423">
        <f t="shared" si="265"/>
        <v>260</v>
      </c>
      <c r="P3423">
        <f t="shared" si="266"/>
        <v>34.69</v>
      </c>
      <c r="Q3423" s="10" t="s">
        <v>8328</v>
      </c>
      <c r="R3423" t="s">
        <v>8329</v>
      </c>
      <c r="S3423" s="13">
        <f t="shared" si="267"/>
        <v>42627.253263888888</v>
      </c>
      <c r="T3423" s="13">
        <f t="shared" si="268"/>
        <v>42657.253263888888</v>
      </c>
      <c r="U3423">
        <f t="shared" si="269"/>
        <v>2016</v>
      </c>
    </row>
    <row r="3424" spans="1:21" ht="48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8219</v>
      </c>
      <c r="G3424" t="s">
        <v>8222</v>
      </c>
      <c r="H3424" t="s">
        <v>8244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8282</v>
      </c>
      <c r="O3424">
        <f t="shared" si="265"/>
        <v>2</v>
      </c>
      <c r="P3424">
        <f t="shared" si="266"/>
        <v>6.25</v>
      </c>
      <c r="Q3424" s="10" t="s">
        <v>8328</v>
      </c>
      <c r="R3424" t="s">
        <v>8329</v>
      </c>
      <c r="S3424" s="13">
        <f t="shared" si="267"/>
        <v>41820.752268518518</v>
      </c>
      <c r="T3424" s="13">
        <f t="shared" si="268"/>
        <v>41850.752268518518</v>
      </c>
      <c r="U3424">
        <f t="shared" si="269"/>
        <v>2014</v>
      </c>
    </row>
    <row r="3425" spans="1:21" ht="48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8217</v>
      </c>
      <c r="G3425" t="s">
        <v>8222</v>
      </c>
      <c r="H3425" t="s">
        <v>8244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8276</v>
      </c>
      <c r="O3425">
        <f t="shared" si="265"/>
        <v>102</v>
      </c>
      <c r="P3425">
        <f t="shared" si="266"/>
        <v>42.24</v>
      </c>
      <c r="Q3425" s="10" t="s">
        <v>8324</v>
      </c>
      <c r="R3425" t="s">
        <v>8345</v>
      </c>
      <c r="S3425" s="13">
        <f t="shared" si="267"/>
        <v>41925.906689814816</v>
      </c>
      <c r="T3425" s="13">
        <f t="shared" si="268"/>
        <v>41955.94835648148</v>
      </c>
      <c r="U3425">
        <f t="shared" si="269"/>
        <v>2014</v>
      </c>
    </row>
    <row r="3426" spans="1:21" ht="48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8217</v>
      </c>
      <c r="G3426" t="s">
        <v>8222</v>
      </c>
      <c r="H3426" t="s">
        <v>8244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8276</v>
      </c>
      <c r="O3426">
        <f t="shared" si="265"/>
        <v>148</v>
      </c>
      <c r="P3426">
        <f t="shared" si="266"/>
        <v>50.66</v>
      </c>
      <c r="Q3426" s="10" t="s">
        <v>8324</v>
      </c>
      <c r="R3426" t="s">
        <v>8345</v>
      </c>
      <c r="S3426" s="13">
        <f t="shared" si="267"/>
        <v>42290.059594907405</v>
      </c>
      <c r="T3426" s="13">
        <f t="shared" si="268"/>
        <v>42304.207638888889</v>
      </c>
      <c r="U3426">
        <f t="shared" si="269"/>
        <v>2015</v>
      </c>
    </row>
    <row r="3427" spans="1:21" ht="48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8217</v>
      </c>
      <c r="G3427" t="s">
        <v>8223</v>
      </c>
      <c r="H3427" t="s">
        <v>8245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8294</v>
      </c>
      <c r="O3427">
        <f t="shared" si="265"/>
        <v>503</v>
      </c>
      <c r="P3427">
        <f t="shared" si="266"/>
        <v>68.63</v>
      </c>
      <c r="Q3427" s="10" t="s">
        <v>8321</v>
      </c>
      <c r="R3427" t="s">
        <v>8349</v>
      </c>
      <c r="S3427" s="13">
        <f t="shared" si="267"/>
        <v>42467.788194444445</v>
      </c>
      <c r="T3427" s="13">
        <f t="shared" si="268"/>
        <v>42481.916666666672</v>
      </c>
      <c r="U3427">
        <f t="shared" si="269"/>
        <v>2016</v>
      </c>
    </row>
    <row r="3428" spans="1:21" ht="48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8217</v>
      </c>
      <c r="G3428" t="s">
        <v>8222</v>
      </c>
      <c r="H3428" t="s">
        <v>8244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8273</v>
      </c>
      <c r="O3428">
        <f t="shared" si="265"/>
        <v>125</v>
      </c>
      <c r="P3428">
        <f t="shared" si="266"/>
        <v>44.21</v>
      </c>
      <c r="Q3428" s="10" t="s">
        <v>8324</v>
      </c>
      <c r="R3428" t="s">
        <v>8348</v>
      </c>
      <c r="S3428" s="13">
        <f t="shared" si="267"/>
        <v>41270.954351851848</v>
      </c>
      <c r="T3428" s="13">
        <f t="shared" si="268"/>
        <v>41300.954351851848</v>
      </c>
      <c r="U3428">
        <f t="shared" si="269"/>
        <v>2013</v>
      </c>
    </row>
    <row r="3429" spans="1:21" ht="48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8217</v>
      </c>
      <c r="G3429" t="s">
        <v>8222</v>
      </c>
      <c r="H3429" t="s">
        <v>8244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8276</v>
      </c>
      <c r="O3429">
        <f t="shared" si="265"/>
        <v>157</v>
      </c>
      <c r="P3429">
        <f t="shared" si="266"/>
        <v>37.67</v>
      </c>
      <c r="Q3429" s="10" t="s">
        <v>8324</v>
      </c>
      <c r="R3429" t="s">
        <v>8345</v>
      </c>
      <c r="S3429" s="13">
        <f t="shared" si="267"/>
        <v>41037.551585648151</v>
      </c>
      <c r="T3429" s="13">
        <f t="shared" si="268"/>
        <v>41067.551585648151</v>
      </c>
      <c r="U3429">
        <f t="shared" si="269"/>
        <v>2012</v>
      </c>
    </row>
    <row r="3430" spans="1:21" ht="48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8219</v>
      </c>
      <c r="G3430" t="s">
        <v>8223</v>
      </c>
      <c r="H3430" t="s">
        <v>8245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8281</v>
      </c>
      <c r="O3430">
        <f t="shared" si="265"/>
        <v>17</v>
      </c>
      <c r="P3430">
        <f t="shared" si="266"/>
        <v>16.829999999999998</v>
      </c>
      <c r="Q3430" s="10" t="s">
        <v>8332</v>
      </c>
      <c r="R3430" t="s">
        <v>8333</v>
      </c>
      <c r="S3430" s="13">
        <f t="shared" si="267"/>
        <v>42399.882615740738</v>
      </c>
      <c r="T3430" s="13">
        <f t="shared" si="268"/>
        <v>42459.840949074074</v>
      </c>
      <c r="U3430">
        <f t="shared" si="269"/>
        <v>2016</v>
      </c>
    </row>
    <row r="3431" spans="1:21" ht="48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8217</v>
      </c>
      <c r="G3431" t="s">
        <v>8222</v>
      </c>
      <c r="H3431" t="s">
        <v>8244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8276</v>
      </c>
      <c r="O3431">
        <f t="shared" si="265"/>
        <v>114</v>
      </c>
      <c r="P3431">
        <f t="shared" si="266"/>
        <v>29.02</v>
      </c>
      <c r="Q3431" s="10" t="s">
        <v>8324</v>
      </c>
      <c r="R3431" t="s">
        <v>8345</v>
      </c>
      <c r="S3431" s="13">
        <f t="shared" si="267"/>
        <v>40557.429733796293</v>
      </c>
      <c r="T3431" s="13">
        <f t="shared" si="268"/>
        <v>40582.429733796293</v>
      </c>
      <c r="U3431">
        <f t="shared" si="269"/>
        <v>2011</v>
      </c>
    </row>
    <row r="3432" spans="1:21" ht="48" x14ac:dyDescent="0.2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8219</v>
      </c>
      <c r="G3432" t="s">
        <v>8222</v>
      </c>
      <c r="H3432" t="s">
        <v>8244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8268</v>
      </c>
      <c r="O3432">
        <f t="shared" si="265"/>
        <v>0</v>
      </c>
      <c r="P3432">
        <f t="shared" si="266"/>
        <v>0</v>
      </c>
      <c r="Q3432" s="10" t="s">
        <v>8310</v>
      </c>
      <c r="R3432" t="s">
        <v>8334</v>
      </c>
      <c r="S3432" s="13">
        <f t="shared" si="267"/>
        <v>42492.737847222219</v>
      </c>
      <c r="T3432" s="13">
        <f t="shared" si="268"/>
        <v>42534.166666666672</v>
      </c>
      <c r="U3432">
        <f t="shared" si="269"/>
        <v>2016</v>
      </c>
    </row>
    <row r="3433" spans="1:21" ht="32" x14ac:dyDescent="0.2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8218</v>
      </c>
      <c r="G3433" t="s">
        <v>8222</v>
      </c>
      <c r="H3433" t="s">
        <v>8244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8300</v>
      </c>
      <c r="O3433">
        <f t="shared" si="265"/>
        <v>60</v>
      </c>
      <c r="P3433">
        <f t="shared" si="266"/>
        <v>65</v>
      </c>
      <c r="Q3433" s="10" t="s">
        <v>8310</v>
      </c>
      <c r="R3433" t="s">
        <v>8311</v>
      </c>
      <c r="S3433" s="13">
        <f t="shared" si="267"/>
        <v>42141.741307870368</v>
      </c>
      <c r="T3433" s="13">
        <f t="shared" si="268"/>
        <v>42171.741307870368</v>
      </c>
      <c r="U3433">
        <f t="shared" si="269"/>
        <v>2015</v>
      </c>
    </row>
    <row r="3434" spans="1:21" ht="48" x14ac:dyDescent="0.2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8217</v>
      </c>
      <c r="G3434" t="s">
        <v>8223</v>
      </c>
      <c r="H3434" t="s">
        <v>8245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8268</v>
      </c>
      <c r="O3434">
        <f t="shared" si="265"/>
        <v>120</v>
      </c>
      <c r="P3434">
        <f t="shared" si="266"/>
        <v>31.93</v>
      </c>
      <c r="Q3434" s="10" t="s">
        <v>8310</v>
      </c>
      <c r="R3434" t="s">
        <v>8334</v>
      </c>
      <c r="S3434" s="13">
        <f t="shared" si="267"/>
        <v>41780.412604166668</v>
      </c>
      <c r="T3434" s="13">
        <f t="shared" si="268"/>
        <v>41810.412604166668</v>
      </c>
      <c r="U3434">
        <f t="shared" si="269"/>
        <v>2014</v>
      </c>
    </row>
    <row r="3435" spans="1:21" ht="48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8217</v>
      </c>
      <c r="G3435" t="s">
        <v>8223</v>
      </c>
      <c r="H3435" t="s">
        <v>8245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8268</v>
      </c>
      <c r="O3435">
        <f t="shared" si="265"/>
        <v>104</v>
      </c>
      <c r="P3435">
        <f t="shared" si="266"/>
        <v>59.52</v>
      </c>
      <c r="Q3435" s="10" t="s">
        <v>8310</v>
      </c>
      <c r="R3435" t="s">
        <v>8334</v>
      </c>
      <c r="S3435" s="13">
        <f t="shared" si="267"/>
        <v>42277.583472222221</v>
      </c>
      <c r="T3435" s="13">
        <f t="shared" si="268"/>
        <v>42307.583472222221</v>
      </c>
      <c r="U3435">
        <f t="shared" si="269"/>
        <v>2015</v>
      </c>
    </row>
    <row r="3436" spans="1:21" ht="48" x14ac:dyDescent="0.2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8217</v>
      </c>
      <c r="G3436" t="s">
        <v>8223</v>
      </c>
      <c r="H3436" t="s">
        <v>8245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8268</v>
      </c>
      <c r="O3436">
        <f t="shared" si="265"/>
        <v>125</v>
      </c>
      <c r="P3436">
        <f t="shared" si="266"/>
        <v>50</v>
      </c>
      <c r="Q3436" s="10" t="s">
        <v>8310</v>
      </c>
      <c r="R3436" t="s">
        <v>8334</v>
      </c>
      <c r="S3436" s="13">
        <f t="shared" si="267"/>
        <v>42722.882361111115</v>
      </c>
      <c r="T3436" s="13">
        <f t="shared" si="268"/>
        <v>42752.882361111115</v>
      </c>
      <c r="U3436">
        <f t="shared" si="269"/>
        <v>2017</v>
      </c>
    </row>
    <row r="3437" spans="1:21" ht="48" x14ac:dyDescent="0.2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8217</v>
      </c>
      <c r="G3437" t="s">
        <v>8223</v>
      </c>
      <c r="H3437" t="s">
        <v>8245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8268</v>
      </c>
      <c r="O3437">
        <f t="shared" si="265"/>
        <v>104</v>
      </c>
      <c r="P3437">
        <f t="shared" si="266"/>
        <v>27.07</v>
      </c>
      <c r="Q3437" s="10" t="s">
        <v>8310</v>
      </c>
      <c r="R3437" t="s">
        <v>8334</v>
      </c>
      <c r="S3437" s="13">
        <f t="shared" si="267"/>
        <v>42026.920428240745</v>
      </c>
      <c r="T3437" s="13">
        <f t="shared" si="268"/>
        <v>42056.920428240745</v>
      </c>
      <c r="U3437">
        <f t="shared" si="269"/>
        <v>2015</v>
      </c>
    </row>
    <row r="3438" spans="1:21" ht="32" x14ac:dyDescent="0.2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8217</v>
      </c>
      <c r="G3438" t="s">
        <v>8222</v>
      </c>
      <c r="H3438" t="s">
        <v>8244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8268</v>
      </c>
      <c r="O3438">
        <f t="shared" si="265"/>
        <v>135</v>
      </c>
      <c r="P3438">
        <f t="shared" si="266"/>
        <v>89.79</v>
      </c>
      <c r="Q3438" s="10" t="s">
        <v>8310</v>
      </c>
      <c r="R3438" t="s">
        <v>8334</v>
      </c>
      <c r="S3438" s="13">
        <f t="shared" si="267"/>
        <v>42374.911226851851</v>
      </c>
      <c r="T3438" s="13">
        <f t="shared" si="268"/>
        <v>42388.207638888889</v>
      </c>
      <c r="U3438">
        <f t="shared" si="269"/>
        <v>2016</v>
      </c>
    </row>
    <row r="3439" spans="1:21" ht="48" x14ac:dyDescent="0.2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8217</v>
      </c>
      <c r="G3439" t="s">
        <v>8223</v>
      </c>
      <c r="H3439" t="s">
        <v>8245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8268</v>
      </c>
      <c r="O3439">
        <f t="shared" si="265"/>
        <v>105</v>
      </c>
      <c r="P3439">
        <f t="shared" si="266"/>
        <v>39.380000000000003</v>
      </c>
      <c r="Q3439" s="10" t="s">
        <v>8310</v>
      </c>
      <c r="R3439" t="s">
        <v>8334</v>
      </c>
      <c r="S3439" s="13">
        <f t="shared" si="267"/>
        <v>42222.730034722219</v>
      </c>
      <c r="T3439" s="13">
        <f t="shared" si="268"/>
        <v>42247.730034722219</v>
      </c>
      <c r="U3439">
        <f t="shared" si="269"/>
        <v>2015</v>
      </c>
    </row>
    <row r="3440" spans="1:21" ht="16" x14ac:dyDescent="0.2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8217</v>
      </c>
      <c r="G3440" t="s">
        <v>8222</v>
      </c>
      <c r="H3440" t="s">
        <v>8244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8268</v>
      </c>
      <c r="O3440">
        <f t="shared" si="265"/>
        <v>100</v>
      </c>
      <c r="P3440">
        <f t="shared" si="266"/>
        <v>31.58</v>
      </c>
      <c r="Q3440" s="10" t="s">
        <v>8310</v>
      </c>
      <c r="R3440" t="s">
        <v>8334</v>
      </c>
      <c r="S3440" s="13">
        <f t="shared" si="267"/>
        <v>41822.90488425926</v>
      </c>
      <c r="T3440" s="13">
        <f t="shared" si="268"/>
        <v>41844.291666666664</v>
      </c>
      <c r="U3440">
        <f t="shared" si="269"/>
        <v>2014</v>
      </c>
    </row>
    <row r="3441" spans="1:21" ht="48" x14ac:dyDescent="0.2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8219</v>
      </c>
      <c r="G3441" t="s">
        <v>8222</v>
      </c>
      <c r="H3441" t="s">
        <v>8244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8268</v>
      </c>
      <c r="O3441">
        <f t="shared" si="265"/>
        <v>0</v>
      </c>
      <c r="P3441">
        <f t="shared" si="266"/>
        <v>0</v>
      </c>
      <c r="Q3441" s="10" t="s">
        <v>8310</v>
      </c>
      <c r="R3441" t="s">
        <v>8334</v>
      </c>
      <c r="S3441" s="13">
        <f t="shared" si="267"/>
        <v>41793.814259259263</v>
      </c>
      <c r="T3441" s="13">
        <f t="shared" si="268"/>
        <v>41825.165972222225</v>
      </c>
      <c r="U3441">
        <f t="shared" si="269"/>
        <v>2014</v>
      </c>
    </row>
    <row r="3442" spans="1:21" ht="48" x14ac:dyDescent="0.2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8217</v>
      </c>
      <c r="G3442" t="s">
        <v>8222</v>
      </c>
      <c r="H3442" t="s">
        <v>8244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8302</v>
      </c>
      <c r="O3442">
        <f t="shared" si="265"/>
        <v>129</v>
      </c>
      <c r="P3442">
        <f t="shared" si="266"/>
        <v>64.459999999999994</v>
      </c>
      <c r="Q3442" s="10" t="s">
        <v>8310</v>
      </c>
      <c r="R3442" t="s">
        <v>8318</v>
      </c>
      <c r="S3442" s="13">
        <f t="shared" si="267"/>
        <v>42420.140277777777</v>
      </c>
      <c r="T3442" s="13">
        <f t="shared" si="268"/>
        <v>42444.666666666672</v>
      </c>
      <c r="U3442">
        <f t="shared" si="269"/>
        <v>2016</v>
      </c>
    </row>
    <row r="3443" spans="1:21" ht="48" x14ac:dyDescent="0.2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8217</v>
      </c>
      <c r="G3443" t="s">
        <v>8222</v>
      </c>
      <c r="H3443" t="s">
        <v>8244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8268</v>
      </c>
      <c r="O3443">
        <f t="shared" si="265"/>
        <v>105</v>
      </c>
      <c r="P3443">
        <f t="shared" si="266"/>
        <v>139.56</v>
      </c>
      <c r="Q3443" s="10" t="s">
        <v>8310</v>
      </c>
      <c r="R3443" t="s">
        <v>8334</v>
      </c>
      <c r="S3443" s="13">
        <f t="shared" si="267"/>
        <v>42375.114988425921</v>
      </c>
      <c r="T3443" s="13">
        <f t="shared" si="268"/>
        <v>42420.114988425921</v>
      </c>
      <c r="U3443">
        <f t="shared" si="269"/>
        <v>2016</v>
      </c>
    </row>
    <row r="3444" spans="1:21" ht="48" x14ac:dyDescent="0.2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8217</v>
      </c>
      <c r="G3444" t="s">
        <v>8227</v>
      </c>
      <c r="H3444" t="s">
        <v>8249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8268</v>
      </c>
      <c r="O3444">
        <f t="shared" si="265"/>
        <v>117</v>
      </c>
      <c r="P3444">
        <f t="shared" si="266"/>
        <v>70</v>
      </c>
      <c r="Q3444" s="10" t="s">
        <v>8310</v>
      </c>
      <c r="R3444" t="s">
        <v>8334</v>
      </c>
      <c r="S3444" s="13">
        <f t="shared" si="267"/>
        <v>41963.872361111105</v>
      </c>
      <c r="T3444" s="13">
        <f t="shared" si="268"/>
        <v>41974.797916666663</v>
      </c>
      <c r="U3444">
        <f t="shared" si="269"/>
        <v>2014</v>
      </c>
    </row>
    <row r="3445" spans="1:21" ht="48" x14ac:dyDescent="0.2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8219</v>
      </c>
      <c r="G3445" t="s">
        <v>8222</v>
      </c>
      <c r="H3445" t="s">
        <v>8244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8268</v>
      </c>
      <c r="O3445">
        <f t="shared" si="265"/>
        <v>0</v>
      </c>
      <c r="P3445">
        <f t="shared" si="266"/>
        <v>0</v>
      </c>
      <c r="Q3445" s="10" t="s">
        <v>8310</v>
      </c>
      <c r="R3445" t="s">
        <v>8334</v>
      </c>
      <c r="S3445" s="13">
        <f t="shared" si="267"/>
        <v>42111.904097222221</v>
      </c>
      <c r="T3445" s="13">
        <f t="shared" si="268"/>
        <v>42171.904097222221</v>
      </c>
      <c r="U3445">
        <f t="shared" si="269"/>
        <v>2015</v>
      </c>
    </row>
    <row r="3446" spans="1:21" ht="48" x14ac:dyDescent="0.2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8219</v>
      </c>
      <c r="G3446" t="s">
        <v>8222</v>
      </c>
      <c r="H3446" t="s">
        <v>8244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8268</v>
      </c>
      <c r="O3446">
        <f t="shared" si="265"/>
        <v>24</v>
      </c>
      <c r="P3446">
        <f t="shared" si="266"/>
        <v>24.33</v>
      </c>
      <c r="Q3446" s="10" t="s">
        <v>8310</v>
      </c>
      <c r="R3446" t="s">
        <v>8334</v>
      </c>
      <c r="S3446" s="13">
        <f t="shared" si="267"/>
        <v>41880.788842592592</v>
      </c>
      <c r="T3446" s="13">
        <f t="shared" si="268"/>
        <v>41910.788842592592</v>
      </c>
      <c r="U3446">
        <f t="shared" si="269"/>
        <v>2014</v>
      </c>
    </row>
    <row r="3447" spans="1:21" ht="48" x14ac:dyDescent="0.2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8219</v>
      </c>
      <c r="G3447" t="s">
        <v>8223</v>
      </c>
      <c r="H3447" t="s">
        <v>8245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8268</v>
      </c>
      <c r="O3447">
        <f t="shared" si="265"/>
        <v>38</v>
      </c>
      <c r="P3447">
        <f t="shared" si="266"/>
        <v>32.36</v>
      </c>
      <c r="Q3447" s="10" t="s">
        <v>8310</v>
      </c>
      <c r="R3447" t="s">
        <v>8334</v>
      </c>
      <c r="S3447" s="13">
        <f t="shared" si="267"/>
        <v>42775.964212962965</v>
      </c>
      <c r="T3447" s="13">
        <f t="shared" si="268"/>
        <v>42795.791666666672</v>
      </c>
      <c r="U3447">
        <f t="shared" si="269"/>
        <v>2017</v>
      </c>
    </row>
    <row r="3448" spans="1:21" ht="16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8217</v>
      </c>
      <c r="G3448" t="s">
        <v>8222</v>
      </c>
      <c r="H3448" t="s">
        <v>8244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8268</v>
      </c>
      <c r="O3448">
        <f t="shared" si="265"/>
        <v>116</v>
      </c>
      <c r="P3448">
        <f t="shared" si="266"/>
        <v>44.33</v>
      </c>
      <c r="Q3448" s="10" t="s">
        <v>8310</v>
      </c>
      <c r="R3448" t="s">
        <v>8334</v>
      </c>
      <c r="S3448" s="13">
        <f t="shared" si="267"/>
        <v>42155.920219907406</v>
      </c>
      <c r="T3448" s="13">
        <f t="shared" si="268"/>
        <v>42176.888888888891</v>
      </c>
      <c r="U3448">
        <f t="shared" si="269"/>
        <v>2015</v>
      </c>
    </row>
    <row r="3449" spans="1:21" ht="48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8219</v>
      </c>
      <c r="G3449" t="s">
        <v>8222</v>
      </c>
      <c r="H3449" t="s">
        <v>8244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8296</v>
      </c>
      <c r="O3449">
        <f t="shared" si="265"/>
        <v>0</v>
      </c>
      <c r="P3449">
        <f t="shared" si="266"/>
        <v>0</v>
      </c>
      <c r="Q3449" s="10" t="s">
        <v>8332</v>
      </c>
      <c r="R3449" t="s">
        <v>8336</v>
      </c>
      <c r="S3449" s="13">
        <f t="shared" si="267"/>
        <v>41971.876863425925</v>
      </c>
      <c r="T3449" s="13">
        <f t="shared" si="268"/>
        <v>41986.876863425925</v>
      </c>
      <c r="U3449">
        <f t="shared" si="269"/>
        <v>2014</v>
      </c>
    </row>
    <row r="3450" spans="1:21" ht="48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8219</v>
      </c>
      <c r="G3450" t="s">
        <v>8223</v>
      </c>
      <c r="H3450" t="s">
        <v>8245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8265</v>
      </c>
      <c r="O3450">
        <f t="shared" si="265"/>
        <v>0</v>
      </c>
      <c r="P3450">
        <f t="shared" si="266"/>
        <v>0</v>
      </c>
      <c r="Q3450" s="10" t="s">
        <v>8308</v>
      </c>
      <c r="R3450" t="s">
        <v>8317</v>
      </c>
      <c r="S3450" s="13">
        <f t="shared" si="267"/>
        <v>42033.573009259257</v>
      </c>
      <c r="T3450" s="13">
        <f t="shared" si="268"/>
        <v>42063.573009259257</v>
      </c>
      <c r="U3450">
        <f t="shared" si="269"/>
        <v>2015</v>
      </c>
    </row>
    <row r="3451" spans="1:21" ht="32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8217</v>
      </c>
      <c r="G3451" t="s">
        <v>8223</v>
      </c>
      <c r="H3451" t="s">
        <v>8245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8274</v>
      </c>
      <c r="O3451">
        <f t="shared" si="265"/>
        <v>122</v>
      </c>
      <c r="P3451">
        <f t="shared" si="266"/>
        <v>28.55</v>
      </c>
      <c r="Q3451" s="10" t="s">
        <v>8324</v>
      </c>
      <c r="R3451" t="s">
        <v>8353</v>
      </c>
      <c r="S3451" s="13">
        <f t="shared" si="267"/>
        <v>41694.391840277778</v>
      </c>
      <c r="T3451" s="13">
        <f t="shared" si="268"/>
        <v>41708.583333333336</v>
      </c>
      <c r="U3451">
        <f t="shared" si="269"/>
        <v>2014</v>
      </c>
    </row>
    <row r="3452" spans="1:21" ht="16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8218</v>
      </c>
      <c r="G3452" t="s">
        <v>8222</v>
      </c>
      <c r="H3452" t="s">
        <v>8244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8278</v>
      </c>
      <c r="O3452">
        <f t="shared" si="265"/>
        <v>0</v>
      </c>
      <c r="P3452">
        <f t="shared" si="266"/>
        <v>0</v>
      </c>
      <c r="Q3452" s="10" t="s">
        <v>8339</v>
      </c>
      <c r="R3452" t="s">
        <v>8340</v>
      </c>
      <c r="S3452" s="13">
        <f t="shared" si="267"/>
        <v>42046.79</v>
      </c>
      <c r="T3452" s="13">
        <f t="shared" si="268"/>
        <v>42076.748333333337</v>
      </c>
      <c r="U3452">
        <f t="shared" si="269"/>
        <v>2015</v>
      </c>
    </row>
    <row r="3453" spans="1:21" ht="48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8219</v>
      </c>
      <c r="G3453" t="s">
        <v>8222</v>
      </c>
      <c r="H3453" t="s">
        <v>8244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8279</v>
      </c>
      <c r="O3453">
        <f t="shared" si="265"/>
        <v>0</v>
      </c>
      <c r="P3453">
        <f t="shared" si="266"/>
        <v>0</v>
      </c>
      <c r="Q3453" s="10" t="s">
        <v>8321</v>
      </c>
      <c r="R3453" t="s">
        <v>8322</v>
      </c>
      <c r="S3453" s="13">
        <f t="shared" si="267"/>
        <v>41775.713969907411</v>
      </c>
      <c r="T3453" s="13">
        <f t="shared" si="268"/>
        <v>41805.713969907411</v>
      </c>
      <c r="U3453">
        <f t="shared" si="269"/>
        <v>2014</v>
      </c>
    </row>
    <row r="3454" spans="1:21" ht="48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8217</v>
      </c>
      <c r="G3454" t="s">
        <v>8222</v>
      </c>
      <c r="H3454" t="s">
        <v>8244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8289</v>
      </c>
      <c r="O3454">
        <f t="shared" si="265"/>
        <v>120</v>
      </c>
      <c r="P3454">
        <f t="shared" si="266"/>
        <v>38.79</v>
      </c>
      <c r="Q3454" s="10" t="s">
        <v>8324</v>
      </c>
      <c r="R3454" t="s">
        <v>8354</v>
      </c>
      <c r="S3454" s="13">
        <f t="shared" si="267"/>
        <v>40987.890740740739</v>
      </c>
      <c r="T3454" s="13">
        <f t="shared" si="268"/>
        <v>41017.890740740739</v>
      </c>
      <c r="U3454">
        <f t="shared" si="269"/>
        <v>2012</v>
      </c>
    </row>
    <row r="3455" spans="1:21" ht="48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8219</v>
      </c>
      <c r="G3455" t="s">
        <v>8222</v>
      </c>
      <c r="H3455" t="s">
        <v>8244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8279</v>
      </c>
      <c r="O3455">
        <f t="shared" si="265"/>
        <v>10</v>
      </c>
      <c r="P3455">
        <f t="shared" si="266"/>
        <v>23</v>
      </c>
      <c r="Q3455" s="10" t="s">
        <v>8321</v>
      </c>
      <c r="R3455" t="s">
        <v>8322</v>
      </c>
      <c r="S3455" s="13">
        <f t="shared" si="267"/>
        <v>40464.028182870366</v>
      </c>
      <c r="T3455" s="13">
        <f t="shared" si="268"/>
        <v>40512.208333333336</v>
      </c>
      <c r="U3455">
        <f t="shared" si="269"/>
        <v>2010</v>
      </c>
    </row>
    <row r="3456" spans="1:21" ht="48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8217</v>
      </c>
      <c r="G3456" t="s">
        <v>8222</v>
      </c>
      <c r="H3456" t="s">
        <v>8244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8277</v>
      </c>
      <c r="O3456">
        <f t="shared" si="265"/>
        <v>103</v>
      </c>
      <c r="P3456">
        <f t="shared" si="266"/>
        <v>33.24</v>
      </c>
      <c r="Q3456" s="10" t="s">
        <v>8324</v>
      </c>
      <c r="R3456" t="s">
        <v>8343</v>
      </c>
      <c r="S3456" s="13">
        <f t="shared" si="267"/>
        <v>40997.257222222222</v>
      </c>
      <c r="T3456" s="13">
        <f t="shared" si="268"/>
        <v>41015.257222222222</v>
      </c>
      <c r="U3456">
        <f t="shared" si="269"/>
        <v>2012</v>
      </c>
    </row>
    <row r="3457" spans="1:21" ht="32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8217</v>
      </c>
      <c r="G3457" t="s">
        <v>8222</v>
      </c>
      <c r="H3457" t="s">
        <v>8244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8276</v>
      </c>
      <c r="O3457">
        <f t="shared" si="265"/>
        <v>114</v>
      </c>
      <c r="P3457">
        <f t="shared" si="266"/>
        <v>65.84</v>
      </c>
      <c r="Q3457" s="10" t="s">
        <v>8324</v>
      </c>
      <c r="R3457" t="s">
        <v>8345</v>
      </c>
      <c r="S3457" s="13">
        <f t="shared" si="267"/>
        <v>40970.750034722223</v>
      </c>
      <c r="T3457" s="13">
        <f t="shared" si="268"/>
        <v>41030.708368055559</v>
      </c>
      <c r="U3457">
        <f t="shared" si="269"/>
        <v>2012</v>
      </c>
    </row>
    <row r="3458" spans="1:21" ht="48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8217</v>
      </c>
      <c r="G3458" t="s">
        <v>8223</v>
      </c>
      <c r="H3458" t="s">
        <v>8245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8292</v>
      </c>
      <c r="O3458">
        <f t="shared" si="265"/>
        <v>384</v>
      </c>
      <c r="P3458">
        <f t="shared" si="266"/>
        <v>22.12</v>
      </c>
      <c r="Q3458" s="10" t="s">
        <v>8315</v>
      </c>
      <c r="R3458" t="s">
        <v>8326</v>
      </c>
      <c r="S3458" s="13">
        <f t="shared" si="267"/>
        <v>41719.887928240743</v>
      </c>
      <c r="T3458" s="13">
        <f t="shared" si="268"/>
        <v>41764.887928240743</v>
      </c>
      <c r="U3458">
        <f t="shared" si="269"/>
        <v>2014</v>
      </c>
    </row>
    <row r="3459" spans="1:21" ht="48" x14ac:dyDescent="0.2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8217</v>
      </c>
      <c r="G3459" t="s">
        <v>8222</v>
      </c>
      <c r="H3459" t="s">
        <v>8244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8268</v>
      </c>
      <c r="O3459">
        <f t="shared" ref="O3459:O3522" si="270">ROUND(E3459/D3459*100,0)</f>
        <v>102</v>
      </c>
      <c r="P3459">
        <f t="shared" ref="P3459:P3522" si="271">IFERROR(ROUND(E3459/L3459,2),0)</f>
        <v>59.21</v>
      </c>
      <c r="Q3459" s="10" t="s">
        <v>8310</v>
      </c>
      <c r="R3459" t="s">
        <v>8334</v>
      </c>
      <c r="S3459" s="13">
        <f t="shared" ref="S3459:S3522" si="272">(((J3459/60)/60)/24)+DATE(1970,1,1)</f>
        <v>42073.660694444443</v>
      </c>
      <c r="T3459" s="13">
        <f t="shared" ref="T3459:T3522" si="273">(((I3459/60)/60)/24)+DATE(1970,1,1)</f>
        <v>42095.165972222225</v>
      </c>
      <c r="U3459">
        <f t="shared" ref="U3459:U3522" si="274">YEAR(T3459)</f>
        <v>2015</v>
      </c>
    </row>
    <row r="3460" spans="1:21" ht="48" x14ac:dyDescent="0.2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8217</v>
      </c>
      <c r="G3460" t="s">
        <v>8227</v>
      </c>
      <c r="H3460" t="s">
        <v>8249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8268</v>
      </c>
      <c r="O3460">
        <f t="shared" si="270"/>
        <v>108</v>
      </c>
      <c r="P3460">
        <f t="shared" si="271"/>
        <v>79</v>
      </c>
      <c r="Q3460" s="10" t="s">
        <v>8310</v>
      </c>
      <c r="R3460" t="s">
        <v>8334</v>
      </c>
      <c r="S3460" s="13">
        <f t="shared" si="272"/>
        <v>41856.715069444443</v>
      </c>
      <c r="T3460" s="13">
        <f t="shared" si="273"/>
        <v>41877.715069444443</v>
      </c>
      <c r="U3460">
        <f t="shared" si="274"/>
        <v>2014</v>
      </c>
    </row>
    <row r="3461" spans="1:21" ht="48" x14ac:dyDescent="0.2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8217</v>
      </c>
      <c r="G3461" t="s">
        <v>8222</v>
      </c>
      <c r="H3461" t="s">
        <v>8244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8302</v>
      </c>
      <c r="O3461">
        <f t="shared" si="270"/>
        <v>100</v>
      </c>
      <c r="P3461">
        <f t="shared" si="271"/>
        <v>73.33</v>
      </c>
      <c r="Q3461" s="10" t="s">
        <v>8310</v>
      </c>
      <c r="R3461" t="s">
        <v>8318</v>
      </c>
      <c r="S3461" s="13">
        <f t="shared" si="272"/>
        <v>42445.598136574074</v>
      </c>
      <c r="T3461" s="13">
        <f t="shared" si="273"/>
        <v>42475.598136574074</v>
      </c>
      <c r="U3461">
        <f t="shared" si="274"/>
        <v>2016</v>
      </c>
    </row>
    <row r="3462" spans="1:21" ht="48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8217</v>
      </c>
      <c r="G3462" t="s">
        <v>8222</v>
      </c>
      <c r="H3462" t="s">
        <v>8244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8298</v>
      </c>
      <c r="O3462">
        <f t="shared" si="270"/>
        <v>137</v>
      </c>
      <c r="P3462">
        <f t="shared" si="271"/>
        <v>34.9</v>
      </c>
      <c r="Q3462" s="10" t="s">
        <v>8315</v>
      </c>
      <c r="R3462" t="s">
        <v>8320</v>
      </c>
      <c r="S3462" s="13">
        <f t="shared" si="272"/>
        <v>42494.061793981484</v>
      </c>
      <c r="T3462" s="13">
        <f t="shared" si="273"/>
        <v>42519.061793981484</v>
      </c>
      <c r="U3462">
        <f t="shared" si="274"/>
        <v>2016</v>
      </c>
    </row>
    <row r="3463" spans="1:21" ht="48" x14ac:dyDescent="0.2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8217</v>
      </c>
      <c r="G3463" t="s">
        <v>8222</v>
      </c>
      <c r="H3463" t="s">
        <v>8244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8268</v>
      </c>
      <c r="O3463">
        <f t="shared" si="270"/>
        <v>106</v>
      </c>
      <c r="P3463">
        <f t="shared" si="271"/>
        <v>61.94</v>
      </c>
      <c r="Q3463" s="10" t="s">
        <v>8310</v>
      </c>
      <c r="R3463" t="s">
        <v>8334</v>
      </c>
      <c r="S3463" s="13">
        <f t="shared" si="272"/>
        <v>42499.039629629624</v>
      </c>
      <c r="T3463" s="13">
        <f t="shared" si="273"/>
        <v>42529.039629629624</v>
      </c>
      <c r="U3463">
        <f t="shared" si="274"/>
        <v>2016</v>
      </c>
    </row>
    <row r="3464" spans="1:21" ht="48" x14ac:dyDescent="0.2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8217</v>
      </c>
      <c r="G3464" t="s">
        <v>8222</v>
      </c>
      <c r="H3464" t="s">
        <v>8244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8268</v>
      </c>
      <c r="O3464">
        <f t="shared" si="270"/>
        <v>123</v>
      </c>
      <c r="P3464">
        <f t="shared" si="271"/>
        <v>43.2</v>
      </c>
      <c r="Q3464" s="10" t="s">
        <v>8310</v>
      </c>
      <c r="R3464" t="s">
        <v>8334</v>
      </c>
      <c r="S3464" s="13">
        <f t="shared" si="272"/>
        <v>42556.504490740743</v>
      </c>
      <c r="T3464" s="13">
        <f t="shared" si="273"/>
        <v>42595.290972222225</v>
      </c>
      <c r="U3464">
        <f t="shared" si="274"/>
        <v>2016</v>
      </c>
    </row>
    <row r="3465" spans="1:21" ht="32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8219</v>
      </c>
      <c r="G3465" t="s">
        <v>8234</v>
      </c>
      <c r="H3465" t="s">
        <v>8247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8267</v>
      </c>
      <c r="O3465">
        <f t="shared" si="270"/>
        <v>0</v>
      </c>
      <c r="P3465">
        <f t="shared" si="271"/>
        <v>1</v>
      </c>
      <c r="Q3465" s="10" t="s">
        <v>8308</v>
      </c>
      <c r="R3465" t="s">
        <v>8314</v>
      </c>
      <c r="S3465" s="13">
        <f t="shared" si="272"/>
        <v>42488.848784722228</v>
      </c>
      <c r="T3465" s="13">
        <f t="shared" si="273"/>
        <v>42508.848784722228</v>
      </c>
      <c r="U3465">
        <f t="shared" si="274"/>
        <v>2016</v>
      </c>
    </row>
    <row r="3466" spans="1:21" ht="32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8217</v>
      </c>
      <c r="G3466" t="s">
        <v>8222</v>
      </c>
      <c r="H3466" t="s">
        <v>8244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8262</v>
      </c>
      <c r="O3466">
        <f t="shared" si="270"/>
        <v>167</v>
      </c>
      <c r="P3466">
        <f t="shared" si="271"/>
        <v>59.46</v>
      </c>
      <c r="Q3466" s="10" t="s">
        <v>8308</v>
      </c>
      <c r="R3466" t="s">
        <v>8347</v>
      </c>
      <c r="S3466" s="13">
        <f t="shared" si="272"/>
        <v>42098.291828703703</v>
      </c>
      <c r="T3466" s="13">
        <f t="shared" si="273"/>
        <v>42122</v>
      </c>
      <c r="U3466">
        <f t="shared" si="274"/>
        <v>2015</v>
      </c>
    </row>
    <row r="3467" spans="1:21" ht="48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8217</v>
      </c>
      <c r="G3467" t="s">
        <v>8222</v>
      </c>
      <c r="H3467" t="s">
        <v>8244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8263</v>
      </c>
      <c r="O3467">
        <f t="shared" si="270"/>
        <v>111</v>
      </c>
      <c r="P3467">
        <f t="shared" si="271"/>
        <v>73.73</v>
      </c>
      <c r="Q3467" s="10" t="s">
        <v>8308</v>
      </c>
      <c r="R3467" t="s">
        <v>8357</v>
      </c>
      <c r="S3467" s="13">
        <f t="shared" si="272"/>
        <v>41065.858067129629</v>
      </c>
      <c r="T3467" s="13">
        <f t="shared" si="273"/>
        <v>41093.875</v>
      </c>
      <c r="U3467">
        <f t="shared" si="274"/>
        <v>2012</v>
      </c>
    </row>
    <row r="3468" spans="1:21" ht="48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8217</v>
      </c>
      <c r="G3468" t="s">
        <v>8222</v>
      </c>
      <c r="H3468" t="s">
        <v>8244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8263</v>
      </c>
      <c r="O3468">
        <f t="shared" si="270"/>
        <v>220</v>
      </c>
      <c r="P3468">
        <f t="shared" si="271"/>
        <v>46.7</v>
      </c>
      <c r="Q3468" s="10" t="s">
        <v>8308</v>
      </c>
      <c r="R3468" t="s">
        <v>8357</v>
      </c>
      <c r="S3468" s="13">
        <f t="shared" si="272"/>
        <v>40570.025810185187</v>
      </c>
      <c r="T3468" s="13">
        <f t="shared" si="273"/>
        <v>40600.025810185187</v>
      </c>
      <c r="U3468">
        <f t="shared" si="274"/>
        <v>2011</v>
      </c>
    </row>
    <row r="3469" spans="1:21" ht="32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8219</v>
      </c>
      <c r="G3469" t="s">
        <v>8222</v>
      </c>
      <c r="H3469" t="s">
        <v>8244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8265</v>
      </c>
      <c r="O3469">
        <f t="shared" si="270"/>
        <v>20</v>
      </c>
      <c r="P3469">
        <f t="shared" si="271"/>
        <v>100</v>
      </c>
      <c r="Q3469" s="10" t="s">
        <v>8308</v>
      </c>
      <c r="R3469" t="s">
        <v>8317</v>
      </c>
      <c r="S3469" s="13">
        <f t="shared" si="272"/>
        <v>42403.080497685187</v>
      </c>
      <c r="T3469" s="13">
        <f t="shared" si="273"/>
        <v>42433.080497685187</v>
      </c>
      <c r="U3469">
        <f t="shared" si="274"/>
        <v>2016</v>
      </c>
    </row>
    <row r="3470" spans="1:21" ht="48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8219</v>
      </c>
      <c r="G3470" t="s">
        <v>8222</v>
      </c>
      <c r="H3470" t="s">
        <v>8244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8265</v>
      </c>
      <c r="O3470">
        <f t="shared" si="270"/>
        <v>0</v>
      </c>
      <c r="P3470">
        <f t="shared" si="271"/>
        <v>0</v>
      </c>
      <c r="Q3470" s="10" t="s">
        <v>8308</v>
      </c>
      <c r="R3470" t="s">
        <v>8317</v>
      </c>
      <c r="S3470" s="13">
        <f t="shared" si="272"/>
        <v>42712.011944444443</v>
      </c>
      <c r="T3470" s="13">
        <f t="shared" si="273"/>
        <v>42742.011944444443</v>
      </c>
      <c r="U3470">
        <f t="shared" si="274"/>
        <v>2017</v>
      </c>
    </row>
    <row r="3471" spans="1:21" ht="48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8219</v>
      </c>
      <c r="G3471" t="s">
        <v>8223</v>
      </c>
      <c r="H3471" t="s">
        <v>8245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8265</v>
      </c>
      <c r="O3471">
        <f t="shared" si="270"/>
        <v>0</v>
      </c>
      <c r="P3471">
        <f t="shared" si="271"/>
        <v>0</v>
      </c>
      <c r="Q3471" s="10" t="s">
        <v>8308</v>
      </c>
      <c r="R3471" t="s">
        <v>8317</v>
      </c>
      <c r="S3471" s="13">
        <f t="shared" si="272"/>
        <v>41911.934791666667</v>
      </c>
      <c r="T3471" s="13">
        <f t="shared" si="273"/>
        <v>41971.976458333331</v>
      </c>
      <c r="U3471">
        <f t="shared" si="274"/>
        <v>2014</v>
      </c>
    </row>
    <row r="3472" spans="1:21" ht="48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8219</v>
      </c>
      <c r="G3472" t="s">
        <v>8222</v>
      </c>
      <c r="H3472" t="s">
        <v>8244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8265</v>
      </c>
      <c r="O3472">
        <f t="shared" si="270"/>
        <v>13</v>
      </c>
      <c r="P3472">
        <f t="shared" si="271"/>
        <v>65</v>
      </c>
      <c r="Q3472" s="10" t="s">
        <v>8308</v>
      </c>
      <c r="R3472" t="s">
        <v>8317</v>
      </c>
      <c r="S3472" s="13">
        <f t="shared" si="272"/>
        <v>42031.769884259258</v>
      </c>
      <c r="T3472" s="13">
        <f t="shared" si="273"/>
        <v>42090.110416666663</v>
      </c>
      <c r="U3472">
        <f t="shared" si="274"/>
        <v>2015</v>
      </c>
    </row>
    <row r="3473" spans="1:21" ht="48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8219</v>
      </c>
      <c r="G3473" t="s">
        <v>8222</v>
      </c>
      <c r="H3473" t="s">
        <v>8244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8265</v>
      </c>
      <c r="O3473">
        <f t="shared" si="270"/>
        <v>40</v>
      </c>
      <c r="P3473">
        <f t="shared" si="271"/>
        <v>80.2</v>
      </c>
      <c r="Q3473" s="10" t="s">
        <v>8308</v>
      </c>
      <c r="R3473" t="s">
        <v>8317</v>
      </c>
      <c r="S3473" s="13">
        <f t="shared" si="272"/>
        <v>42136.035405092596</v>
      </c>
      <c r="T3473" s="13">
        <f t="shared" si="273"/>
        <v>42176.035405092596</v>
      </c>
      <c r="U3473">
        <f t="shared" si="274"/>
        <v>2015</v>
      </c>
    </row>
    <row r="3474" spans="1:21" ht="48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8219</v>
      </c>
      <c r="G3474" t="s">
        <v>8224</v>
      </c>
      <c r="H3474" t="s">
        <v>8246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8265</v>
      </c>
      <c r="O3474">
        <f t="shared" si="270"/>
        <v>25</v>
      </c>
      <c r="P3474">
        <f t="shared" si="271"/>
        <v>50</v>
      </c>
      <c r="Q3474" s="10" t="s">
        <v>8308</v>
      </c>
      <c r="R3474" t="s">
        <v>8317</v>
      </c>
      <c r="S3474" s="13">
        <f t="shared" si="272"/>
        <v>42297.110300925924</v>
      </c>
      <c r="T3474" s="13">
        <f t="shared" si="273"/>
        <v>42316.5</v>
      </c>
      <c r="U3474">
        <f t="shared" si="274"/>
        <v>2015</v>
      </c>
    </row>
    <row r="3475" spans="1:21" ht="48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8217</v>
      </c>
      <c r="G3475" t="s">
        <v>8222</v>
      </c>
      <c r="H3475" t="s">
        <v>8244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8266</v>
      </c>
      <c r="O3475">
        <f t="shared" si="270"/>
        <v>146</v>
      </c>
      <c r="P3475">
        <f t="shared" si="271"/>
        <v>40.42</v>
      </c>
      <c r="Q3475" s="10" t="s">
        <v>8308</v>
      </c>
      <c r="R3475" t="s">
        <v>8337</v>
      </c>
      <c r="S3475" s="13">
        <f t="shared" si="272"/>
        <v>40205.174849537041</v>
      </c>
      <c r="T3475" s="13">
        <f t="shared" si="273"/>
        <v>40291.160416666666</v>
      </c>
      <c r="U3475">
        <f t="shared" si="274"/>
        <v>2010</v>
      </c>
    </row>
    <row r="3476" spans="1:21" ht="32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8217</v>
      </c>
      <c r="G3476" t="s">
        <v>8222</v>
      </c>
      <c r="H3476" t="s">
        <v>8244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8266</v>
      </c>
      <c r="O3476">
        <f t="shared" si="270"/>
        <v>293</v>
      </c>
      <c r="P3476">
        <f t="shared" si="271"/>
        <v>36.61</v>
      </c>
      <c r="Q3476" s="10" t="s">
        <v>8308</v>
      </c>
      <c r="R3476" t="s">
        <v>8337</v>
      </c>
      <c r="S3476" s="13">
        <f t="shared" si="272"/>
        <v>41333.837187500001</v>
      </c>
      <c r="T3476" s="13">
        <f t="shared" si="273"/>
        <v>41353.795520833337</v>
      </c>
      <c r="U3476">
        <f t="shared" si="274"/>
        <v>2013</v>
      </c>
    </row>
    <row r="3477" spans="1:21" ht="48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8217</v>
      </c>
      <c r="G3477" t="s">
        <v>8222</v>
      </c>
      <c r="H3477" t="s">
        <v>8244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8266</v>
      </c>
      <c r="O3477">
        <f t="shared" si="270"/>
        <v>104</v>
      </c>
      <c r="P3477">
        <f t="shared" si="271"/>
        <v>28.92</v>
      </c>
      <c r="Q3477" s="10" t="s">
        <v>8308</v>
      </c>
      <c r="R3477" t="s">
        <v>8337</v>
      </c>
      <c r="S3477" s="13">
        <f t="shared" si="272"/>
        <v>40821.183136574073</v>
      </c>
      <c r="T3477" s="13">
        <f t="shared" si="273"/>
        <v>40836.083333333336</v>
      </c>
      <c r="U3477">
        <f t="shared" si="274"/>
        <v>2011</v>
      </c>
    </row>
    <row r="3478" spans="1:21" ht="48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8217</v>
      </c>
      <c r="G3478" t="s">
        <v>8222</v>
      </c>
      <c r="H3478" t="s">
        <v>8244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8266</v>
      </c>
      <c r="O3478">
        <f t="shared" si="270"/>
        <v>385</v>
      </c>
      <c r="P3478">
        <f t="shared" si="271"/>
        <v>32.1</v>
      </c>
      <c r="Q3478" s="10" t="s">
        <v>8308</v>
      </c>
      <c r="R3478" t="s">
        <v>8337</v>
      </c>
      <c r="S3478" s="13">
        <f t="shared" si="272"/>
        <v>41304.833194444444</v>
      </c>
      <c r="T3478" s="13">
        <f t="shared" si="273"/>
        <v>41334.833194444444</v>
      </c>
      <c r="U3478">
        <f t="shared" si="274"/>
        <v>2013</v>
      </c>
    </row>
    <row r="3479" spans="1:21" ht="48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8217</v>
      </c>
      <c r="G3479" t="s">
        <v>8222</v>
      </c>
      <c r="H3479" t="s">
        <v>8244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8266</v>
      </c>
      <c r="O3479">
        <f t="shared" si="270"/>
        <v>100</v>
      </c>
      <c r="P3479">
        <f t="shared" si="271"/>
        <v>71.430000000000007</v>
      </c>
      <c r="Q3479" s="10" t="s">
        <v>8308</v>
      </c>
      <c r="R3479" t="s">
        <v>8337</v>
      </c>
      <c r="S3479" s="13">
        <f t="shared" si="272"/>
        <v>42112.036712962959</v>
      </c>
      <c r="T3479" s="13">
        <f t="shared" si="273"/>
        <v>42132.036712962959</v>
      </c>
      <c r="U3479">
        <f t="shared" si="274"/>
        <v>2015</v>
      </c>
    </row>
    <row r="3480" spans="1:21" ht="48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8217</v>
      </c>
      <c r="G3480" t="s">
        <v>8227</v>
      </c>
      <c r="H3480" t="s">
        <v>8249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8266</v>
      </c>
      <c r="O3480">
        <f t="shared" si="270"/>
        <v>128</v>
      </c>
      <c r="P3480">
        <f t="shared" si="271"/>
        <v>183.29</v>
      </c>
      <c r="Q3480" s="10" t="s">
        <v>8308</v>
      </c>
      <c r="R3480" t="s">
        <v>8337</v>
      </c>
      <c r="S3480" s="13">
        <f t="shared" si="272"/>
        <v>42113.981446759266</v>
      </c>
      <c r="T3480" s="13">
        <f t="shared" si="273"/>
        <v>42173.981446759266</v>
      </c>
      <c r="U3480">
        <f t="shared" si="274"/>
        <v>2015</v>
      </c>
    </row>
    <row r="3481" spans="1:21" ht="32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8217</v>
      </c>
      <c r="G3481" t="s">
        <v>8222</v>
      </c>
      <c r="H3481" t="s">
        <v>8244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8266</v>
      </c>
      <c r="O3481">
        <f t="shared" si="270"/>
        <v>120</v>
      </c>
      <c r="P3481">
        <f t="shared" si="271"/>
        <v>48.09</v>
      </c>
      <c r="Q3481" s="10" t="s">
        <v>8308</v>
      </c>
      <c r="R3481" t="s">
        <v>8337</v>
      </c>
      <c r="S3481" s="13">
        <f t="shared" si="272"/>
        <v>41648.396192129629</v>
      </c>
      <c r="T3481" s="13">
        <f t="shared" si="273"/>
        <v>41678.396192129629</v>
      </c>
      <c r="U3481">
        <f t="shared" si="274"/>
        <v>2014</v>
      </c>
    </row>
    <row r="3482" spans="1:21" ht="32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8219</v>
      </c>
      <c r="G3482" t="s">
        <v>8222</v>
      </c>
      <c r="H3482" t="s">
        <v>8244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8267</v>
      </c>
      <c r="O3482">
        <f t="shared" si="270"/>
        <v>2</v>
      </c>
      <c r="P3482">
        <f t="shared" si="271"/>
        <v>4.8</v>
      </c>
      <c r="Q3482" s="10" t="s">
        <v>8308</v>
      </c>
      <c r="R3482" t="s">
        <v>8314</v>
      </c>
      <c r="S3482" s="13">
        <f t="shared" si="272"/>
        <v>41513.107256944444</v>
      </c>
      <c r="T3482" s="13">
        <f t="shared" si="273"/>
        <v>41528.107256944444</v>
      </c>
      <c r="U3482">
        <f t="shared" si="274"/>
        <v>2013</v>
      </c>
    </row>
    <row r="3483" spans="1:21" ht="48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8219</v>
      </c>
      <c r="G3483" t="s">
        <v>8222</v>
      </c>
      <c r="H3483" t="s">
        <v>8244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8267</v>
      </c>
      <c r="O3483">
        <f t="shared" si="270"/>
        <v>0</v>
      </c>
      <c r="P3483">
        <f t="shared" si="271"/>
        <v>0</v>
      </c>
      <c r="Q3483" s="10" t="s">
        <v>8308</v>
      </c>
      <c r="R3483" t="s">
        <v>8314</v>
      </c>
      <c r="S3483" s="13">
        <f t="shared" si="272"/>
        <v>41456.36241898148</v>
      </c>
      <c r="T3483" s="13">
        <f t="shared" si="273"/>
        <v>41486.36241898148</v>
      </c>
      <c r="U3483">
        <f t="shared" si="274"/>
        <v>2013</v>
      </c>
    </row>
    <row r="3484" spans="1:21" ht="32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8219</v>
      </c>
      <c r="G3484" t="s">
        <v>8222</v>
      </c>
      <c r="H3484" t="s">
        <v>8244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8267</v>
      </c>
      <c r="O3484">
        <f t="shared" si="270"/>
        <v>5</v>
      </c>
      <c r="P3484">
        <f t="shared" si="271"/>
        <v>50</v>
      </c>
      <c r="Q3484" s="10" t="s">
        <v>8308</v>
      </c>
      <c r="R3484" t="s">
        <v>8314</v>
      </c>
      <c r="S3484" s="13">
        <f t="shared" si="272"/>
        <v>40894.906956018516</v>
      </c>
      <c r="T3484" s="13">
        <f t="shared" si="273"/>
        <v>40954.906956018516</v>
      </c>
      <c r="U3484">
        <f t="shared" si="274"/>
        <v>2012</v>
      </c>
    </row>
    <row r="3485" spans="1:21" ht="16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8219</v>
      </c>
      <c r="G3485" t="s">
        <v>8222</v>
      </c>
      <c r="H3485" t="s">
        <v>8244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8267</v>
      </c>
      <c r="O3485">
        <f t="shared" si="270"/>
        <v>0</v>
      </c>
      <c r="P3485">
        <f t="shared" si="271"/>
        <v>0</v>
      </c>
      <c r="Q3485" s="10" t="s">
        <v>8308</v>
      </c>
      <c r="R3485" t="s">
        <v>8314</v>
      </c>
      <c r="S3485" s="13">
        <f t="shared" si="272"/>
        <v>41113.968576388892</v>
      </c>
      <c r="T3485" s="13">
        <f t="shared" si="273"/>
        <v>41143.968576388892</v>
      </c>
      <c r="U3485">
        <f t="shared" si="274"/>
        <v>2012</v>
      </c>
    </row>
    <row r="3486" spans="1:21" ht="32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8219</v>
      </c>
      <c r="G3486" t="s">
        <v>8222</v>
      </c>
      <c r="H3486" t="s">
        <v>8244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8269</v>
      </c>
      <c r="O3486">
        <f t="shared" si="270"/>
        <v>1</v>
      </c>
      <c r="P3486">
        <f t="shared" si="271"/>
        <v>5</v>
      </c>
      <c r="Q3486" s="10" t="s">
        <v>8315</v>
      </c>
      <c r="R3486" t="s">
        <v>8319</v>
      </c>
      <c r="S3486" s="13">
        <f t="shared" si="272"/>
        <v>42049.716620370367</v>
      </c>
      <c r="T3486" s="13">
        <f t="shared" si="273"/>
        <v>42079.674953703703</v>
      </c>
      <c r="U3486">
        <f t="shared" si="274"/>
        <v>2015</v>
      </c>
    </row>
    <row r="3487" spans="1:21" ht="32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8217</v>
      </c>
      <c r="G3487" t="s">
        <v>8222</v>
      </c>
      <c r="H3487" t="s">
        <v>8244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8273</v>
      </c>
      <c r="O3487">
        <f t="shared" si="270"/>
        <v>104</v>
      </c>
      <c r="P3487">
        <f t="shared" si="271"/>
        <v>38.520000000000003</v>
      </c>
      <c r="Q3487" s="10" t="s">
        <v>8324</v>
      </c>
      <c r="R3487" t="s">
        <v>8348</v>
      </c>
      <c r="S3487" s="13">
        <f t="shared" si="272"/>
        <v>40636.673900462964</v>
      </c>
      <c r="T3487" s="13">
        <f t="shared" si="273"/>
        <v>40666.673900462964</v>
      </c>
      <c r="U3487">
        <f t="shared" si="274"/>
        <v>2011</v>
      </c>
    </row>
    <row r="3488" spans="1:21" ht="48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8217</v>
      </c>
      <c r="G3488" t="s">
        <v>8222</v>
      </c>
      <c r="H3488" t="s">
        <v>8244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8273</v>
      </c>
      <c r="O3488">
        <f t="shared" si="270"/>
        <v>103</v>
      </c>
      <c r="P3488">
        <f t="shared" si="271"/>
        <v>102.5</v>
      </c>
      <c r="Q3488" s="10" t="s">
        <v>8324</v>
      </c>
      <c r="R3488" t="s">
        <v>8348</v>
      </c>
      <c r="S3488" s="13">
        <f t="shared" si="272"/>
        <v>41675.149525462963</v>
      </c>
      <c r="T3488" s="13">
        <f t="shared" si="273"/>
        <v>41715.107858796298</v>
      </c>
      <c r="U3488">
        <f t="shared" si="274"/>
        <v>2014</v>
      </c>
    </row>
    <row r="3489" spans="1:21" ht="48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8217</v>
      </c>
      <c r="G3489" t="s">
        <v>8222</v>
      </c>
      <c r="H3489" t="s">
        <v>8244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8273</v>
      </c>
      <c r="O3489">
        <f t="shared" si="270"/>
        <v>204</v>
      </c>
      <c r="P3489">
        <f t="shared" si="271"/>
        <v>59.85</v>
      </c>
      <c r="Q3489" s="10" t="s">
        <v>8324</v>
      </c>
      <c r="R3489" t="s">
        <v>8348</v>
      </c>
      <c r="S3489" s="13">
        <f t="shared" si="272"/>
        <v>41059.006805555553</v>
      </c>
      <c r="T3489" s="13">
        <f t="shared" si="273"/>
        <v>41097.165972222225</v>
      </c>
      <c r="U3489">
        <f t="shared" si="274"/>
        <v>2012</v>
      </c>
    </row>
    <row r="3490" spans="1:21" ht="32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8217</v>
      </c>
      <c r="G3490" t="s">
        <v>8222</v>
      </c>
      <c r="H3490" t="s">
        <v>8244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8273</v>
      </c>
      <c r="O3490">
        <f t="shared" si="270"/>
        <v>104</v>
      </c>
      <c r="P3490">
        <f t="shared" si="271"/>
        <v>86.67</v>
      </c>
      <c r="Q3490" s="10" t="s">
        <v>8324</v>
      </c>
      <c r="R3490" t="s">
        <v>8348</v>
      </c>
      <c r="S3490" s="13">
        <f t="shared" si="272"/>
        <v>41443.643541666665</v>
      </c>
      <c r="T3490" s="13">
        <f t="shared" si="273"/>
        <v>41465.702777777777</v>
      </c>
      <c r="U3490">
        <f t="shared" si="274"/>
        <v>2013</v>
      </c>
    </row>
    <row r="3491" spans="1:21" ht="48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8217</v>
      </c>
      <c r="G3491" t="s">
        <v>8222</v>
      </c>
      <c r="H3491" t="s">
        <v>8244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8273</v>
      </c>
      <c r="O3491">
        <f t="shared" si="270"/>
        <v>127</v>
      </c>
      <c r="P3491">
        <f t="shared" si="271"/>
        <v>45.46</v>
      </c>
      <c r="Q3491" s="10" t="s">
        <v>8324</v>
      </c>
      <c r="R3491" t="s">
        <v>8348</v>
      </c>
      <c r="S3491" s="13">
        <f t="shared" si="272"/>
        <v>40679.743067129632</v>
      </c>
      <c r="T3491" s="13">
        <f t="shared" si="273"/>
        <v>40694.75277777778</v>
      </c>
      <c r="U3491">
        <f t="shared" si="274"/>
        <v>2011</v>
      </c>
    </row>
    <row r="3492" spans="1:21" ht="48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8219</v>
      </c>
      <c r="G3492" t="s">
        <v>8222</v>
      </c>
      <c r="H3492" t="s">
        <v>8244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8276</v>
      </c>
      <c r="O3492">
        <f t="shared" si="270"/>
        <v>75</v>
      </c>
      <c r="P3492">
        <f t="shared" si="271"/>
        <v>35.71</v>
      </c>
      <c r="Q3492" s="10" t="s">
        <v>8324</v>
      </c>
      <c r="R3492" t="s">
        <v>8345</v>
      </c>
      <c r="S3492" s="13">
        <f t="shared" si="272"/>
        <v>42713.941099537042</v>
      </c>
      <c r="T3492" s="13">
        <f t="shared" si="273"/>
        <v>42734.941099537042</v>
      </c>
      <c r="U3492">
        <f t="shared" si="274"/>
        <v>2016</v>
      </c>
    </row>
    <row r="3493" spans="1:21" ht="48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8219</v>
      </c>
      <c r="G3493" t="s">
        <v>8222</v>
      </c>
      <c r="H3493" t="s">
        <v>8244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8276</v>
      </c>
      <c r="O3493">
        <f t="shared" si="270"/>
        <v>0</v>
      </c>
      <c r="P3493">
        <f t="shared" si="271"/>
        <v>0</v>
      </c>
      <c r="Q3493" s="10" t="s">
        <v>8324</v>
      </c>
      <c r="R3493" t="s">
        <v>8345</v>
      </c>
      <c r="S3493" s="13">
        <f t="shared" si="272"/>
        <v>41026.958969907406</v>
      </c>
      <c r="T3493" s="13">
        <f t="shared" si="273"/>
        <v>41056.958969907406</v>
      </c>
      <c r="U3493">
        <f t="shared" si="274"/>
        <v>2012</v>
      </c>
    </row>
    <row r="3494" spans="1:21" ht="48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8219</v>
      </c>
      <c r="G3494" t="s">
        <v>8222</v>
      </c>
      <c r="H3494" t="s">
        <v>8244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8276</v>
      </c>
      <c r="O3494">
        <f t="shared" si="270"/>
        <v>7</v>
      </c>
      <c r="P3494">
        <f t="shared" si="271"/>
        <v>18</v>
      </c>
      <c r="Q3494" s="10" t="s">
        <v>8324</v>
      </c>
      <c r="R3494" t="s">
        <v>8345</v>
      </c>
      <c r="S3494" s="13">
        <f t="shared" si="272"/>
        <v>40751.753298611111</v>
      </c>
      <c r="T3494" s="13">
        <f t="shared" si="273"/>
        <v>40787.25</v>
      </c>
      <c r="U3494">
        <f t="shared" si="274"/>
        <v>2011</v>
      </c>
    </row>
    <row r="3495" spans="1:21" ht="48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8217</v>
      </c>
      <c r="G3495" t="s">
        <v>8222</v>
      </c>
      <c r="H3495" t="s">
        <v>8244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8277</v>
      </c>
      <c r="O3495">
        <f t="shared" si="270"/>
        <v>102</v>
      </c>
      <c r="P3495">
        <f t="shared" si="271"/>
        <v>48.62</v>
      </c>
      <c r="Q3495" s="10" t="s">
        <v>8324</v>
      </c>
      <c r="R3495" t="s">
        <v>8343</v>
      </c>
      <c r="S3495" s="13">
        <f t="shared" si="272"/>
        <v>42119.822476851856</v>
      </c>
      <c r="T3495" s="13">
        <f t="shared" si="273"/>
        <v>42142.208333333328</v>
      </c>
      <c r="U3495">
        <f t="shared" si="274"/>
        <v>2015</v>
      </c>
    </row>
    <row r="3496" spans="1:21" ht="48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8218</v>
      </c>
      <c r="G3496" t="s">
        <v>8222</v>
      </c>
      <c r="H3496" t="s">
        <v>8244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8278</v>
      </c>
      <c r="O3496">
        <f t="shared" si="270"/>
        <v>0</v>
      </c>
      <c r="P3496">
        <f t="shared" si="271"/>
        <v>0</v>
      </c>
      <c r="Q3496" s="10" t="s">
        <v>8339</v>
      </c>
      <c r="R3496" t="s">
        <v>8340</v>
      </c>
      <c r="S3496" s="13">
        <f t="shared" si="272"/>
        <v>42583.030810185184</v>
      </c>
      <c r="T3496" s="13">
        <f t="shared" si="273"/>
        <v>42613.030810185184</v>
      </c>
      <c r="U3496">
        <f t="shared" si="274"/>
        <v>2016</v>
      </c>
    </row>
    <row r="3497" spans="1:21" ht="32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8219</v>
      </c>
      <c r="G3497" t="s">
        <v>8222</v>
      </c>
      <c r="H3497" t="s">
        <v>8244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8279</v>
      </c>
      <c r="O3497">
        <f t="shared" si="270"/>
        <v>5</v>
      </c>
      <c r="P3497">
        <f t="shared" si="271"/>
        <v>15</v>
      </c>
      <c r="Q3497" s="10" t="s">
        <v>8321</v>
      </c>
      <c r="R3497" t="s">
        <v>8322</v>
      </c>
      <c r="S3497" s="13">
        <f t="shared" si="272"/>
        <v>41005.904120370367</v>
      </c>
      <c r="T3497" s="13">
        <f t="shared" si="273"/>
        <v>41035.904120370367</v>
      </c>
      <c r="U3497">
        <f t="shared" si="274"/>
        <v>2012</v>
      </c>
    </row>
    <row r="3498" spans="1:21" ht="48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8219</v>
      </c>
      <c r="G3498" t="s">
        <v>8223</v>
      </c>
      <c r="H3498" t="s">
        <v>8245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8279</v>
      </c>
      <c r="O3498">
        <f t="shared" si="270"/>
        <v>1</v>
      </c>
      <c r="P3498">
        <f t="shared" si="271"/>
        <v>5</v>
      </c>
      <c r="Q3498" s="10" t="s">
        <v>8321</v>
      </c>
      <c r="R3498" t="s">
        <v>8322</v>
      </c>
      <c r="S3498" s="13">
        <f t="shared" si="272"/>
        <v>41835.977083333331</v>
      </c>
      <c r="T3498" s="13">
        <f t="shared" si="273"/>
        <v>41865.977083333331</v>
      </c>
      <c r="U3498">
        <f t="shared" si="274"/>
        <v>2014</v>
      </c>
    </row>
    <row r="3499" spans="1:21" ht="48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8219</v>
      </c>
      <c r="G3499" t="s">
        <v>8234</v>
      </c>
      <c r="H3499" t="s">
        <v>8247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8279</v>
      </c>
      <c r="O3499">
        <f t="shared" si="270"/>
        <v>8</v>
      </c>
      <c r="P3499">
        <f t="shared" si="271"/>
        <v>10.38</v>
      </c>
      <c r="Q3499" s="10" t="s">
        <v>8321</v>
      </c>
      <c r="R3499" t="s">
        <v>8322</v>
      </c>
      <c r="S3499" s="13">
        <f t="shared" si="272"/>
        <v>42333.598530092597</v>
      </c>
      <c r="T3499" s="13">
        <f t="shared" si="273"/>
        <v>42363.598530092597</v>
      </c>
      <c r="U3499">
        <f t="shared" si="274"/>
        <v>2015</v>
      </c>
    </row>
    <row r="3500" spans="1:21" ht="16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8219</v>
      </c>
      <c r="G3500" t="s">
        <v>8223</v>
      </c>
      <c r="H3500" t="s">
        <v>8245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8280</v>
      </c>
      <c r="O3500">
        <f t="shared" si="270"/>
        <v>0</v>
      </c>
      <c r="P3500">
        <f t="shared" si="271"/>
        <v>1</v>
      </c>
      <c r="Q3500" s="10" t="s">
        <v>8321</v>
      </c>
      <c r="R3500" t="s">
        <v>8331</v>
      </c>
      <c r="S3500" s="13">
        <f t="shared" si="272"/>
        <v>41828.649502314816</v>
      </c>
      <c r="T3500" s="13">
        <f t="shared" si="273"/>
        <v>41858.649502314816</v>
      </c>
      <c r="U3500">
        <f t="shared" si="274"/>
        <v>2014</v>
      </c>
    </row>
    <row r="3501" spans="1:21" ht="64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8219</v>
      </c>
      <c r="G3501" t="s">
        <v>8234</v>
      </c>
      <c r="H3501" t="s">
        <v>8247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8280</v>
      </c>
      <c r="O3501">
        <f t="shared" si="270"/>
        <v>5</v>
      </c>
      <c r="P3501">
        <f t="shared" si="271"/>
        <v>50</v>
      </c>
      <c r="Q3501" s="10" t="s">
        <v>8321</v>
      </c>
      <c r="R3501" t="s">
        <v>8331</v>
      </c>
      <c r="S3501" s="13">
        <f t="shared" si="272"/>
        <v>42558.989513888882</v>
      </c>
      <c r="T3501" s="13">
        <f t="shared" si="273"/>
        <v>42588.989513888882</v>
      </c>
      <c r="U3501">
        <f t="shared" si="274"/>
        <v>2016</v>
      </c>
    </row>
    <row r="3502" spans="1:21" ht="48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8219</v>
      </c>
      <c r="G3502" t="s">
        <v>8222</v>
      </c>
      <c r="H3502" t="s">
        <v>8244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8281</v>
      </c>
      <c r="O3502">
        <f t="shared" si="270"/>
        <v>4</v>
      </c>
      <c r="P3502">
        <f t="shared" si="271"/>
        <v>10.5</v>
      </c>
      <c r="Q3502" s="10" t="s">
        <v>8332</v>
      </c>
      <c r="R3502" t="s">
        <v>8333</v>
      </c>
      <c r="S3502" s="13">
        <f t="shared" si="272"/>
        <v>42728.827407407407</v>
      </c>
      <c r="T3502" s="13">
        <f t="shared" si="273"/>
        <v>42747.695833333331</v>
      </c>
      <c r="U3502">
        <f t="shared" si="274"/>
        <v>2017</v>
      </c>
    </row>
    <row r="3503" spans="1:21" ht="48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8217</v>
      </c>
      <c r="G3503" t="s">
        <v>8227</v>
      </c>
      <c r="H3503" t="s">
        <v>8249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8282</v>
      </c>
      <c r="O3503">
        <f t="shared" si="270"/>
        <v>101</v>
      </c>
      <c r="P3503">
        <f t="shared" si="271"/>
        <v>168.5</v>
      </c>
      <c r="Q3503" s="10" t="s">
        <v>8328</v>
      </c>
      <c r="R3503" t="s">
        <v>8329</v>
      </c>
      <c r="S3503" s="13">
        <f t="shared" si="272"/>
        <v>42515.866446759261</v>
      </c>
      <c r="T3503" s="13">
        <f t="shared" si="273"/>
        <v>42530.866446759261</v>
      </c>
      <c r="U3503">
        <f t="shared" si="274"/>
        <v>2016</v>
      </c>
    </row>
    <row r="3504" spans="1:21" ht="48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8218</v>
      </c>
      <c r="G3504" t="s">
        <v>8222</v>
      </c>
      <c r="H3504" t="s">
        <v>8244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8283</v>
      </c>
      <c r="O3504">
        <f t="shared" si="270"/>
        <v>12</v>
      </c>
      <c r="P3504">
        <f t="shared" si="271"/>
        <v>19.329999999999998</v>
      </c>
      <c r="Q3504" s="10" t="s">
        <v>8324</v>
      </c>
      <c r="R3504" t="s">
        <v>8325</v>
      </c>
      <c r="S3504" s="13">
        <f t="shared" si="272"/>
        <v>40939.948773148149</v>
      </c>
      <c r="T3504" s="13">
        <f t="shared" si="273"/>
        <v>40960.948773148149</v>
      </c>
      <c r="U3504">
        <f t="shared" si="274"/>
        <v>2012</v>
      </c>
    </row>
    <row r="3505" spans="1:21" ht="48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8218</v>
      </c>
      <c r="G3505" t="s">
        <v>8222</v>
      </c>
      <c r="H3505" t="s">
        <v>8244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8283</v>
      </c>
      <c r="O3505">
        <f t="shared" si="270"/>
        <v>18</v>
      </c>
      <c r="P3505">
        <f t="shared" si="271"/>
        <v>59.33</v>
      </c>
      <c r="Q3505" s="10" t="s">
        <v>8324</v>
      </c>
      <c r="R3505" t="s">
        <v>8325</v>
      </c>
      <c r="S3505" s="13">
        <f t="shared" si="272"/>
        <v>40731.61037037037</v>
      </c>
      <c r="T3505" s="13">
        <f t="shared" si="273"/>
        <v>40761.61037037037</v>
      </c>
      <c r="U3505">
        <f t="shared" si="274"/>
        <v>2011</v>
      </c>
    </row>
    <row r="3506" spans="1:21" ht="48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8217</v>
      </c>
      <c r="G3506" t="s">
        <v>8222</v>
      </c>
      <c r="H3506" t="s">
        <v>8244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8273</v>
      </c>
      <c r="O3506">
        <f t="shared" si="270"/>
        <v>211</v>
      </c>
      <c r="P3506">
        <f t="shared" si="271"/>
        <v>95.93</v>
      </c>
      <c r="Q3506" s="10" t="s">
        <v>8324</v>
      </c>
      <c r="R3506" t="s">
        <v>8348</v>
      </c>
      <c r="S3506" s="13">
        <f t="shared" si="272"/>
        <v>41320.717465277776</v>
      </c>
      <c r="T3506" s="13">
        <f t="shared" si="273"/>
        <v>41344.166666666664</v>
      </c>
      <c r="U3506">
        <f t="shared" si="274"/>
        <v>2013</v>
      </c>
    </row>
    <row r="3507" spans="1:21" ht="32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8217</v>
      </c>
      <c r="G3507" t="s">
        <v>8222</v>
      </c>
      <c r="H3507" t="s">
        <v>8244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8271</v>
      </c>
      <c r="O3507">
        <f t="shared" si="270"/>
        <v>134</v>
      </c>
      <c r="P3507">
        <f t="shared" si="271"/>
        <v>31.81</v>
      </c>
      <c r="Q3507" s="10" t="s">
        <v>8312</v>
      </c>
      <c r="R3507" t="s">
        <v>8346</v>
      </c>
      <c r="S3507" s="13">
        <f t="shared" si="272"/>
        <v>41309.11791666667</v>
      </c>
      <c r="T3507" s="13">
        <f t="shared" si="273"/>
        <v>41344</v>
      </c>
      <c r="U3507">
        <f t="shared" si="274"/>
        <v>2013</v>
      </c>
    </row>
    <row r="3508" spans="1:21" ht="32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8217</v>
      </c>
      <c r="G3508" t="s">
        <v>8222</v>
      </c>
      <c r="H3508" t="s">
        <v>8244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8271</v>
      </c>
      <c r="O3508">
        <f t="shared" si="270"/>
        <v>109</v>
      </c>
      <c r="P3508">
        <f t="shared" si="271"/>
        <v>43.64</v>
      </c>
      <c r="Q3508" s="10" t="s">
        <v>8312</v>
      </c>
      <c r="R3508" t="s">
        <v>8346</v>
      </c>
      <c r="S3508" s="13">
        <f t="shared" si="272"/>
        <v>41464.934386574074</v>
      </c>
      <c r="T3508" s="13">
        <f t="shared" si="273"/>
        <v>41524.934386574074</v>
      </c>
      <c r="U3508">
        <f t="shared" si="274"/>
        <v>2013</v>
      </c>
    </row>
    <row r="3509" spans="1:21" ht="48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8219</v>
      </c>
      <c r="G3509" t="s">
        <v>8223</v>
      </c>
      <c r="H3509" t="s">
        <v>8245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8284</v>
      </c>
      <c r="O3509">
        <f t="shared" si="270"/>
        <v>7</v>
      </c>
      <c r="P3509">
        <f t="shared" si="271"/>
        <v>12</v>
      </c>
      <c r="Q3509" s="10" t="s">
        <v>8312</v>
      </c>
      <c r="R3509" t="s">
        <v>8313</v>
      </c>
      <c r="S3509" s="13">
        <f t="shared" si="272"/>
        <v>42291.872175925921</v>
      </c>
      <c r="T3509" s="13">
        <f t="shared" si="273"/>
        <v>42321.913842592592</v>
      </c>
      <c r="U3509">
        <f t="shared" si="274"/>
        <v>2015</v>
      </c>
    </row>
    <row r="3510" spans="1:21" ht="48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8219</v>
      </c>
      <c r="G3510" t="s">
        <v>8234</v>
      </c>
      <c r="H3510" t="s">
        <v>8247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8284</v>
      </c>
      <c r="O3510">
        <f t="shared" si="270"/>
        <v>0</v>
      </c>
      <c r="P3510">
        <f t="shared" si="271"/>
        <v>0</v>
      </c>
      <c r="Q3510" s="10" t="s">
        <v>8312</v>
      </c>
      <c r="R3510" t="s">
        <v>8313</v>
      </c>
      <c r="S3510" s="13">
        <f t="shared" si="272"/>
        <v>42180.390277777777</v>
      </c>
      <c r="T3510" s="13">
        <f t="shared" si="273"/>
        <v>42240.390277777777</v>
      </c>
      <c r="U3510">
        <f t="shared" si="274"/>
        <v>2015</v>
      </c>
    </row>
    <row r="3511" spans="1:21" ht="48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8219</v>
      </c>
      <c r="G3511" t="s">
        <v>8225</v>
      </c>
      <c r="H3511" t="s">
        <v>8247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8284</v>
      </c>
      <c r="O3511">
        <f t="shared" si="270"/>
        <v>5</v>
      </c>
      <c r="P3511">
        <f t="shared" si="271"/>
        <v>15</v>
      </c>
      <c r="Q3511" s="10" t="s">
        <v>8312</v>
      </c>
      <c r="R3511" t="s">
        <v>8313</v>
      </c>
      <c r="S3511" s="13">
        <f t="shared" si="272"/>
        <v>42432.379826388889</v>
      </c>
      <c r="T3511" s="13">
        <f t="shared" si="273"/>
        <v>42462.338159722218</v>
      </c>
      <c r="U3511">
        <f t="shared" si="274"/>
        <v>2016</v>
      </c>
    </row>
    <row r="3512" spans="1:21" ht="48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8219</v>
      </c>
      <c r="G3512" t="s">
        <v>8222</v>
      </c>
      <c r="H3512" t="s">
        <v>8244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8286</v>
      </c>
      <c r="O3512">
        <f t="shared" si="270"/>
        <v>0</v>
      </c>
      <c r="P3512">
        <f t="shared" si="271"/>
        <v>0</v>
      </c>
      <c r="Q3512" s="10" t="s">
        <v>8328</v>
      </c>
      <c r="R3512" t="s">
        <v>8355</v>
      </c>
      <c r="S3512" s="13">
        <f t="shared" si="272"/>
        <v>42053.051203703704</v>
      </c>
      <c r="T3512" s="13">
        <f t="shared" si="273"/>
        <v>42095.012499999997</v>
      </c>
      <c r="U3512">
        <f t="shared" si="274"/>
        <v>2015</v>
      </c>
    </row>
    <row r="3513" spans="1:21" ht="48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8219</v>
      </c>
      <c r="G3513" t="s">
        <v>8223</v>
      </c>
      <c r="H3513" t="s">
        <v>8245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8286</v>
      </c>
      <c r="O3513">
        <f t="shared" si="270"/>
        <v>29</v>
      </c>
      <c r="P3513">
        <f t="shared" si="271"/>
        <v>26.27</v>
      </c>
      <c r="Q3513" s="10" t="s">
        <v>8328</v>
      </c>
      <c r="R3513" t="s">
        <v>8355</v>
      </c>
      <c r="S3513" s="13">
        <f t="shared" si="272"/>
        <v>41839.212951388887</v>
      </c>
      <c r="T3513" s="13">
        <f t="shared" si="273"/>
        <v>41899.212951388887</v>
      </c>
      <c r="U3513">
        <f t="shared" si="274"/>
        <v>2014</v>
      </c>
    </row>
    <row r="3514" spans="1:21" ht="48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8219</v>
      </c>
      <c r="G3514" t="s">
        <v>8223</v>
      </c>
      <c r="H3514" t="s">
        <v>8245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8288</v>
      </c>
      <c r="O3514">
        <f t="shared" si="270"/>
        <v>1</v>
      </c>
      <c r="P3514">
        <f t="shared" si="271"/>
        <v>5</v>
      </c>
      <c r="Q3514" s="10" t="s">
        <v>8328</v>
      </c>
      <c r="R3514" t="s">
        <v>8341</v>
      </c>
      <c r="S3514" s="13">
        <f t="shared" si="272"/>
        <v>42325.448958333334</v>
      </c>
      <c r="T3514" s="13">
        <f t="shared" si="273"/>
        <v>42357.448958333334</v>
      </c>
      <c r="U3514">
        <f t="shared" si="274"/>
        <v>2015</v>
      </c>
    </row>
    <row r="3515" spans="1:21" ht="32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8219</v>
      </c>
      <c r="G3515" t="s">
        <v>8222</v>
      </c>
      <c r="H3515" t="s">
        <v>8244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8288</v>
      </c>
      <c r="O3515">
        <f t="shared" si="270"/>
        <v>9</v>
      </c>
      <c r="P3515">
        <f t="shared" si="271"/>
        <v>31</v>
      </c>
      <c r="Q3515" s="10" t="s">
        <v>8328</v>
      </c>
      <c r="R3515" t="s">
        <v>8341</v>
      </c>
      <c r="S3515" s="13">
        <f t="shared" si="272"/>
        <v>42246.789965277778</v>
      </c>
      <c r="T3515" s="13">
        <f t="shared" si="273"/>
        <v>42303.888888888891</v>
      </c>
      <c r="U3515">
        <f t="shared" si="274"/>
        <v>2015</v>
      </c>
    </row>
    <row r="3516" spans="1:21" ht="32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8219</v>
      </c>
      <c r="G3516" t="s">
        <v>8222</v>
      </c>
      <c r="H3516" t="s">
        <v>8244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8288</v>
      </c>
      <c r="O3516">
        <f t="shared" si="270"/>
        <v>21</v>
      </c>
      <c r="P3516">
        <f t="shared" si="271"/>
        <v>20.5</v>
      </c>
      <c r="Q3516" s="10" t="s">
        <v>8328</v>
      </c>
      <c r="R3516" t="s">
        <v>8341</v>
      </c>
      <c r="S3516" s="13">
        <f t="shared" si="272"/>
        <v>42445.712754629625</v>
      </c>
      <c r="T3516" s="13">
        <f t="shared" si="273"/>
        <v>42505.681249999994</v>
      </c>
      <c r="U3516">
        <f t="shared" si="274"/>
        <v>2016</v>
      </c>
    </row>
    <row r="3517" spans="1:21" ht="48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8217</v>
      </c>
      <c r="G3517" t="s">
        <v>8222</v>
      </c>
      <c r="H3517" t="s">
        <v>8244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8273</v>
      </c>
      <c r="O3517">
        <f t="shared" si="270"/>
        <v>102</v>
      </c>
      <c r="P3517">
        <f t="shared" si="271"/>
        <v>39.04</v>
      </c>
      <c r="Q3517" s="10" t="s">
        <v>8324</v>
      </c>
      <c r="R3517" t="s">
        <v>8348</v>
      </c>
      <c r="S3517" s="13">
        <f t="shared" si="272"/>
        <v>41082.069467592592</v>
      </c>
      <c r="T3517" s="13">
        <f t="shared" si="273"/>
        <v>41112.069467592592</v>
      </c>
      <c r="U3517">
        <f t="shared" si="274"/>
        <v>2012</v>
      </c>
    </row>
    <row r="3518" spans="1:21" ht="32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8217</v>
      </c>
      <c r="G3518" t="s">
        <v>8222</v>
      </c>
      <c r="H3518" t="s">
        <v>8244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8273</v>
      </c>
      <c r="O3518">
        <f t="shared" si="270"/>
        <v>113</v>
      </c>
      <c r="P3518">
        <f t="shared" si="271"/>
        <v>66.47</v>
      </c>
      <c r="Q3518" s="10" t="s">
        <v>8324</v>
      </c>
      <c r="R3518" t="s">
        <v>8348</v>
      </c>
      <c r="S3518" s="13">
        <f t="shared" si="272"/>
        <v>41321.339583333334</v>
      </c>
      <c r="T3518" s="13">
        <f t="shared" si="273"/>
        <v>41328.339583333334</v>
      </c>
      <c r="U3518">
        <f t="shared" si="274"/>
        <v>2013</v>
      </c>
    </row>
    <row r="3519" spans="1:21" ht="32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8217</v>
      </c>
      <c r="G3519" t="s">
        <v>8222</v>
      </c>
      <c r="H3519" t="s">
        <v>8244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8273</v>
      </c>
      <c r="O3519">
        <f t="shared" si="270"/>
        <v>118</v>
      </c>
      <c r="P3519">
        <f t="shared" si="271"/>
        <v>47.2</v>
      </c>
      <c r="Q3519" s="10" t="s">
        <v>8324</v>
      </c>
      <c r="R3519" t="s">
        <v>8348</v>
      </c>
      <c r="S3519" s="13">
        <f t="shared" si="272"/>
        <v>41243.367303240739</v>
      </c>
      <c r="T3519" s="13">
        <f t="shared" si="273"/>
        <v>41283.367303240739</v>
      </c>
      <c r="U3519">
        <f t="shared" si="274"/>
        <v>2013</v>
      </c>
    </row>
    <row r="3520" spans="1:21" ht="32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8217</v>
      </c>
      <c r="G3520" t="s">
        <v>8222</v>
      </c>
      <c r="H3520" t="s">
        <v>8244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8273</v>
      </c>
      <c r="O3520">
        <f t="shared" si="270"/>
        <v>105</v>
      </c>
      <c r="P3520">
        <f t="shared" si="271"/>
        <v>38.89</v>
      </c>
      <c r="Q3520" s="10" t="s">
        <v>8324</v>
      </c>
      <c r="R3520" t="s">
        <v>8348</v>
      </c>
      <c r="S3520" s="13">
        <f t="shared" si="272"/>
        <v>41288.68712962963</v>
      </c>
      <c r="T3520" s="13">
        <f t="shared" si="273"/>
        <v>41333.892361111109</v>
      </c>
      <c r="U3520">
        <f t="shared" si="274"/>
        <v>2013</v>
      </c>
    </row>
    <row r="3521" spans="1:21" ht="32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8217</v>
      </c>
      <c r="G3521" t="s">
        <v>8222</v>
      </c>
      <c r="H3521" t="s">
        <v>8244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8289</v>
      </c>
      <c r="O3521">
        <f t="shared" si="270"/>
        <v>108</v>
      </c>
      <c r="P3521">
        <f t="shared" si="271"/>
        <v>33.75</v>
      </c>
      <c r="Q3521" s="10" t="s">
        <v>8324</v>
      </c>
      <c r="R3521" t="s">
        <v>8354</v>
      </c>
      <c r="S3521" s="13">
        <f t="shared" si="272"/>
        <v>42006.02207175926</v>
      </c>
      <c r="T3521" s="13">
        <f t="shared" si="273"/>
        <v>42036.02207175926</v>
      </c>
      <c r="U3521">
        <f t="shared" si="274"/>
        <v>2015</v>
      </c>
    </row>
    <row r="3522" spans="1:21" ht="64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8217</v>
      </c>
      <c r="G3522" t="s">
        <v>8222</v>
      </c>
      <c r="H3522" t="s">
        <v>8244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8289</v>
      </c>
      <c r="O3522">
        <f t="shared" si="270"/>
        <v>103</v>
      </c>
      <c r="P3522">
        <f t="shared" si="271"/>
        <v>44.61</v>
      </c>
      <c r="Q3522" s="10" t="s">
        <v>8324</v>
      </c>
      <c r="R3522" t="s">
        <v>8354</v>
      </c>
      <c r="S3522" s="13">
        <f t="shared" si="272"/>
        <v>40313.930543981485</v>
      </c>
      <c r="T3522" s="13">
        <f t="shared" si="273"/>
        <v>40364.166666666664</v>
      </c>
      <c r="U3522">
        <f t="shared" si="274"/>
        <v>2010</v>
      </c>
    </row>
    <row r="3523" spans="1:21" ht="32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8217</v>
      </c>
      <c r="G3523" t="s">
        <v>8222</v>
      </c>
      <c r="H3523" t="s">
        <v>8244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8289</v>
      </c>
      <c r="O3523">
        <f t="shared" ref="O3523:O3586" si="275">ROUND(E3523/D3523*100,0)</f>
        <v>137</v>
      </c>
      <c r="P3523">
        <f t="shared" ref="P3523:P3586" si="276">IFERROR(ROUND(E3523/L3523,2),0)</f>
        <v>40.42</v>
      </c>
      <c r="Q3523" s="10" t="s">
        <v>8324</v>
      </c>
      <c r="R3523" t="s">
        <v>8354</v>
      </c>
      <c r="S3523" s="13">
        <f t="shared" ref="S3523:S3586" si="277">(((J3523/60)/60)/24)+DATE(1970,1,1)</f>
        <v>40802.733101851853</v>
      </c>
      <c r="T3523" s="13">
        <f t="shared" ref="T3523:T3586" si="278">(((I3523/60)/60)/24)+DATE(1970,1,1)</f>
        <v>40832.918749999997</v>
      </c>
      <c r="U3523">
        <f t="shared" ref="U3523:U3586" si="279">YEAR(T3523)</f>
        <v>2011</v>
      </c>
    </row>
    <row r="3524" spans="1:21" ht="32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8217</v>
      </c>
      <c r="G3524" t="s">
        <v>8222</v>
      </c>
      <c r="H3524" t="s">
        <v>8244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8289</v>
      </c>
      <c r="O3524">
        <f t="shared" si="275"/>
        <v>118</v>
      </c>
      <c r="P3524">
        <f t="shared" si="276"/>
        <v>47</v>
      </c>
      <c r="Q3524" s="10" t="s">
        <v>8324</v>
      </c>
      <c r="R3524" t="s">
        <v>8354</v>
      </c>
      <c r="S3524" s="13">
        <f t="shared" si="277"/>
        <v>41802.757719907408</v>
      </c>
      <c r="T3524" s="13">
        <f t="shared" si="278"/>
        <v>41832.757719907408</v>
      </c>
      <c r="U3524">
        <f t="shared" si="279"/>
        <v>2014</v>
      </c>
    </row>
    <row r="3525" spans="1:21" ht="32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8219</v>
      </c>
      <c r="G3525" t="s">
        <v>8222</v>
      </c>
      <c r="H3525" t="s">
        <v>8244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8290</v>
      </c>
      <c r="O3525">
        <f t="shared" si="275"/>
        <v>0</v>
      </c>
      <c r="P3525">
        <f t="shared" si="276"/>
        <v>0</v>
      </c>
      <c r="Q3525" s="10" t="s">
        <v>8324</v>
      </c>
      <c r="R3525" t="s">
        <v>8330</v>
      </c>
      <c r="S3525" s="13">
        <f t="shared" si="277"/>
        <v>42152.906851851847</v>
      </c>
      <c r="T3525" s="13">
        <f t="shared" si="278"/>
        <v>42166.625</v>
      </c>
      <c r="U3525">
        <f t="shared" si="279"/>
        <v>2015</v>
      </c>
    </row>
    <row r="3526" spans="1:21" ht="48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8219</v>
      </c>
      <c r="G3526" t="s">
        <v>8222</v>
      </c>
      <c r="H3526" t="s">
        <v>8244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8290</v>
      </c>
      <c r="O3526">
        <f t="shared" si="275"/>
        <v>11</v>
      </c>
      <c r="P3526">
        <f t="shared" si="276"/>
        <v>55</v>
      </c>
      <c r="Q3526" s="10" t="s">
        <v>8324</v>
      </c>
      <c r="R3526" t="s">
        <v>8330</v>
      </c>
      <c r="S3526" s="13">
        <f t="shared" si="277"/>
        <v>42559.814178240747</v>
      </c>
      <c r="T3526" s="13">
        <f t="shared" si="278"/>
        <v>42589.814178240747</v>
      </c>
      <c r="U3526">
        <f t="shared" si="279"/>
        <v>2016</v>
      </c>
    </row>
    <row r="3527" spans="1:21" ht="48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8219</v>
      </c>
      <c r="G3527" t="s">
        <v>8222</v>
      </c>
      <c r="H3527" t="s">
        <v>8244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8290</v>
      </c>
      <c r="O3527">
        <f t="shared" si="275"/>
        <v>0</v>
      </c>
      <c r="P3527">
        <f t="shared" si="276"/>
        <v>1</v>
      </c>
      <c r="Q3527" s="10" t="s">
        <v>8324</v>
      </c>
      <c r="R3527" t="s">
        <v>8330</v>
      </c>
      <c r="S3527" s="13">
        <f t="shared" si="277"/>
        <v>42435.874212962968</v>
      </c>
      <c r="T3527" s="13">
        <f t="shared" si="278"/>
        <v>42494.832546296297</v>
      </c>
      <c r="U3527">
        <f t="shared" si="279"/>
        <v>2016</v>
      </c>
    </row>
    <row r="3528" spans="1:21" ht="48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8217</v>
      </c>
      <c r="G3528" t="s">
        <v>8222</v>
      </c>
      <c r="H3528" t="s">
        <v>8244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8282</v>
      </c>
      <c r="O3528">
        <f t="shared" si="275"/>
        <v>115</v>
      </c>
      <c r="P3528">
        <f t="shared" si="276"/>
        <v>42.48</v>
      </c>
      <c r="Q3528" s="10" t="s">
        <v>8328</v>
      </c>
      <c r="R3528" t="s">
        <v>8329</v>
      </c>
      <c r="S3528" s="13">
        <f t="shared" si="277"/>
        <v>42505.955925925926</v>
      </c>
      <c r="T3528" s="13">
        <f t="shared" si="278"/>
        <v>42565.955925925926</v>
      </c>
      <c r="U3528">
        <f t="shared" si="279"/>
        <v>2016</v>
      </c>
    </row>
    <row r="3529" spans="1:21" ht="48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8217</v>
      </c>
      <c r="G3529" t="s">
        <v>8222</v>
      </c>
      <c r="H3529" t="s">
        <v>8244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8273</v>
      </c>
      <c r="O3529">
        <f t="shared" si="275"/>
        <v>103</v>
      </c>
      <c r="P3529">
        <f t="shared" si="276"/>
        <v>73.569999999999993</v>
      </c>
      <c r="Q3529" s="10" t="s">
        <v>8324</v>
      </c>
      <c r="R3529" t="s">
        <v>8348</v>
      </c>
      <c r="S3529" s="13">
        <f t="shared" si="277"/>
        <v>41026.996099537035</v>
      </c>
      <c r="T3529" s="13">
        <f t="shared" si="278"/>
        <v>41041.996099537035</v>
      </c>
      <c r="U3529">
        <f t="shared" si="279"/>
        <v>2012</v>
      </c>
    </row>
    <row r="3530" spans="1:21" ht="48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8217</v>
      </c>
      <c r="G3530" t="s">
        <v>8222</v>
      </c>
      <c r="H3530" t="s">
        <v>8244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8273</v>
      </c>
      <c r="O3530">
        <f t="shared" si="275"/>
        <v>100</v>
      </c>
      <c r="P3530">
        <f t="shared" si="276"/>
        <v>35.770000000000003</v>
      </c>
      <c r="Q3530" s="10" t="s">
        <v>8324</v>
      </c>
      <c r="R3530" t="s">
        <v>8348</v>
      </c>
      <c r="S3530" s="13">
        <f t="shared" si="277"/>
        <v>40788.786539351851</v>
      </c>
      <c r="T3530" s="13">
        <f t="shared" si="278"/>
        <v>40817.125</v>
      </c>
      <c r="U3530">
        <f t="shared" si="279"/>
        <v>2011</v>
      </c>
    </row>
    <row r="3531" spans="1:21" ht="48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8217</v>
      </c>
      <c r="G3531" t="s">
        <v>8222</v>
      </c>
      <c r="H3531" t="s">
        <v>8244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8273</v>
      </c>
      <c r="O3531">
        <f t="shared" si="275"/>
        <v>205</v>
      </c>
      <c r="P3531">
        <f t="shared" si="276"/>
        <v>45.62</v>
      </c>
      <c r="Q3531" s="10" t="s">
        <v>8324</v>
      </c>
      <c r="R3531" t="s">
        <v>8348</v>
      </c>
      <c r="S3531" s="13">
        <f t="shared" si="277"/>
        <v>42614.722013888888</v>
      </c>
      <c r="T3531" s="13">
        <f t="shared" si="278"/>
        <v>42644.722013888888</v>
      </c>
      <c r="U3531">
        <f t="shared" si="279"/>
        <v>2016</v>
      </c>
    </row>
    <row r="3532" spans="1:21" ht="96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8217</v>
      </c>
      <c r="G3532" t="s">
        <v>8222</v>
      </c>
      <c r="H3532" t="s">
        <v>8244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8273</v>
      </c>
      <c r="O3532">
        <f t="shared" si="275"/>
        <v>100</v>
      </c>
      <c r="P3532">
        <f t="shared" si="276"/>
        <v>52.63</v>
      </c>
      <c r="Q3532" s="10" t="s">
        <v>8324</v>
      </c>
      <c r="R3532" t="s">
        <v>8348</v>
      </c>
      <c r="S3532" s="13">
        <f t="shared" si="277"/>
        <v>42523.333310185189</v>
      </c>
      <c r="T3532" s="13">
        <f t="shared" si="278"/>
        <v>42538.204861111109</v>
      </c>
      <c r="U3532">
        <f t="shared" si="279"/>
        <v>2016</v>
      </c>
    </row>
    <row r="3533" spans="1:21" ht="48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8217</v>
      </c>
      <c r="G3533" t="s">
        <v>8222</v>
      </c>
      <c r="H3533" t="s">
        <v>8244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8276</v>
      </c>
      <c r="O3533">
        <f t="shared" si="275"/>
        <v>135</v>
      </c>
      <c r="P3533">
        <f t="shared" si="276"/>
        <v>51.96</v>
      </c>
      <c r="Q3533" s="10" t="s">
        <v>8324</v>
      </c>
      <c r="R3533" t="s">
        <v>8345</v>
      </c>
      <c r="S3533" s="13">
        <f t="shared" si="277"/>
        <v>41205.198321759257</v>
      </c>
      <c r="T3533" s="13">
        <f t="shared" si="278"/>
        <v>41240.5</v>
      </c>
      <c r="U3533">
        <f t="shared" si="279"/>
        <v>2012</v>
      </c>
    </row>
    <row r="3534" spans="1:21" ht="16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8217</v>
      </c>
      <c r="G3534" t="s">
        <v>8222</v>
      </c>
      <c r="H3534" t="s">
        <v>8244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8276</v>
      </c>
      <c r="O3534">
        <f t="shared" si="275"/>
        <v>115</v>
      </c>
      <c r="P3534">
        <f t="shared" si="276"/>
        <v>57.25</v>
      </c>
      <c r="Q3534" s="10" t="s">
        <v>8324</v>
      </c>
      <c r="R3534" t="s">
        <v>8345</v>
      </c>
      <c r="S3534" s="13">
        <f t="shared" si="277"/>
        <v>40920.904895833337</v>
      </c>
      <c r="T3534" s="13">
        <f t="shared" si="278"/>
        <v>40951.904895833337</v>
      </c>
      <c r="U3534">
        <f t="shared" si="279"/>
        <v>2012</v>
      </c>
    </row>
    <row r="3535" spans="1:21" ht="48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8217</v>
      </c>
      <c r="G3535" t="s">
        <v>8222</v>
      </c>
      <c r="H3535" t="s">
        <v>8244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8276</v>
      </c>
      <c r="O3535">
        <f t="shared" si="275"/>
        <v>145</v>
      </c>
      <c r="P3535">
        <f t="shared" si="276"/>
        <v>68.81</v>
      </c>
      <c r="Q3535" s="10" t="s">
        <v>8324</v>
      </c>
      <c r="R3535" t="s">
        <v>8345</v>
      </c>
      <c r="S3535" s="13">
        <f t="shared" si="277"/>
        <v>42366.192974537036</v>
      </c>
      <c r="T3535" s="13">
        <f t="shared" si="278"/>
        <v>42401.75</v>
      </c>
      <c r="U3535">
        <f t="shared" si="279"/>
        <v>2016</v>
      </c>
    </row>
    <row r="3536" spans="1:21" ht="48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8219</v>
      </c>
      <c r="G3536" t="s">
        <v>8231</v>
      </c>
      <c r="H3536" t="s">
        <v>8247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8291</v>
      </c>
      <c r="O3536">
        <f t="shared" si="275"/>
        <v>1</v>
      </c>
      <c r="P3536">
        <f t="shared" si="276"/>
        <v>4</v>
      </c>
      <c r="Q3536" s="10" t="s">
        <v>8315</v>
      </c>
      <c r="R3536" t="s">
        <v>8327</v>
      </c>
      <c r="S3536" s="13">
        <f t="shared" si="277"/>
        <v>42037.789895833332</v>
      </c>
      <c r="T3536" s="13">
        <f t="shared" si="278"/>
        <v>42067.789895833332</v>
      </c>
      <c r="U3536">
        <f t="shared" si="279"/>
        <v>2015</v>
      </c>
    </row>
    <row r="3537" spans="1:21" ht="32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8217</v>
      </c>
      <c r="G3537" t="s">
        <v>8222</v>
      </c>
      <c r="H3537" t="s">
        <v>8244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8276</v>
      </c>
      <c r="O3537">
        <f t="shared" si="275"/>
        <v>127</v>
      </c>
      <c r="P3537">
        <f t="shared" si="276"/>
        <v>48.85</v>
      </c>
      <c r="Q3537" s="10" t="s">
        <v>8324</v>
      </c>
      <c r="R3537" t="s">
        <v>8345</v>
      </c>
      <c r="S3537" s="13">
        <f t="shared" si="277"/>
        <v>41402.558819444443</v>
      </c>
      <c r="T3537" s="13">
        <f t="shared" si="278"/>
        <v>41462.558819444443</v>
      </c>
      <c r="U3537">
        <f t="shared" si="279"/>
        <v>2013</v>
      </c>
    </row>
    <row r="3538" spans="1:21" ht="48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8219</v>
      </c>
      <c r="G3538" t="s">
        <v>8227</v>
      </c>
      <c r="H3538" t="s">
        <v>8249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8293</v>
      </c>
      <c r="O3538">
        <f t="shared" si="275"/>
        <v>8</v>
      </c>
      <c r="P3538">
        <f t="shared" si="276"/>
        <v>26</v>
      </c>
      <c r="Q3538" s="10" t="s">
        <v>8328</v>
      </c>
      <c r="R3538" t="s">
        <v>8335</v>
      </c>
      <c r="S3538" s="13">
        <f t="shared" si="277"/>
        <v>42181.902037037042</v>
      </c>
      <c r="T3538" s="13">
        <f t="shared" si="278"/>
        <v>42201.902037037042</v>
      </c>
      <c r="U3538">
        <f t="shared" si="279"/>
        <v>2015</v>
      </c>
    </row>
    <row r="3539" spans="1:21" ht="48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8217</v>
      </c>
      <c r="G3539" t="s">
        <v>8222</v>
      </c>
      <c r="H3539" t="s">
        <v>8244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8292</v>
      </c>
      <c r="O3539">
        <f t="shared" si="275"/>
        <v>508</v>
      </c>
      <c r="P3539">
        <f t="shared" si="276"/>
        <v>101.56</v>
      </c>
      <c r="Q3539" s="10" t="s">
        <v>8315</v>
      </c>
      <c r="R3539" t="s">
        <v>8326</v>
      </c>
      <c r="S3539" s="13">
        <f t="shared" si="277"/>
        <v>42289.957175925927</v>
      </c>
      <c r="T3539" s="13">
        <f t="shared" si="278"/>
        <v>42319.998842592591</v>
      </c>
      <c r="U3539">
        <f t="shared" si="279"/>
        <v>2015</v>
      </c>
    </row>
    <row r="3540" spans="1:21" ht="48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8217</v>
      </c>
      <c r="G3540" t="s">
        <v>8222</v>
      </c>
      <c r="H3540" t="s">
        <v>8244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8276</v>
      </c>
      <c r="O3540">
        <f t="shared" si="275"/>
        <v>136</v>
      </c>
      <c r="P3540">
        <f t="shared" si="276"/>
        <v>35.79</v>
      </c>
      <c r="Q3540" s="10" t="s">
        <v>8324</v>
      </c>
      <c r="R3540" t="s">
        <v>8345</v>
      </c>
      <c r="S3540" s="13">
        <f t="shared" si="277"/>
        <v>40638.868611111109</v>
      </c>
      <c r="T3540" s="13">
        <f t="shared" si="278"/>
        <v>40668.868611111109</v>
      </c>
      <c r="U3540">
        <f t="shared" si="279"/>
        <v>2011</v>
      </c>
    </row>
    <row r="3541" spans="1:21" ht="32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8217</v>
      </c>
      <c r="G3541" t="s">
        <v>8222</v>
      </c>
      <c r="H3541" t="s">
        <v>8244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8276</v>
      </c>
      <c r="O3541">
        <f t="shared" si="275"/>
        <v>135</v>
      </c>
      <c r="P3541">
        <f t="shared" si="276"/>
        <v>79.180000000000007</v>
      </c>
      <c r="Q3541" s="10" t="s">
        <v>8324</v>
      </c>
      <c r="R3541" t="s">
        <v>8345</v>
      </c>
      <c r="S3541" s="13">
        <f t="shared" si="277"/>
        <v>40718.839537037034</v>
      </c>
      <c r="T3541" s="13">
        <f t="shared" si="278"/>
        <v>40748.839537037034</v>
      </c>
      <c r="U3541">
        <f t="shared" si="279"/>
        <v>2011</v>
      </c>
    </row>
    <row r="3542" spans="1:21" ht="48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8219</v>
      </c>
      <c r="G3542" t="s">
        <v>8222</v>
      </c>
      <c r="H3542" t="s">
        <v>8244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8279</v>
      </c>
      <c r="O3542">
        <f t="shared" si="275"/>
        <v>2</v>
      </c>
      <c r="P3542">
        <f t="shared" si="276"/>
        <v>5.33</v>
      </c>
      <c r="Q3542" s="10" t="s">
        <v>8321</v>
      </c>
      <c r="R3542" t="s">
        <v>8322</v>
      </c>
      <c r="S3542" s="13">
        <f t="shared" si="277"/>
        <v>40619.097210648149</v>
      </c>
      <c r="T3542" s="13">
        <f t="shared" si="278"/>
        <v>40657.290972222225</v>
      </c>
      <c r="U3542">
        <f t="shared" si="279"/>
        <v>2011</v>
      </c>
    </row>
    <row r="3543" spans="1:21" ht="32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8219</v>
      </c>
      <c r="G3543" t="s">
        <v>8223</v>
      </c>
      <c r="H3543" t="s">
        <v>8245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8279</v>
      </c>
      <c r="O3543">
        <f t="shared" si="275"/>
        <v>13</v>
      </c>
      <c r="P3543">
        <f t="shared" si="276"/>
        <v>10.67</v>
      </c>
      <c r="Q3543" s="10" t="s">
        <v>8321</v>
      </c>
      <c r="R3543" t="s">
        <v>8322</v>
      </c>
      <c r="S3543" s="13">
        <f t="shared" si="277"/>
        <v>41557.013182870374</v>
      </c>
      <c r="T3543" s="13">
        <f t="shared" si="278"/>
        <v>41587.054849537039</v>
      </c>
      <c r="U3543">
        <f t="shared" si="279"/>
        <v>2013</v>
      </c>
    </row>
    <row r="3544" spans="1:21" ht="48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8217</v>
      </c>
      <c r="G3544" t="s">
        <v>8222</v>
      </c>
      <c r="H3544" t="s">
        <v>8244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8273</v>
      </c>
      <c r="O3544">
        <f t="shared" si="275"/>
        <v>100</v>
      </c>
      <c r="P3544">
        <f t="shared" si="276"/>
        <v>76.92</v>
      </c>
      <c r="Q3544" s="10" t="s">
        <v>8324</v>
      </c>
      <c r="R3544" t="s">
        <v>8348</v>
      </c>
      <c r="S3544" s="13">
        <f t="shared" si="277"/>
        <v>42082.580092592587</v>
      </c>
      <c r="T3544" s="13">
        <f t="shared" si="278"/>
        <v>42112.580092592587</v>
      </c>
      <c r="U3544">
        <f t="shared" si="279"/>
        <v>2015</v>
      </c>
    </row>
    <row r="3545" spans="1:21" ht="32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8217</v>
      </c>
      <c r="G3545" t="s">
        <v>8222</v>
      </c>
      <c r="H3545" t="s">
        <v>8244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8273</v>
      </c>
      <c r="O3545">
        <f t="shared" si="275"/>
        <v>161</v>
      </c>
      <c r="P3545">
        <f t="shared" si="276"/>
        <v>76.86</v>
      </c>
      <c r="Q3545" s="10" t="s">
        <v>8324</v>
      </c>
      <c r="R3545" t="s">
        <v>8348</v>
      </c>
      <c r="S3545" s="13">
        <f t="shared" si="277"/>
        <v>42075.171203703707</v>
      </c>
      <c r="T3545" s="13">
        <f t="shared" si="278"/>
        <v>42105.171203703707</v>
      </c>
      <c r="U3545">
        <f t="shared" si="279"/>
        <v>2015</v>
      </c>
    </row>
    <row r="3546" spans="1:21" ht="48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8217</v>
      </c>
      <c r="G3546" t="s">
        <v>8222</v>
      </c>
      <c r="H3546" t="s">
        <v>8244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8277</v>
      </c>
      <c r="O3546">
        <f t="shared" si="275"/>
        <v>102</v>
      </c>
      <c r="P3546">
        <f t="shared" si="276"/>
        <v>42.33</v>
      </c>
      <c r="Q3546" s="10" t="s">
        <v>8324</v>
      </c>
      <c r="R3546" t="s">
        <v>8343</v>
      </c>
      <c r="S3546" s="13">
        <f t="shared" si="277"/>
        <v>40946.882245370369</v>
      </c>
      <c r="T3546" s="13">
        <f t="shared" si="278"/>
        <v>41006.166666666664</v>
      </c>
      <c r="U3546">
        <f t="shared" si="279"/>
        <v>2012</v>
      </c>
    </row>
    <row r="3547" spans="1:21" ht="48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8217</v>
      </c>
      <c r="G3547" t="s">
        <v>8222</v>
      </c>
      <c r="H3547" t="s">
        <v>8244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8277</v>
      </c>
      <c r="O3547">
        <f t="shared" si="275"/>
        <v>102</v>
      </c>
      <c r="P3547">
        <f t="shared" si="276"/>
        <v>53.42</v>
      </c>
      <c r="Q3547" s="10" t="s">
        <v>8324</v>
      </c>
      <c r="R3547" t="s">
        <v>8343</v>
      </c>
      <c r="S3547" s="13">
        <f t="shared" si="277"/>
        <v>42205.718888888892</v>
      </c>
      <c r="T3547" s="13">
        <f t="shared" si="278"/>
        <v>42235.718888888892</v>
      </c>
      <c r="U3547">
        <f t="shared" si="279"/>
        <v>2015</v>
      </c>
    </row>
    <row r="3548" spans="1:21" ht="48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8217</v>
      </c>
      <c r="G3548" t="s">
        <v>8234</v>
      </c>
      <c r="H3548" t="s">
        <v>8247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8294</v>
      </c>
      <c r="O3548">
        <f t="shared" si="275"/>
        <v>1174</v>
      </c>
      <c r="P3548">
        <f t="shared" si="276"/>
        <v>81.56</v>
      </c>
      <c r="Q3548" s="10" t="s">
        <v>8321</v>
      </c>
      <c r="R3548" t="s">
        <v>8349</v>
      </c>
      <c r="S3548" s="13">
        <f t="shared" si="277"/>
        <v>42202.278194444443</v>
      </c>
      <c r="T3548" s="13">
        <f t="shared" si="278"/>
        <v>42232.278194444443</v>
      </c>
      <c r="U3548">
        <f t="shared" si="279"/>
        <v>2015</v>
      </c>
    </row>
    <row r="3549" spans="1:21" ht="48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8217</v>
      </c>
      <c r="G3549" t="s">
        <v>8223</v>
      </c>
      <c r="H3549" t="s">
        <v>8245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8294</v>
      </c>
      <c r="O3549">
        <f t="shared" si="275"/>
        <v>806</v>
      </c>
      <c r="P3549">
        <f t="shared" si="276"/>
        <v>49.47</v>
      </c>
      <c r="Q3549" s="10" t="s">
        <v>8321</v>
      </c>
      <c r="R3549" t="s">
        <v>8349</v>
      </c>
      <c r="S3549" s="13">
        <f t="shared" si="277"/>
        <v>42766.827546296292</v>
      </c>
      <c r="T3549" s="13">
        <f t="shared" si="278"/>
        <v>42796.827546296292</v>
      </c>
      <c r="U3549">
        <f t="shared" si="279"/>
        <v>2017</v>
      </c>
    </row>
    <row r="3550" spans="1:21" ht="48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8217</v>
      </c>
      <c r="G3550" t="s">
        <v>8223</v>
      </c>
      <c r="H3550" t="s">
        <v>8245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8294</v>
      </c>
      <c r="O3550">
        <f t="shared" si="275"/>
        <v>1867</v>
      </c>
      <c r="P3550">
        <f t="shared" si="276"/>
        <v>90.64</v>
      </c>
      <c r="Q3550" s="10" t="s">
        <v>8321</v>
      </c>
      <c r="R3550" t="s">
        <v>8349</v>
      </c>
      <c r="S3550" s="13">
        <f t="shared" si="277"/>
        <v>42702.804814814815</v>
      </c>
      <c r="T3550" s="13">
        <f t="shared" si="278"/>
        <v>42712.804814814815</v>
      </c>
      <c r="U3550">
        <f t="shared" si="279"/>
        <v>2016</v>
      </c>
    </row>
    <row r="3551" spans="1:21" ht="48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8217</v>
      </c>
      <c r="G3551" t="s">
        <v>8224</v>
      </c>
      <c r="H3551" t="s">
        <v>8246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8294</v>
      </c>
      <c r="O3551">
        <f t="shared" si="275"/>
        <v>780</v>
      </c>
      <c r="P3551">
        <f t="shared" si="276"/>
        <v>37.119999999999997</v>
      </c>
      <c r="Q3551" s="10" t="s">
        <v>8321</v>
      </c>
      <c r="R3551" t="s">
        <v>8349</v>
      </c>
      <c r="S3551" s="13">
        <f t="shared" si="277"/>
        <v>42759.724768518514</v>
      </c>
      <c r="T3551" s="13">
        <f t="shared" si="278"/>
        <v>42780.724768518514</v>
      </c>
      <c r="U3551">
        <f t="shared" si="279"/>
        <v>2017</v>
      </c>
    </row>
    <row r="3552" spans="1:21" ht="48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8217</v>
      </c>
      <c r="G3552" t="s">
        <v>8222</v>
      </c>
      <c r="H3552" t="s">
        <v>8244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8294</v>
      </c>
      <c r="O3552">
        <f t="shared" si="275"/>
        <v>1357</v>
      </c>
      <c r="P3552">
        <f t="shared" si="276"/>
        <v>14.37</v>
      </c>
      <c r="Q3552" s="10" t="s">
        <v>8321</v>
      </c>
      <c r="R3552" t="s">
        <v>8349</v>
      </c>
      <c r="S3552" s="13">
        <f t="shared" si="277"/>
        <v>42315.699490740735</v>
      </c>
      <c r="T3552" s="13">
        <f t="shared" si="278"/>
        <v>42345.699490740735</v>
      </c>
      <c r="U3552">
        <f t="shared" si="279"/>
        <v>2015</v>
      </c>
    </row>
    <row r="3553" spans="1:21" ht="48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8217</v>
      </c>
      <c r="G3553" t="s">
        <v>8222</v>
      </c>
      <c r="H3553" t="s">
        <v>8244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8294</v>
      </c>
      <c r="O3553">
        <f t="shared" si="275"/>
        <v>154</v>
      </c>
      <c r="P3553">
        <f t="shared" si="276"/>
        <v>48.06</v>
      </c>
      <c r="Q3553" s="10" t="s">
        <v>8321</v>
      </c>
      <c r="R3553" t="s">
        <v>8349</v>
      </c>
      <c r="S3553" s="13">
        <f t="shared" si="277"/>
        <v>42020.806701388887</v>
      </c>
      <c r="T3553" s="13">
        <f t="shared" si="278"/>
        <v>42039.166666666672</v>
      </c>
      <c r="U3553">
        <f t="shared" si="279"/>
        <v>2015</v>
      </c>
    </row>
    <row r="3554" spans="1:21" ht="48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8217</v>
      </c>
      <c r="G3554" t="s">
        <v>8222</v>
      </c>
      <c r="H3554" t="s">
        <v>8244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8273</v>
      </c>
      <c r="O3554">
        <f t="shared" si="275"/>
        <v>100</v>
      </c>
      <c r="P3554">
        <f t="shared" si="276"/>
        <v>40.04</v>
      </c>
      <c r="Q3554" s="10" t="s">
        <v>8324</v>
      </c>
      <c r="R3554" t="s">
        <v>8348</v>
      </c>
      <c r="S3554" s="13">
        <f t="shared" si="277"/>
        <v>41067.827418981484</v>
      </c>
      <c r="T3554" s="13">
        <f t="shared" si="278"/>
        <v>41086.75</v>
      </c>
      <c r="U3554">
        <f t="shared" si="279"/>
        <v>2012</v>
      </c>
    </row>
    <row r="3555" spans="1:21" ht="32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8217</v>
      </c>
      <c r="G3555" t="s">
        <v>8222</v>
      </c>
      <c r="H3555" t="s">
        <v>8244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8273</v>
      </c>
      <c r="O3555">
        <f t="shared" si="275"/>
        <v>101</v>
      </c>
      <c r="P3555">
        <f t="shared" si="276"/>
        <v>52.95</v>
      </c>
      <c r="Q3555" s="10" t="s">
        <v>8324</v>
      </c>
      <c r="R3555" t="s">
        <v>8348</v>
      </c>
      <c r="S3555" s="13">
        <f t="shared" si="277"/>
        <v>40948.042233796295</v>
      </c>
      <c r="T3555" s="13">
        <f t="shared" si="278"/>
        <v>40982.165972222225</v>
      </c>
      <c r="U3555">
        <f t="shared" si="279"/>
        <v>2012</v>
      </c>
    </row>
    <row r="3556" spans="1:21" ht="48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8220</v>
      </c>
      <c r="G3556" t="s">
        <v>8222</v>
      </c>
      <c r="H3556" t="s">
        <v>8244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8295</v>
      </c>
      <c r="O3556">
        <f t="shared" si="275"/>
        <v>8</v>
      </c>
      <c r="P3556">
        <f t="shared" si="276"/>
        <v>11.43</v>
      </c>
      <c r="Q3556" s="10" t="s">
        <v>8332</v>
      </c>
      <c r="R3556" t="s">
        <v>8350</v>
      </c>
      <c r="S3556" s="13">
        <f t="shared" si="277"/>
        <v>42794.022349537037</v>
      </c>
      <c r="T3556" s="13">
        <f t="shared" si="278"/>
        <v>42823.980682870373</v>
      </c>
      <c r="U3556">
        <f t="shared" si="279"/>
        <v>2017</v>
      </c>
    </row>
    <row r="3557" spans="1:21" ht="48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8218</v>
      </c>
      <c r="G3557" t="s">
        <v>8227</v>
      </c>
      <c r="H3557" t="s">
        <v>8249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8269</v>
      </c>
      <c r="O3557">
        <f t="shared" si="275"/>
        <v>0</v>
      </c>
      <c r="P3557">
        <f t="shared" si="276"/>
        <v>1</v>
      </c>
      <c r="Q3557" s="10" t="s">
        <v>8315</v>
      </c>
      <c r="R3557" t="s">
        <v>8319</v>
      </c>
      <c r="S3557" s="13">
        <f t="shared" si="277"/>
        <v>42515.727650462963</v>
      </c>
      <c r="T3557" s="13">
        <f t="shared" si="278"/>
        <v>42545.727650462963</v>
      </c>
      <c r="U3557">
        <f t="shared" si="279"/>
        <v>2016</v>
      </c>
    </row>
    <row r="3558" spans="1:21" ht="48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8218</v>
      </c>
      <c r="G3558" t="s">
        <v>8222</v>
      </c>
      <c r="H3558" t="s">
        <v>8244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8269</v>
      </c>
      <c r="O3558">
        <f t="shared" si="275"/>
        <v>2</v>
      </c>
      <c r="P3558">
        <f t="shared" si="276"/>
        <v>15</v>
      </c>
      <c r="Q3558" s="10" t="s">
        <v>8315</v>
      </c>
      <c r="R3558" t="s">
        <v>8319</v>
      </c>
      <c r="S3558" s="13">
        <f t="shared" si="277"/>
        <v>42577.607361111113</v>
      </c>
      <c r="T3558" s="13">
        <f t="shared" si="278"/>
        <v>42607.607361111113</v>
      </c>
      <c r="U3558">
        <f t="shared" si="279"/>
        <v>2016</v>
      </c>
    </row>
    <row r="3559" spans="1:21" ht="48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8218</v>
      </c>
      <c r="G3559" t="s">
        <v>8222</v>
      </c>
      <c r="H3559" t="s">
        <v>8244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8269</v>
      </c>
      <c r="O3559">
        <f t="shared" si="275"/>
        <v>0</v>
      </c>
      <c r="P3559">
        <f t="shared" si="276"/>
        <v>0</v>
      </c>
      <c r="Q3559" s="10" t="s">
        <v>8315</v>
      </c>
      <c r="R3559" t="s">
        <v>8319</v>
      </c>
      <c r="S3559" s="13">
        <f t="shared" si="277"/>
        <v>42103.676180555558</v>
      </c>
      <c r="T3559" s="13">
        <f t="shared" si="278"/>
        <v>42115.676180555558</v>
      </c>
      <c r="U3559">
        <f t="shared" si="279"/>
        <v>2015</v>
      </c>
    </row>
    <row r="3560" spans="1:21" ht="48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8218</v>
      </c>
      <c r="G3560" t="s">
        <v>8235</v>
      </c>
      <c r="H3560" t="s">
        <v>8247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8269</v>
      </c>
      <c r="O3560">
        <f t="shared" si="275"/>
        <v>0</v>
      </c>
      <c r="P3560">
        <f t="shared" si="276"/>
        <v>0</v>
      </c>
      <c r="Q3560" s="10" t="s">
        <v>8315</v>
      </c>
      <c r="R3560" t="s">
        <v>8319</v>
      </c>
      <c r="S3560" s="13">
        <f t="shared" si="277"/>
        <v>42346.736400462964</v>
      </c>
      <c r="T3560" s="13">
        <f t="shared" si="278"/>
        <v>42386.958333333328</v>
      </c>
      <c r="U3560">
        <f t="shared" si="279"/>
        <v>2016</v>
      </c>
    </row>
    <row r="3561" spans="1:21" ht="48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8218</v>
      </c>
      <c r="G3561" t="s">
        <v>8222</v>
      </c>
      <c r="H3561" t="s">
        <v>8244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8269</v>
      </c>
      <c r="O3561">
        <f t="shared" si="275"/>
        <v>1</v>
      </c>
      <c r="P3561">
        <f t="shared" si="276"/>
        <v>1</v>
      </c>
      <c r="Q3561" s="10" t="s">
        <v>8315</v>
      </c>
      <c r="R3561" t="s">
        <v>8319</v>
      </c>
      <c r="S3561" s="13">
        <f t="shared" si="277"/>
        <v>41927.067627314813</v>
      </c>
      <c r="T3561" s="13">
        <f t="shared" si="278"/>
        <v>41957.109293981484</v>
      </c>
      <c r="U3561">
        <f t="shared" si="279"/>
        <v>2014</v>
      </c>
    </row>
    <row r="3562" spans="1:21" ht="48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8219</v>
      </c>
      <c r="G3562" t="s">
        <v>8222</v>
      </c>
      <c r="H3562" t="s">
        <v>8244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8281</v>
      </c>
      <c r="O3562">
        <f t="shared" si="275"/>
        <v>0</v>
      </c>
      <c r="P3562">
        <f t="shared" si="276"/>
        <v>0</v>
      </c>
      <c r="Q3562" s="10" t="s">
        <v>8332</v>
      </c>
      <c r="R3562" t="s">
        <v>8333</v>
      </c>
      <c r="S3562" s="13">
        <f t="shared" si="277"/>
        <v>41831.884108796294</v>
      </c>
      <c r="T3562" s="13">
        <f t="shared" si="278"/>
        <v>41861.884108796294</v>
      </c>
      <c r="U3562">
        <f t="shared" si="279"/>
        <v>2014</v>
      </c>
    </row>
    <row r="3563" spans="1:21" ht="48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8217</v>
      </c>
      <c r="G3563" t="s">
        <v>8222</v>
      </c>
      <c r="H3563" t="s">
        <v>8244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8276</v>
      </c>
      <c r="O3563">
        <f t="shared" si="275"/>
        <v>119</v>
      </c>
      <c r="P3563">
        <f t="shared" si="276"/>
        <v>27.56</v>
      </c>
      <c r="Q3563" s="10" t="s">
        <v>8324</v>
      </c>
      <c r="R3563" t="s">
        <v>8345</v>
      </c>
      <c r="S3563" s="13">
        <f t="shared" si="277"/>
        <v>41025.874201388891</v>
      </c>
      <c r="T3563" s="13">
        <f t="shared" si="278"/>
        <v>41039.708333333336</v>
      </c>
      <c r="U3563">
        <f t="shared" si="279"/>
        <v>2012</v>
      </c>
    </row>
    <row r="3564" spans="1:21" ht="48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8217</v>
      </c>
      <c r="G3564" t="s">
        <v>8222</v>
      </c>
      <c r="H3564" t="s">
        <v>8244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8276</v>
      </c>
      <c r="O3564">
        <f t="shared" si="275"/>
        <v>103</v>
      </c>
      <c r="P3564">
        <f t="shared" si="276"/>
        <v>28.66</v>
      </c>
      <c r="Q3564" s="10" t="s">
        <v>8324</v>
      </c>
      <c r="R3564" t="s">
        <v>8345</v>
      </c>
      <c r="S3564" s="13">
        <f t="shared" si="277"/>
        <v>41023.07471064815</v>
      </c>
      <c r="T3564" s="13">
        <f t="shared" si="278"/>
        <v>41053.07471064815</v>
      </c>
      <c r="U3564">
        <f t="shared" si="279"/>
        <v>2012</v>
      </c>
    </row>
    <row r="3565" spans="1:21" ht="48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8217</v>
      </c>
      <c r="G3565" t="s">
        <v>8222</v>
      </c>
      <c r="H3565" t="s">
        <v>8244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8276</v>
      </c>
      <c r="O3565">
        <f t="shared" si="275"/>
        <v>100</v>
      </c>
      <c r="P3565">
        <f t="shared" si="276"/>
        <v>40.04</v>
      </c>
      <c r="Q3565" s="10" t="s">
        <v>8324</v>
      </c>
      <c r="R3565" t="s">
        <v>8345</v>
      </c>
      <c r="S3565" s="13">
        <f t="shared" si="277"/>
        <v>40711.782210648147</v>
      </c>
      <c r="T3565" s="13">
        <f t="shared" si="278"/>
        <v>40756.782210648147</v>
      </c>
      <c r="U3565">
        <f t="shared" si="279"/>
        <v>2011</v>
      </c>
    </row>
    <row r="3566" spans="1:21" ht="48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8217</v>
      </c>
      <c r="G3566" t="s">
        <v>8222</v>
      </c>
      <c r="H3566" t="s">
        <v>8244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8276</v>
      </c>
      <c r="O3566">
        <f t="shared" si="275"/>
        <v>106</v>
      </c>
      <c r="P3566">
        <f t="shared" si="276"/>
        <v>52.8</v>
      </c>
      <c r="Q3566" s="10" t="s">
        <v>8324</v>
      </c>
      <c r="R3566" t="s">
        <v>8345</v>
      </c>
      <c r="S3566" s="13">
        <f t="shared" si="277"/>
        <v>42017.967442129629</v>
      </c>
      <c r="T3566" s="13">
        <f t="shared" si="278"/>
        <v>42031.967442129629</v>
      </c>
      <c r="U3566">
        <f t="shared" si="279"/>
        <v>2015</v>
      </c>
    </row>
    <row r="3567" spans="1:21" ht="48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8217</v>
      </c>
      <c r="G3567" t="s">
        <v>8222</v>
      </c>
      <c r="H3567" t="s">
        <v>8244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8297</v>
      </c>
      <c r="O3567">
        <f t="shared" si="275"/>
        <v>110</v>
      </c>
      <c r="P3567">
        <f t="shared" si="276"/>
        <v>100</v>
      </c>
      <c r="Q3567" s="10" t="s">
        <v>8324</v>
      </c>
      <c r="R3567" t="s">
        <v>8356</v>
      </c>
      <c r="S3567" s="13">
        <f t="shared" si="277"/>
        <v>40696.648784722223</v>
      </c>
      <c r="T3567" s="13">
        <f t="shared" si="278"/>
        <v>40756.648784722223</v>
      </c>
      <c r="U3567">
        <f t="shared" si="279"/>
        <v>2011</v>
      </c>
    </row>
    <row r="3568" spans="1:21" ht="32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8219</v>
      </c>
      <c r="G3568" t="s">
        <v>8222</v>
      </c>
      <c r="H3568" t="s">
        <v>8244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8281</v>
      </c>
      <c r="O3568">
        <f t="shared" si="275"/>
        <v>1</v>
      </c>
      <c r="P3568">
        <f t="shared" si="276"/>
        <v>1</v>
      </c>
      <c r="Q3568" s="10" t="s">
        <v>8332</v>
      </c>
      <c r="R3568" t="s">
        <v>8333</v>
      </c>
      <c r="S3568" s="13">
        <f t="shared" si="277"/>
        <v>42019.76944444445</v>
      </c>
      <c r="T3568" s="13">
        <f t="shared" si="278"/>
        <v>42079.727777777778</v>
      </c>
      <c r="U3568">
        <f t="shared" si="279"/>
        <v>2015</v>
      </c>
    </row>
    <row r="3569" spans="1:21" ht="48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8217</v>
      </c>
      <c r="G3569" t="s">
        <v>8222</v>
      </c>
      <c r="H3569" t="s">
        <v>8244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8298</v>
      </c>
      <c r="O3569">
        <f t="shared" si="275"/>
        <v>188</v>
      </c>
      <c r="P3569">
        <f t="shared" si="276"/>
        <v>35.549999999999997</v>
      </c>
      <c r="Q3569" s="10" t="s">
        <v>8315</v>
      </c>
      <c r="R3569" t="s">
        <v>8320</v>
      </c>
      <c r="S3569" s="13">
        <f t="shared" si="277"/>
        <v>42273.884305555555</v>
      </c>
      <c r="T3569" s="13">
        <f t="shared" si="278"/>
        <v>42300.458333333328</v>
      </c>
      <c r="U3569">
        <f t="shared" si="279"/>
        <v>2015</v>
      </c>
    </row>
    <row r="3570" spans="1:21" ht="48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8217</v>
      </c>
      <c r="G3570" t="s">
        <v>8222</v>
      </c>
      <c r="H3570" t="s">
        <v>8244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8298</v>
      </c>
      <c r="O3570">
        <f t="shared" si="275"/>
        <v>187</v>
      </c>
      <c r="P3570">
        <f t="shared" si="276"/>
        <v>37.46</v>
      </c>
      <c r="Q3570" s="10" t="s">
        <v>8315</v>
      </c>
      <c r="R3570" t="s">
        <v>8320</v>
      </c>
      <c r="S3570" s="13">
        <f t="shared" si="277"/>
        <v>42636.614745370374</v>
      </c>
      <c r="T3570" s="13">
        <f t="shared" si="278"/>
        <v>42659.041666666672</v>
      </c>
      <c r="U3570">
        <f t="shared" si="279"/>
        <v>2016</v>
      </c>
    </row>
    <row r="3571" spans="1:21" ht="32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8217</v>
      </c>
      <c r="G3571" t="s">
        <v>8227</v>
      </c>
      <c r="H3571" t="s">
        <v>8249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8299</v>
      </c>
      <c r="O3571">
        <f t="shared" si="275"/>
        <v>171</v>
      </c>
      <c r="P3571">
        <f t="shared" si="276"/>
        <v>60.96</v>
      </c>
      <c r="Q3571" s="10" t="s">
        <v>8315</v>
      </c>
      <c r="R3571" t="s">
        <v>8316</v>
      </c>
      <c r="S3571" s="13">
        <f t="shared" si="277"/>
        <v>42275.588715277772</v>
      </c>
      <c r="T3571" s="13">
        <f t="shared" si="278"/>
        <v>42317.60555555555</v>
      </c>
      <c r="U3571">
        <f t="shared" si="279"/>
        <v>2015</v>
      </c>
    </row>
    <row r="3572" spans="1:21" ht="48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8219</v>
      </c>
      <c r="G3572" t="s">
        <v>8224</v>
      </c>
      <c r="H3572" t="s">
        <v>8246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8301</v>
      </c>
      <c r="O3572">
        <f t="shared" si="275"/>
        <v>11</v>
      </c>
      <c r="P3572">
        <f t="shared" si="276"/>
        <v>52.5</v>
      </c>
      <c r="Q3572" s="10" t="s">
        <v>8312</v>
      </c>
      <c r="R3572" t="s">
        <v>8342</v>
      </c>
      <c r="S3572" s="13">
        <f t="shared" si="277"/>
        <v>42524.36650462963</v>
      </c>
      <c r="T3572" s="13">
        <f t="shared" si="278"/>
        <v>42567.36650462963</v>
      </c>
      <c r="U3572">
        <f t="shared" si="279"/>
        <v>2016</v>
      </c>
    </row>
    <row r="3573" spans="1:21" ht="32" x14ac:dyDescent="0.2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8217</v>
      </c>
      <c r="G3573" t="s">
        <v>8222</v>
      </c>
      <c r="H3573" t="s">
        <v>8244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8268</v>
      </c>
      <c r="O3573">
        <f t="shared" si="275"/>
        <v>120</v>
      </c>
      <c r="P3573">
        <f t="shared" si="276"/>
        <v>66.67</v>
      </c>
      <c r="Q3573" s="10" t="s">
        <v>8310</v>
      </c>
      <c r="R3573" t="s">
        <v>8334</v>
      </c>
      <c r="S3573" s="13">
        <f t="shared" si="277"/>
        <v>42026.924976851849</v>
      </c>
      <c r="T3573" s="13">
        <f t="shared" si="278"/>
        <v>42052.207638888889</v>
      </c>
      <c r="U3573">
        <f t="shared" si="279"/>
        <v>2015</v>
      </c>
    </row>
    <row r="3574" spans="1:21" ht="48" x14ac:dyDescent="0.2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8217</v>
      </c>
      <c r="G3574" t="s">
        <v>8223</v>
      </c>
      <c r="H3574" t="s">
        <v>8245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8268</v>
      </c>
      <c r="O3574">
        <f t="shared" si="275"/>
        <v>115</v>
      </c>
      <c r="P3574">
        <f t="shared" si="276"/>
        <v>18.77</v>
      </c>
      <c r="Q3574" s="10" t="s">
        <v>8310</v>
      </c>
      <c r="R3574" t="s">
        <v>8334</v>
      </c>
      <c r="S3574" s="13">
        <f t="shared" si="277"/>
        <v>42103.535254629634</v>
      </c>
      <c r="T3574" s="13">
        <f t="shared" si="278"/>
        <v>42117.535254629634</v>
      </c>
      <c r="U3574">
        <f t="shared" si="279"/>
        <v>2015</v>
      </c>
    </row>
    <row r="3575" spans="1:21" ht="48" x14ac:dyDescent="0.2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8217</v>
      </c>
      <c r="G3575" t="s">
        <v>8222</v>
      </c>
      <c r="H3575" t="s">
        <v>8244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8268</v>
      </c>
      <c r="O3575">
        <f t="shared" si="275"/>
        <v>120</v>
      </c>
      <c r="P3575">
        <f t="shared" si="276"/>
        <v>31.5</v>
      </c>
      <c r="Q3575" s="10" t="s">
        <v>8310</v>
      </c>
      <c r="R3575" t="s">
        <v>8334</v>
      </c>
      <c r="S3575" s="13">
        <f t="shared" si="277"/>
        <v>41808.198518518519</v>
      </c>
      <c r="T3575" s="13">
        <f t="shared" si="278"/>
        <v>41838.198518518519</v>
      </c>
      <c r="U3575">
        <f t="shared" si="279"/>
        <v>2014</v>
      </c>
    </row>
    <row r="3576" spans="1:21" ht="48" x14ac:dyDescent="0.2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8217</v>
      </c>
      <c r="G3576" t="s">
        <v>8223</v>
      </c>
      <c r="H3576" t="s">
        <v>8245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8268</v>
      </c>
      <c r="O3576">
        <f t="shared" si="275"/>
        <v>133</v>
      </c>
      <c r="P3576">
        <f t="shared" si="276"/>
        <v>42.9</v>
      </c>
      <c r="Q3576" s="10" t="s">
        <v>8310</v>
      </c>
      <c r="R3576" t="s">
        <v>8334</v>
      </c>
      <c r="S3576" s="13">
        <f t="shared" si="277"/>
        <v>41948.552847222221</v>
      </c>
      <c r="T3576" s="13">
        <f t="shared" si="278"/>
        <v>42008.552847222221</v>
      </c>
      <c r="U3576">
        <f t="shared" si="279"/>
        <v>2015</v>
      </c>
    </row>
    <row r="3577" spans="1:21" ht="48" x14ac:dyDescent="0.2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8217</v>
      </c>
      <c r="G3577" t="s">
        <v>8223</v>
      </c>
      <c r="H3577" t="s">
        <v>8245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8268</v>
      </c>
      <c r="O3577">
        <f t="shared" si="275"/>
        <v>115</v>
      </c>
      <c r="P3577">
        <f t="shared" si="276"/>
        <v>50</v>
      </c>
      <c r="Q3577" s="10" t="s">
        <v>8310</v>
      </c>
      <c r="R3577" t="s">
        <v>8334</v>
      </c>
      <c r="S3577" s="13">
        <f t="shared" si="277"/>
        <v>41881.453587962962</v>
      </c>
      <c r="T3577" s="13">
        <f t="shared" si="278"/>
        <v>41911.453587962962</v>
      </c>
      <c r="U3577">
        <f t="shared" si="279"/>
        <v>2014</v>
      </c>
    </row>
    <row r="3578" spans="1:21" ht="48" x14ac:dyDescent="0.2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8217</v>
      </c>
      <c r="G3578" t="s">
        <v>8223</v>
      </c>
      <c r="H3578" t="s">
        <v>8245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8268</v>
      </c>
      <c r="O3578">
        <f t="shared" si="275"/>
        <v>100</v>
      </c>
      <c r="P3578">
        <f t="shared" si="276"/>
        <v>28.57</v>
      </c>
      <c r="Q3578" s="10" t="s">
        <v>8310</v>
      </c>
      <c r="R3578" t="s">
        <v>8334</v>
      </c>
      <c r="S3578" s="13">
        <f t="shared" si="277"/>
        <v>41875.922858796301</v>
      </c>
      <c r="T3578" s="13">
        <f t="shared" si="278"/>
        <v>41905.922858796301</v>
      </c>
      <c r="U3578">
        <f t="shared" si="279"/>
        <v>2014</v>
      </c>
    </row>
    <row r="3579" spans="1:21" ht="48" x14ac:dyDescent="0.2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8217</v>
      </c>
      <c r="G3579" t="s">
        <v>8223</v>
      </c>
      <c r="H3579" t="s">
        <v>8245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8268</v>
      </c>
      <c r="O3579">
        <f t="shared" si="275"/>
        <v>187</v>
      </c>
      <c r="P3579">
        <f t="shared" si="276"/>
        <v>20.12</v>
      </c>
      <c r="Q3579" s="10" t="s">
        <v>8310</v>
      </c>
      <c r="R3579" t="s">
        <v>8334</v>
      </c>
      <c r="S3579" s="13">
        <f t="shared" si="277"/>
        <v>42313.703900462962</v>
      </c>
      <c r="T3579" s="13">
        <f t="shared" si="278"/>
        <v>42343</v>
      </c>
      <c r="U3579">
        <f t="shared" si="279"/>
        <v>2015</v>
      </c>
    </row>
    <row r="3580" spans="1:21" ht="48" x14ac:dyDescent="0.2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8219</v>
      </c>
      <c r="G3580" t="s">
        <v>8223</v>
      </c>
      <c r="H3580" t="s">
        <v>8245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8268</v>
      </c>
      <c r="O3580">
        <f t="shared" si="275"/>
        <v>1</v>
      </c>
      <c r="P3580">
        <f t="shared" si="276"/>
        <v>10</v>
      </c>
      <c r="Q3580" s="10" t="s">
        <v>8310</v>
      </c>
      <c r="R3580" t="s">
        <v>8334</v>
      </c>
      <c r="S3580" s="13">
        <f t="shared" si="277"/>
        <v>42291.739548611105</v>
      </c>
      <c r="T3580" s="13">
        <f t="shared" si="278"/>
        <v>42351.781215277777</v>
      </c>
      <c r="U3580">
        <f t="shared" si="279"/>
        <v>2015</v>
      </c>
    </row>
    <row r="3581" spans="1:21" ht="48" x14ac:dyDescent="0.2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8219</v>
      </c>
      <c r="G3581" t="s">
        <v>8223</v>
      </c>
      <c r="H3581" t="s">
        <v>8245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8268</v>
      </c>
      <c r="O3581">
        <f t="shared" si="275"/>
        <v>42</v>
      </c>
      <c r="P3581">
        <f t="shared" si="276"/>
        <v>29.79</v>
      </c>
      <c r="Q3581" s="10" t="s">
        <v>8310</v>
      </c>
      <c r="R3581" t="s">
        <v>8334</v>
      </c>
      <c r="S3581" s="13">
        <f t="shared" si="277"/>
        <v>42111.71665509259</v>
      </c>
      <c r="T3581" s="13">
        <f t="shared" si="278"/>
        <v>42131.71665509259</v>
      </c>
      <c r="U3581">
        <f t="shared" si="279"/>
        <v>2015</v>
      </c>
    </row>
    <row r="3582" spans="1:21" ht="48" x14ac:dyDescent="0.2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8219</v>
      </c>
      <c r="G3582" t="s">
        <v>8231</v>
      </c>
      <c r="H3582" t="s">
        <v>8247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8268</v>
      </c>
      <c r="O3582">
        <f t="shared" si="275"/>
        <v>0</v>
      </c>
      <c r="P3582">
        <f t="shared" si="276"/>
        <v>0</v>
      </c>
      <c r="Q3582" s="10" t="s">
        <v>8310</v>
      </c>
      <c r="R3582" t="s">
        <v>8334</v>
      </c>
      <c r="S3582" s="13">
        <f t="shared" si="277"/>
        <v>41954.545081018514</v>
      </c>
      <c r="T3582" s="13">
        <f t="shared" si="278"/>
        <v>41978.477777777778</v>
      </c>
      <c r="U3582">
        <f t="shared" si="279"/>
        <v>2014</v>
      </c>
    </row>
    <row r="3583" spans="1:21" ht="48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8219</v>
      </c>
      <c r="G3583" t="s">
        <v>8223</v>
      </c>
      <c r="H3583" t="s">
        <v>8245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8268</v>
      </c>
      <c r="O3583">
        <f t="shared" si="275"/>
        <v>61</v>
      </c>
      <c r="P3583">
        <f t="shared" si="276"/>
        <v>203.67</v>
      </c>
      <c r="Q3583" s="10" t="s">
        <v>8310</v>
      </c>
      <c r="R3583" t="s">
        <v>8334</v>
      </c>
      <c r="S3583" s="13">
        <f t="shared" si="277"/>
        <v>42415.398032407407</v>
      </c>
      <c r="T3583" s="13">
        <f t="shared" si="278"/>
        <v>42445.356365740736</v>
      </c>
      <c r="U3583">
        <f t="shared" si="279"/>
        <v>2016</v>
      </c>
    </row>
    <row r="3584" spans="1:21" ht="32" x14ac:dyDescent="0.2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8217</v>
      </c>
      <c r="G3584" t="s">
        <v>8222</v>
      </c>
      <c r="H3584" t="s">
        <v>8244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8302</v>
      </c>
      <c r="O3584">
        <f t="shared" si="275"/>
        <v>100</v>
      </c>
      <c r="P3584">
        <f t="shared" si="276"/>
        <v>41.67</v>
      </c>
      <c r="Q3584" s="10" t="s">
        <v>8310</v>
      </c>
      <c r="R3584" t="s">
        <v>8318</v>
      </c>
      <c r="S3584" s="13">
        <f t="shared" si="277"/>
        <v>42403.998217592598</v>
      </c>
      <c r="T3584" s="13">
        <f t="shared" si="278"/>
        <v>42433.998217592598</v>
      </c>
      <c r="U3584">
        <f t="shared" si="279"/>
        <v>2016</v>
      </c>
    </row>
    <row r="3585" spans="1:21" ht="48" x14ac:dyDescent="0.2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8217</v>
      </c>
      <c r="G3585" t="s">
        <v>8222</v>
      </c>
      <c r="H3585" t="s">
        <v>8244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8302</v>
      </c>
      <c r="O3585">
        <f t="shared" si="275"/>
        <v>128</v>
      </c>
      <c r="P3585">
        <f t="shared" si="276"/>
        <v>37.65</v>
      </c>
      <c r="Q3585" s="10" t="s">
        <v>8310</v>
      </c>
      <c r="R3585" t="s">
        <v>8318</v>
      </c>
      <c r="S3585" s="13">
        <f t="shared" si="277"/>
        <v>41912.650729166664</v>
      </c>
      <c r="T3585" s="13">
        <f t="shared" si="278"/>
        <v>41925.207638888889</v>
      </c>
      <c r="U3585">
        <f t="shared" si="279"/>
        <v>2014</v>
      </c>
    </row>
    <row r="3586" spans="1:21" ht="48" x14ac:dyDescent="0.2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8219</v>
      </c>
      <c r="G3586" t="s">
        <v>8222</v>
      </c>
      <c r="H3586" t="s">
        <v>8244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8300</v>
      </c>
      <c r="O3586">
        <f t="shared" si="275"/>
        <v>3</v>
      </c>
      <c r="P3586">
        <f t="shared" si="276"/>
        <v>12.5</v>
      </c>
      <c r="Q3586" s="10" t="s">
        <v>8310</v>
      </c>
      <c r="R3586" t="s">
        <v>8311</v>
      </c>
      <c r="S3586" s="13">
        <f t="shared" si="277"/>
        <v>42297.823113425926</v>
      </c>
      <c r="T3586" s="13">
        <f t="shared" si="278"/>
        <v>42327.864780092597</v>
      </c>
      <c r="U3586">
        <f t="shared" si="279"/>
        <v>2015</v>
      </c>
    </row>
    <row r="3587" spans="1:21" ht="48" x14ac:dyDescent="0.2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8217</v>
      </c>
      <c r="G3587" t="s">
        <v>8222</v>
      </c>
      <c r="H3587" t="s">
        <v>8244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8268</v>
      </c>
      <c r="O3587">
        <f t="shared" ref="O3587:O3650" si="280">ROUND(E3587/D3587*100,0)</f>
        <v>122</v>
      </c>
      <c r="P3587">
        <f t="shared" ref="P3587:P3650" si="281">IFERROR(ROUND(E3587/L3587,2),0)</f>
        <v>60.9</v>
      </c>
      <c r="Q3587" s="10" t="s">
        <v>8310</v>
      </c>
      <c r="R3587" t="s">
        <v>8334</v>
      </c>
      <c r="S3587" s="13">
        <f t="shared" ref="S3587:S3650" si="282">(((J3587/60)/60)/24)+DATE(1970,1,1)</f>
        <v>42036.24428240741</v>
      </c>
      <c r="T3587" s="13">
        <f t="shared" ref="T3587:T3650" si="283">(((I3587/60)/60)/24)+DATE(1970,1,1)</f>
        <v>42064.290972222225</v>
      </c>
      <c r="U3587">
        <f t="shared" ref="U3587:U3650" si="284">YEAR(T3587)</f>
        <v>2015</v>
      </c>
    </row>
    <row r="3588" spans="1:21" ht="48" x14ac:dyDescent="0.2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8217</v>
      </c>
      <c r="G3588" t="s">
        <v>8227</v>
      </c>
      <c r="H3588" t="s">
        <v>8249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8268</v>
      </c>
      <c r="O3588">
        <f t="shared" si="280"/>
        <v>163</v>
      </c>
      <c r="P3588">
        <f t="shared" si="281"/>
        <v>95.59</v>
      </c>
      <c r="Q3588" s="10" t="s">
        <v>8310</v>
      </c>
      <c r="R3588" t="s">
        <v>8334</v>
      </c>
      <c r="S3588" s="13">
        <f t="shared" si="282"/>
        <v>42097.786493055552</v>
      </c>
      <c r="T3588" s="13">
        <f t="shared" si="283"/>
        <v>42127.952083333337</v>
      </c>
      <c r="U3588">
        <f t="shared" si="284"/>
        <v>2015</v>
      </c>
    </row>
    <row r="3589" spans="1:21" ht="48" x14ac:dyDescent="0.2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8217</v>
      </c>
      <c r="G3589" t="s">
        <v>8223</v>
      </c>
      <c r="H3589" t="s">
        <v>8245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8300</v>
      </c>
      <c r="O3589">
        <f t="shared" si="280"/>
        <v>100</v>
      </c>
      <c r="P3589">
        <f t="shared" si="281"/>
        <v>35.71</v>
      </c>
      <c r="Q3589" s="10" t="s">
        <v>8310</v>
      </c>
      <c r="R3589" t="s">
        <v>8311</v>
      </c>
      <c r="S3589" s="13">
        <f t="shared" si="282"/>
        <v>42511.362048611118</v>
      </c>
      <c r="T3589" s="13">
        <f t="shared" si="283"/>
        <v>42541.362048611118</v>
      </c>
      <c r="U3589">
        <f t="shared" si="284"/>
        <v>2016</v>
      </c>
    </row>
    <row r="3590" spans="1:21" ht="16" x14ac:dyDescent="0.2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8217</v>
      </c>
      <c r="G3590" t="s">
        <v>8222</v>
      </c>
      <c r="H3590" t="s">
        <v>8244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8300</v>
      </c>
      <c r="O3590">
        <f t="shared" si="280"/>
        <v>100</v>
      </c>
      <c r="P3590">
        <f t="shared" si="281"/>
        <v>45.59</v>
      </c>
      <c r="Q3590" s="10" t="s">
        <v>8310</v>
      </c>
      <c r="R3590" t="s">
        <v>8311</v>
      </c>
      <c r="S3590" s="13">
        <f t="shared" si="282"/>
        <v>42390.838738425926</v>
      </c>
      <c r="T3590" s="13">
        <f t="shared" si="283"/>
        <v>42420.838738425926</v>
      </c>
      <c r="U3590">
        <f t="shared" si="284"/>
        <v>2016</v>
      </c>
    </row>
    <row r="3591" spans="1:21" ht="48" x14ac:dyDescent="0.2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8217</v>
      </c>
      <c r="G3591" t="s">
        <v>8222</v>
      </c>
      <c r="H3591" t="s">
        <v>8244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8300</v>
      </c>
      <c r="O3591">
        <f t="shared" si="280"/>
        <v>127</v>
      </c>
      <c r="P3591">
        <f t="shared" si="281"/>
        <v>50.88</v>
      </c>
      <c r="Q3591" s="10" t="s">
        <v>8310</v>
      </c>
      <c r="R3591" t="s">
        <v>8311</v>
      </c>
      <c r="S3591" s="13">
        <f t="shared" si="282"/>
        <v>42228.044664351852</v>
      </c>
      <c r="T3591" s="13">
        <f t="shared" si="283"/>
        <v>42258.044664351852</v>
      </c>
      <c r="U3591">
        <f t="shared" si="284"/>
        <v>2015</v>
      </c>
    </row>
    <row r="3592" spans="1:21" ht="48" x14ac:dyDescent="0.2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8217</v>
      </c>
      <c r="G3592" t="s">
        <v>8222</v>
      </c>
      <c r="H3592" t="s">
        <v>8244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8300</v>
      </c>
      <c r="O3592">
        <f t="shared" si="280"/>
        <v>101</v>
      </c>
      <c r="P3592">
        <f t="shared" si="281"/>
        <v>37.22</v>
      </c>
      <c r="Q3592" s="10" t="s">
        <v>8310</v>
      </c>
      <c r="R3592" t="s">
        <v>8311</v>
      </c>
      <c r="S3592" s="13">
        <f t="shared" si="282"/>
        <v>42373.252280092594</v>
      </c>
      <c r="T3592" s="13">
        <f t="shared" si="283"/>
        <v>42433.252280092594</v>
      </c>
      <c r="U3592">
        <f t="shared" si="284"/>
        <v>2016</v>
      </c>
    </row>
    <row r="3593" spans="1:21" ht="48" x14ac:dyDescent="0.2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8219</v>
      </c>
      <c r="G3593" t="s">
        <v>8222</v>
      </c>
      <c r="H3593" t="s">
        <v>8244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8300</v>
      </c>
      <c r="O3593">
        <f t="shared" si="280"/>
        <v>14</v>
      </c>
      <c r="P3593">
        <f t="shared" si="281"/>
        <v>20.14</v>
      </c>
      <c r="Q3593" s="10" t="s">
        <v>8310</v>
      </c>
      <c r="R3593" t="s">
        <v>8311</v>
      </c>
      <c r="S3593" s="13">
        <f t="shared" si="282"/>
        <v>41957.833726851852</v>
      </c>
      <c r="T3593" s="13">
        <f t="shared" si="283"/>
        <v>41987.833726851852</v>
      </c>
      <c r="U3593">
        <f t="shared" si="284"/>
        <v>2014</v>
      </c>
    </row>
    <row r="3594" spans="1:21" ht="48" x14ac:dyDescent="0.2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8219</v>
      </c>
      <c r="G3594" t="s">
        <v>8223</v>
      </c>
      <c r="H3594" t="s">
        <v>8245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8300</v>
      </c>
      <c r="O3594">
        <f t="shared" si="280"/>
        <v>4</v>
      </c>
      <c r="P3594">
        <f t="shared" si="281"/>
        <v>10.25</v>
      </c>
      <c r="Q3594" s="10" t="s">
        <v>8310</v>
      </c>
      <c r="R3594" t="s">
        <v>8311</v>
      </c>
      <c r="S3594" s="13">
        <f t="shared" si="282"/>
        <v>42241.429120370376</v>
      </c>
      <c r="T3594" s="13">
        <f t="shared" si="283"/>
        <v>42263.916666666672</v>
      </c>
      <c r="U3594">
        <f t="shared" si="284"/>
        <v>2015</v>
      </c>
    </row>
    <row r="3595" spans="1:21" ht="48" x14ac:dyDescent="0.2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8219</v>
      </c>
      <c r="G3595" t="s">
        <v>8223</v>
      </c>
      <c r="H3595" t="s">
        <v>8245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8300</v>
      </c>
      <c r="O3595">
        <f t="shared" si="280"/>
        <v>0</v>
      </c>
      <c r="P3595">
        <f t="shared" si="281"/>
        <v>1</v>
      </c>
      <c r="Q3595" s="10" t="s">
        <v>8310</v>
      </c>
      <c r="R3595" t="s">
        <v>8311</v>
      </c>
      <c r="S3595" s="13">
        <f t="shared" si="282"/>
        <v>42509.374537037031</v>
      </c>
      <c r="T3595" s="13">
        <f t="shared" si="283"/>
        <v>42517.55</v>
      </c>
      <c r="U3595">
        <f t="shared" si="284"/>
        <v>2016</v>
      </c>
    </row>
    <row r="3596" spans="1:21" ht="48" x14ac:dyDescent="0.2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8220</v>
      </c>
      <c r="G3596" t="s">
        <v>8223</v>
      </c>
      <c r="H3596" t="s">
        <v>8245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8268</v>
      </c>
      <c r="O3596">
        <f t="shared" si="280"/>
        <v>23</v>
      </c>
      <c r="P3596">
        <f t="shared" si="281"/>
        <v>18.75</v>
      </c>
      <c r="Q3596" s="10" t="s">
        <v>8310</v>
      </c>
      <c r="R3596" t="s">
        <v>8334</v>
      </c>
      <c r="S3596" s="13">
        <f t="shared" si="282"/>
        <v>42800.720127314817</v>
      </c>
      <c r="T3596" s="13">
        <f t="shared" si="283"/>
        <v>42821.678460648152</v>
      </c>
      <c r="U3596">
        <f t="shared" si="284"/>
        <v>2017</v>
      </c>
    </row>
    <row r="3597" spans="1:21" ht="48" x14ac:dyDescent="0.2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8217</v>
      </c>
      <c r="G3597" t="s">
        <v>8223</v>
      </c>
      <c r="H3597" t="s">
        <v>8245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8268</v>
      </c>
      <c r="O3597">
        <f t="shared" si="280"/>
        <v>100</v>
      </c>
      <c r="P3597">
        <f t="shared" si="281"/>
        <v>41.67</v>
      </c>
      <c r="Q3597" s="10" t="s">
        <v>8310</v>
      </c>
      <c r="R3597" t="s">
        <v>8334</v>
      </c>
      <c r="S3597" s="13">
        <f t="shared" si="282"/>
        <v>41829.977326388893</v>
      </c>
      <c r="T3597" s="13">
        <f t="shared" si="283"/>
        <v>41836.977326388893</v>
      </c>
      <c r="U3597">
        <f t="shared" si="284"/>
        <v>2014</v>
      </c>
    </row>
    <row r="3598" spans="1:21" ht="32" x14ac:dyDescent="0.2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8219</v>
      </c>
      <c r="G3598" t="s">
        <v>8222</v>
      </c>
      <c r="H3598" t="s">
        <v>8244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8302</v>
      </c>
      <c r="O3598">
        <f t="shared" si="280"/>
        <v>25</v>
      </c>
      <c r="P3598">
        <f t="shared" si="281"/>
        <v>41.67</v>
      </c>
      <c r="Q3598" s="10" t="s">
        <v>8310</v>
      </c>
      <c r="R3598" t="s">
        <v>8318</v>
      </c>
      <c r="S3598" s="13">
        <f t="shared" si="282"/>
        <v>42242.988680555558</v>
      </c>
      <c r="T3598" s="13">
        <f t="shared" si="283"/>
        <v>42272.988680555558</v>
      </c>
      <c r="U3598">
        <f t="shared" si="284"/>
        <v>2015</v>
      </c>
    </row>
    <row r="3599" spans="1:21" ht="48" x14ac:dyDescent="0.2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8217</v>
      </c>
      <c r="G3599" t="s">
        <v>8222</v>
      </c>
      <c r="H3599" t="s">
        <v>8244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8268</v>
      </c>
      <c r="O3599">
        <f t="shared" si="280"/>
        <v>161</v>
      </c>
      <c r="P3599">
        <f t="shared" si="281"/>
        <v>57.5</v>
      </c>
      <c r="Q3599" s="10" t="s">
        <v>8310</v>
      </c>
      <c r="R3599" t="s">
        <v>8334</v>
      </c>
      <c r="S3599" s="13">
        <f t="shared" si="282"/>
        <v>42446.943831018521</v>
      </c>
      <c r="T3599" s="13">
        <f t="shared" si="283"/>
        <v>42476.943831018521</v>
      </c>
      <c r="U3599">
        <f t="shared" si="284"/>
        <v>2016</v>
      </c>
    </row>
    <row r="3600" spans="1:21" ht="48" x14ac:dyDescent="0.2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8217</v>
      </c>
      <c r="G3600" t="s">
        <v>8222</v>
      </c>
      <c r="H3600" t="s">
        <v>8244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8268</v>
      </c>
      <c r="O3600">
        <f t="shared" si="280"/>
        <v>131</v>
      </c>
      <c r="P3600">
        <f t="shared" si="281"/>
        <v>50.46</v>
      </c>
      <c r="Q3600" s="10" t="s">
        <v>8310</v>
      </c>
      <c r="R3600" t="s">
        <v>8334</v>
      </c>
      <c r="S3600" s="13">
        <f t="shared" si="282"/>
        <v>42463.81385416667</v>
      </c>
      <c r="T3600" s="13">
        <f t="shared" si="283"/>
        <v>42494.165972222225</v>
      </c>
      <c r="U3600">
        <f t="shared" si="284"/>
        <v>2016</v>
      </c>
    </row>
    <row r="3601" spans="1:21" ht="48" x14ac:dyDescent="0.2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8217</v>
      </c>
      <c r="G3601" t="s">
        <v>8222</v>
      </c>
      <c r="H3601" t="s">
        <v>8244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8268</v>
      </c>
      <c r="O3601">
        <f t="shared" si="280"/>
        <v>107</v>
      </c>
      <c r="P3601">
        <f t="shared" si="281"/>
        <v>53.34</v>
      </c>
      <c r="Q3601" s="10" t="s">
        <v>8310</v>
      </c>
      <c r="R3601" t="s">
        <v>8334</v>
      </c>
      <c r="S3601" s="13">
        <f t="shared" si="282"/>
        <v>42475.057164351849</v>
      </c>
      <c r="T3601" s="13">
        <f t="shared" si="283"/>
        <v>42505.057164351849</v>
      </c>
      <c r="U3601">
        <f t="shared" si="284"/>
        <v>2016</v>
      </c>
    </row>
    <row r="3602" spans="1:21" ht="48" x14ac:dyDescent="0.2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8217</v>
      </c>
      <c r="G3602" t="s">
        <v>8223</v>
      </c>
      <c r="H3602" t="s">
        <v>8245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8268</v>
      </c>
      <c r="O3602">
        <f t="shared" si="280"/>
        <v>126</v>
      </c>
      <c r="P3602">
        <f t="shared" si="281"/>
        <v>25.69</v>
      </c>
      <c r="Q3602" s="10" t="s">
        <v>8310</v>
      </c>
      <c r="R3602" t="s">
        <v>8334</v>
      </c>
      <c r="S3602" s="13">
        <f t="shared" si="282"/>
        <v>42608.36583333333</v>
      </c>
      <c r="T3602" s="13">
        <f t="shared" si="283"/>
        <v>42638.36583333333</v>
      </c>
      <c r="U3602">
        <f t="shared" si="284"/>
        <v>2016</v>
      </c>
    </row>
    <row r="3603" spans="1:21" ht="48" x14ac:dyDescent="0.2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8217</v>
      </c>
      <c r="G3603" t="s">
        <v>8223</v>
      </c>
      <c r="H3603" t="s">
        <v>8245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8268</v>
      </c>
      <c r="O3603">
        <f t="shared" si="280"/>
        <v>117</v>
      </c>
      <c r="P3603">
        <f t="shared" si="281"/>
        <v>44.92</v>
      </c>
      <c r="Q3603" s="10" t="s">
        <v>8310</v>
      </c>
      <c r="R3603" t="s">
        <v>8334</v>
      </c>
      <c r="S3603" s="13">
        <f t="shared" si="282"/>
        <v>41837.323009259257</v>
      </c>
      <c r="T3603" s="13">
        <f t="shared" si="283"/>
        <v>41847.958333333336</v>
      </c>
      <c r="U3603">
        <f t="shared" si="284"/>
        <v>2014</v>
      </c>
    </row>
    <row r="3604" spans="1:21" ht="48" x14ac:dyDescent="0.2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8217</v>
      </c>
      <c r="G3604" t="s">
        <v>8222</v>
      </c>
      <c r="H3604" t="s">
        <v>8244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8268</v>
      </c>
      <c r="O3604">
        <f t="shared" si="280"/>
        <v>153</v>
      </c>
      <c r="P3604">
        <f t="shared" si="281"/>
        <v>109.57</v>
      </c>
      <c r="Q3604" s="10" t="s">
        <v>8310</v>
      </c>
      <c r="R3604" t="s">
        <v>8334</v>
      </c>
      <c r="S3604" s="13">
        <f t="shared" si="282"/>
        <v>42513.110787037032</v>
      </c>
      <c r="T3604" s="13">
        <f t="shared" si="283"/>
        <v>42534.708333333328</v>
      </c>
      <c r="U3604">
        <f t="shared" si="284"/>
        <v>2016</v>
      </c>
    </row>
    <row r="3605" spans="1:21" ht="48" x14ac:dyDescent="0.2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8217</v>
      </c>
      <c r="G3605" t="s">
        <v>8222</v>
      </c>
      <c r="H3605" t="s">
        <v>8244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8268</v>
      </c>
      <c r="O3605">
        <f t="shared" si="280"/>
        <v>105</v>
      </c>
      <c r="P3605">
        <f t="shared" si="281"/>
        <v>45.48</v>
      </c>
      <c r="Q3605" s="10" t="s">
        <v>8310</v>
      </c>
      <c r="R3605" t="s">
        <v>8334</v>
      </c>
      <c r="S3605" s="13">
        <f t="shared" si="282"/>
        <v>41969.199756944443</v>
      </c>
      <c r="T3605" s="13">
        <f t="shared" si="283"/>
        <v>42005.208333333328</v>
      </c>
      <c r="U3605">
        <f t="shared" si="284"/>
        <v>2015</v>
      </c>
    </row>
    <row r="3606" spans="1:21" ht="48" x14ac:dyDescent="0.2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8217</v>
      </c>
      <c r="G3606" t="s">
        <v>8222</v>
      </c>
      <c r="H3606" t="s">
        <v>8244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8268</v>
      </c>
      <c r="O3606">
        <f t="shared" si="280"/>
        <v>104</v>
      </c>
      <c r="P3606">
        <f t="shared" si="281"/>
        <v>38.33</v>
      </c>
      <c r="Q3606" s="10" t="s">
        <v>8310</v>
      </c>
      <c r="R3606" t="s">
        <v>8334</v>
      </c>
      <c r="S3606" s="13">
        <f t="shared" si="282"/>
        <v>41855.548101851848</v>
      </c>
      <c r="T3606" s="13">
        <f t="shared" si="283"/>
        <v>41876.207638888889</v>
      </c>
      <c r="U3606">
        <f t="shared" si="284"/>
        <v>2014</v>
      </c>
    </row>
    <row r="3607" spans="1:21" ht="48" x14ac:dyDescent="0.2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8217</v>
      </c>
      <c r="G3607" t="s">
        <v>8222</v>
      </c>
      <c r="H3607" t="s">
        <v>8244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8268</v>
      </c>
      <c r="O3607">
        <f t="shared" si="280"/>
        <v>112</v>
      </c>
      <c r="P3607">
        <f t="shared" si="281"/>
        <v>58.95</v>
      </c>
      <c r="Q3607" s="10" t="s">
        <v>8310</v>
      </c>
      <c r="R3607" t="s">
        <v>8334</v>
      </c>
      <c r="S3607" s="13">
        <f t="shared" si="282"/>
        <v>42572.61681712963</v>
      </c>
      <c r="T3607" s="13">
        <f t="shared" si="283"/>
        <v>42589.125</v>
      </c>
      <c r="U3607">
        <f t="shared" si="284"/>
        <v>2016</v>
      </c>
    </row>
    <row r="3608" spans="1:21" ht="48" x14ac:dyDescent="0.2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8217</v>
      </c>
      <c r="G3608" t="s">
        <v>8222</v>
      </c>
      <c r="H3608" t="s">
        <v>8244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8268</v>
      </c>
      <c r="O3608">
        <f t="shared" si="280"/>
        <v>186</v>
      </c>
      <c r="P3608">
        <f t="shared" si="281"/>
        <v>41.22</v>
      </c>
      <c r="Q3608" s="10" t="s">
        <v>8310</v>
      </c>
      <c r="R3608" t="s">
        <v>8334</v>
      </c>
      <c r="S3608" s="13">
        <f t="shared" si="282"/>
        <v>41861.524837962963</v>
      </c>
      <c r="T3608" s="13">
        <f t="shared" si="283"/>
        <v>41891.524837962963</v>
      </c>
      <c r="U3608">
        <f t="shared" si="284"/>
        <v>2014</v>
      </c>
    </row>
    <row r="3609" spans="1:21" ht="48" x14ac:dyDescent="0.2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8217</v>
      </c>
      <c r="G3609" t="s">
        <v>8223</v>
      </c>
      <c r="H3609" t="s">
        <v>8245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8268</v>
      </c>
      <c r="O3609">
        <f t="shared" si="280"/>
        <v>108</v>
      </c>
      <c r="P3609">
        <f t="shared" si="281"/>
        <v>43.28</v>
      </c>
      <c r="Q3609" s="10" t="s">
        <v>8310</v>
      </c>
      <c r="R3609" t="s">
        <v>8334</v>
      </c>
      <c r="S3609" s="13">
        <f t="shared" si="282"/>
        <v>42016.832465277781</v>
      </c>
      <c r="T3609" s="13">
        <f t="shared" si="283"/>
        <v>42040.513888888891</v>
      </c>
      <c r="U3609">
        <f t="shared" si="284"/>
        <v>2015</v>
      </c>
    </row>
    <row r="3610" spans="1:21" ht="32" x14ac:dyDescent="0.2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8217</v>
      </c>
      <c r="G3610" t="s">
        <v>8222</v>
      </c>
      <c r="H3610" t="s">
        <v>8244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8268</v>
      </c>
      <c r="O3610">
        <f t="shared" si="280"/>
        <v>108</v>
      </c>
      <c r="P3610">
        <f t="shared" si="281"/>
        <v>77</v>
      </c>
      <c r="Q3610" s="10" t="s">
        <v>8310</v>
      </c>
      <c r="R3610" t="s">
        <v>8334</v>
      </c>
      <c r="S3610" s="13">
        <f t="shared" si="282"/>
        <v>42402.889027777783</v>
      </c>
      <c r="T3610" s="13">
        <f t="shared" si="283"/>
        <v>42447.847361111111</v>
      </c>
      <c r="U3610">
        <f t="shared" si="284"/>
        <v>2016</v>
      </c>
    </row>
    <row r="3611" spans="1:21" ht="48" x14ac:dyDescent="0.2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8217</v>
      </c>
      <c r="G3611" t="s">
        <v>8222</v>
      </c>
      <c r="H3611" t="s">
        <v>8244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8268</v>
      </c>
      <c r="O3611">
        <f t="shared" si="280"/>
        <v>153</v>
      </c>
      <c r="P3611">
        <f t="shared" si="281"/>
        <v>41.41</v>
      </c>
      <c r="Q3611" s="10" t="s">
        <v>8310</v>
      </c>
      <c r="R3611" t="s">
        <v>8334</v>
      </c>
      <c r="S3611" s="13">
        <f t="shared" si="282"/>
        <v>41820.639189814814</v>
      </c>
      <c r="T3611" s="13">
        <f t="shared" si="283"/>
        <v>41843.165972222225</v>
      </c>
      <c r="U3611">
        <f t="shared" si="284"/>
        <v>2014</v>
      </c>
    </row>
    <row r="3612" spans="1:21" ht="48" x14ac:dyDescent="0.2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8217</v>
      </c>
      <c r="G3612" t="s">
        <v>8222</v>
      </c>
      <c r="H3612" t="s">
        <v>8244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8268</v>
      </c>
      <c r="O3612">
        <f t="shared" si="280"/>
        <v>128</v>
      </c>
      <c r="P3612">
        <f t="shared" si="281"/>
        <v>47.22</v>
      </c>
      <c r="Q3612" s="10" t="s">
        <v>8310</v>
      </c>
      <c r="R3612" t="s">
        <v>8334</v>
      </c>
      <c r="S3612" s="13">
        <f t="shared" si="282"/>
        <v>42443.802361111113</v>
      </c>
      <c r="T3612" s="13">
        <f t="shared" si="283"/>
        <v>42473.802361111113</v>
      </c>
      <c r="U3612">
        <f t="shared" si="284"/>
        <v>2016</v>
      </c>
    </row>
    <row r="3613" spans="1:21" ht="48" x14ac:dyDescent="0.2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8217</v>
      </c>
      <c r="G3613" t="s">
        <v>8222</v>
      </c>
      <c r="H3613" t="s">
        <v>8244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8268</v>
      </c>
      <c r="O3613">
        <f t="shared" si="280"/>
        <v>106</v>
      </c>
      <c r="P3613">
        <f t="shared" si="281"/>
        <v>25.31</v>
      </c>
      <c r="Q3613" s="10" t="s">
        <v>8310</v>
      </c>
      <c r="R3613" t="s">
        <v>8334</v>
      </c>
      <c r="S3613" s="13">
        <f t="shared" si="282"/>
        <v>42419.91942129629</v>
      </c>
      <c r="T3613" s="13">
        <f t="shared" si="283"/>
        <v>42436.207638888889</v>
      </c>
      <c r="U3613">
        <f t="shared" si="284"/>
        <v>2016</v>
      </c>
    </row>
    <row r="3614" spans="1:21" ht="48" x14ac:dyDescent="0.2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8217</v>
      </c>
      <c r="G3614" t="s">
        <v>8222</v>
      </c>
      <c r="H3614" t="s">
        <v>8244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8268</v>
      </c>
      <c r="O3614">
        <f t="shared" si="280"/>
        <v>100</v>
      </c>
      <c r="P3614">
        <f t="shared" si="281"/>
        <v>125</v>
      </c>
      <c r="Q3614" s="10" t="s">
        <v>8310</v>
      </c>
      <c r="R3614" t="s">
        <v>8334</v>
      </c>
      <c r="S3614" s="13">
        <f t="shared" si="282"/>
        <v>42297.748738425929</v>
      </c>
      <c r="T3614" s="13">
        <f t="shared" si="283"/>
        <v>42327.790405092594</v>
      </c>
      <c r="U3614">
        <f t="shared" si="284"/>
        <v>2015</v>
      </c>
    </row>
    <row r="3615" spans="1:21" ht="48" x14ac:dyDescent="0.2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8217</v>
      </c>
      <c r="G3615" t="s">
        <v>8223</v>
      </c>
      <c r="H3615" t="s">
        <v>8245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8268</v>
      </c>
      <c r="O3615">
        <f t="shared" si="280"/>
        <v>100</v>
      </c>
      <c r="P3615">
        <f t="shared" si="281"/>
        <v>58.82</v>
      </c>
      <c r="Q3615" s="10" t="s">
        <v>8310</v>
      </c>
      <c r="R3615" t="s">
        <v>8334</v>
      </c>
      <c r="S3615" s="13">
        <f t="shared" si="282"/>
        <v>42057.536944444444</v>
      </c>
      <c r="T3615" s="13">
        <f t="shared" si="283"/>
        <v>42117.49527777778</v>
      </c>
      <c r="U3615">
        <f t="shared" si="284"/>
        <v>2015</v>
      </c>
    </row>
    <row r="3616" spans="1:21" ht="16" x14ac:dyDescent="0.2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8217</v>
      </c>
      <c r="G3616" t="s">
        <v>8222</v>
      </c>
      <c r="H3616" t="s">
        <v>8244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8268</v>
      </c>
      <c r="O3616">
        <f t="shared" si="280"/>
        <v>128</v>
      </c>
      <c r="P3616">
        <f t="shared" si="281"/>
        <v>49.23</v>
      </c>
      <c r="Q3616" s="10" t="s">
        <v>8310</v>
      </c>
      <c r="R3616" t="s">
        <v>8334</v>
      </c>
      <c r="S3616" s="13">
        <f t="shared" si="282"/>
        <v>42521.654328703706</v>
      </c>
      <c r="T3616" s="13">
        <f t="shared" si="283"/>
        <v>42551.654328703706</v>
      </c>
      <c r="U3616">
        <f t="shared" si="284"/>
        <v>2016</v>
      </c>
    </row>
    <row r="3617" spans="1:21" ht="48" x14ac:dyDescent="0.2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8217</v>
      </c>
      <c r="G3617" t="s">
        <v>8223</v>
      </c>
      <c r="H3617" t="s">
        <v>8245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8268</v>
      </c>
      <c r="O3617">
        <f t="shared" si="280"/>
        <v>102</v>
      </c>
      <c r="P3617">
        <f t="shared" si="281"/>
        <v>24.29</v>
      </c>
      <c r="Q3617" s="10" t="s">
        <v>8310</v>
      </c>
      <c r="R3617" t="s">
        <v>8334</v>
      </c>
      <c r="S3617" s="13">
        <f t="shared" si="282"/>
        <v>42223.394363425927</v>
      </c>
      <c r="T3617" s="13">
        <f t="shared" si="283"/>
        <v>42251.394363425927</v>
      </c>
      <c r="U3617">
        <f t="shared" si="284"/>
        <v>2015</v>
      </c>
    </row>
    <row r="3618" spans="1:21" ht="48" x14ac:dyDescent="0.2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8217</v>
      </c>
      <c r="G3618" t="s">
        <v>8224</v>
      </c>
      <c r="H3618" t="s">
        <v>8246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8268</v>
      </c>
      <c r="O3618">
        <f t="shared" si="280"/>
        <v>104</v>
      </c>
      <c r="P3618">
        <f t="shared" si="281"/>
        <v>43.13</v>
      </c>
      <c r="Q3618" s="10" t="s">
        <v>8310</v>
      </c>
      <c r="R3618" t="s">
        <v>8334</v>
      </c>
      <c r="S3618" s="13">
        <f t="shared" si="282"/>
        <v>42194.096157407403</v>
      </c>
      <c r="T3618" s="13">
        <f t="shared" si="283"/>
        <v>42216.373611111107</v>
      </c>
      <c r="U3618">
        <f t="shared" si="284"/>
        <v>2015</v>
      </c>
    </row>
    <row r="3619" spans="1:21" ht="32" x14ac:dyDescent="0.2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8217</v>
      </c>
      <c r="G3619" t="s">
        <v>8223</v>
      </c>
      <c r="H3619" t="s">
        <v>8245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8268</v>
      </c>
      <c r="O3619">
        <f t="shared" si="280"/>
        <v>101</v>
      </c>
      <c r="P3619">
        <f t="shared" si="281"/>
        <v>59.12</v>
      </c>
      <c r="Q3619" s="10" t="s">
        <v>8310</v>
      </c>
      <c r="R3619" t="s">
        <v>8334</v>
      </c>
      <c r="S3619" s="13">
        <f t="shared" si="282"/>
        <v>42236.623252314821</v>
      </c>
      <c r="T3619" s="13">
        <f t="shared" si="283"/>
        <v>42282.666666666672</v>
      </c>
      <c r="U3619">
        <f t="shared" si="284"/>
        <v>2015</v>
      </c>
    </row>
    <row r="3620" spans="1:21" ht="48" x14ac:dyDescent="0.2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8217</v>
      </c>
      <c r="G3620" t="s">
        <v>8223</v>
      </c>
      <c r="H3620" t="s">
        <v>8245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8268</v>
      </c>
      <c r="O3620">
        <f t="shared" si="280"/>
        <v>109</v>
      </c>
      <c r="P3620">
        <f t="shared" si="281"/>
        <v>26.54</v>
      </c>
      <c r="Q3620" s="10" t="s">
        <v>8310</v>
      </c>
      <c r="R3620" t="s">
        <v>8334</v>
      </c>
      <c r="S3620" s="13">
        <f t="shared" si="282"/>
        <v>42135.810694444444</v>
      </c>
      <c r="T3620" s="13">
        <f t="shared" si="283"/>
        <v>42165.810694444444</v>
      </c>
      <c r="U3620">
        <f t="shared" si="284"/>
        <v>2015</v>
      </c>
    </row>
    <row r="3621" spans="1:21" ht="48" x14ac:dyDescent="0.2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8217</v>
      </c>
      <c r="G3621" t="s">
        <v>8222</v>
      </c>
      <c r="H3621" t="s">
        <v>8244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8268</v>
      </c>
      <c r="O3621">
        <f t="shared" si="280"/>
        <v>111</v>
      </c>
      <c r="P3621">
        <f t="shared" si="281"/>
        <v>58.42</v>
      </c>
      <c r="Q3621" s="10" t="s">
        <v>8310</v>
      </c>
      <c r="R3621" t="s">
        <v>8334</v>
      </c>
      <c r="S3621" s="13">
        <f t="shared" si="282"/>
        <v>41869.740671296298</v>
      </c>
      <c r="T3621" s="13">
        <f t="shared" si="283"/>
        <v>41899.740671296298</v>
      </c>
      <c r="U3621">
        <f t="shared" si="284"/>
        <v>2014</v>
      </c>
    </row>
    <row r="3622" spans="1:21" ht="48" x14ac:dyDescent="0.2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8217</v>
      </c>
      <c r="G3622" t="s">
        <v>8222</v>
      </c>
      <c r="H3622" t="s">
        <v>8244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8268</v>
      </c>
      <c r="O3622">
        <f t="shared" si="280"/>
        <v>287</v>
      </c>
      <c r="P3622">
        <f t="shared" si="281"/>
        <v>58.57</v>
      </c>
      <c r="Q3622" s="10" t="s">
        <v>8310</v>
      </c>
      <c r="R3622" t="s">
        <v>8334</v>
      </c>
      <c r="S3622" s="13">
        <f t="shared" si="282"/>
        <v>42451.095856481479</v>
      </c>
      <c r="T3622" s="13">
        <f t="shared" si="283"/>
        <v>42465.095856481479</v>
      </c>
      <c r="U3622">
        <f t="shared" si="284"/>
        <v>2016</v>
      </c>
    </row>
    <row r="3623" spans="1:21" ht="48" x14ac:dyDescent="0.2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8217</v>
      </c>
      <c r="G3623" t="s">
        <v>8222</v>
      </c>
      <c r="H3623" t="s">
        <v>8244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8268</v>
      </c>
      <c r="O3623">
        <f t="shared" si="280"/>
        <v>110</v>
      </c>
      <c r="P3623">
        <f t="shared" si="281"/>
        <v>40.78</v>
      </c>
      <c r="Q3623" s="10" t="s">
        <v>8310</v>
      </c>
      <c r="R3623" t="s">
        <v>8334</v>
      </c>
      <c r="S3623" s="13">
        <f t="shared" si="282"/>
        <v>41866.79886574074</v>
      </c>
      <c r="T3623" s="13">
        <f t="shared" si="283"/>
        <v>41885.207638888889</v>
      </c>
      <c r="U3623">
        <f t="shared" si="284"/>
        <v>2014</v>
      </c>
    </row>
    <row r="3624" spans="1:21" ht="48" x14ac:dyDescent="0.2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8217</v>
      </c>
      <c r="G3624" t="s">
        <v>8223</v>
      </c>
      <c r="H3624" t="s">
        <v>8245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8268</v>
      </c>
      <c r="O3624">
        <f t="shared" si="280"/>
        <v>162</v>
      </c>
      <c r="P3624">
        <f t="shared" si="281"/>
        <v>52.35</v>
      </c>
      <c r="Q3624" s="10" t="s">
        <v>8310</v>
      </c>
      <c r="R3624" t="s">
        <v>8334</v>
      </c>
      <c r="S3624" s="13">
        <f t="shared" si="282"/>
        <v>42203.432129629626</v>
      </c>
      <c r="T3624" s="13">
        <f t="shared" si="283"/>
        <v>42233.432129629626</v>
      </c>
      <c r="U3624">
        <f t="shared" si="284"/>
        <v>2015</v>
      </c>
    </row>
    <row r="3625" spans="1:21" ht="48" x14ac:dyDescent="0.2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8217</v>
      </c>
      <c r="G3625" t="s">
        <v>8222</v>
      </c>
      <c r="H3625" t="s">
        <v>8244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8268</v>
      </c>
      <c r="O3625">
        <f t="shared" si="280"/>
        <v>113</v>
      </c>
      <c r="P3625">
        <f t="shared" si="281"/>
        <v>66.47</v>
      </c>
      <c r="Q3625" s="10" t="s">
        <v>8310</v>
      </c>
      <c r="R3625" t="s">
        <v>8334</v>
      </c>
      <c r="S3625" s="13">
        <f t="shared" si="282"/>
        <v>42661.132245370376</v>
      </c>
      <c r="T3625" s="13">
        <f t="shared" si="283"/>
        <v>42693.916666666672</v>
      </c>
      <c r="U3625">
        <f t="shared" si="284"/>
        <v>2016</v>
      </c>
    </row>
    <row r="3626" spans="1:21" ht="32" x14ac:dyDescent="0.2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8217</v>
      </c>
      <c r="G3626" t="s">
        <v>8222</v>
      </c>
      <c r="H3626" t="s">
        <v>8244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8268</v>
      </c>
      <c r="O3626">
        <f t="shared" si="280"/>
        <v>100</v>
      </c>
      <c r="P3626">
        <f t="shared" si="281"/>
        <v>47.67</v>
      </c>
      <c r="Q3626" s="10" t="s">
        <v>8310</v>
      </c>
      <c r="R3626" t="s">
        <v>8334</v>
      </c>
      <c r="S3626" s="13">
        <f t="shared" si="282"/>
        <v>41877.221886574072</v>
      </c>
      <c r="T3626" s="13">
        <f t="shared" si="283"/>
        <v>41910.140972222223</v>
      </c>
      <c r="U3626">
        <f t="shared" si="284"/>
        <v>2014</v>
      </c>
    </row>
    <row r="3627" spans="1:21" ht="80" x14ac:dyDescent="0.2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8219</v>
      </c>
      <c r="G3627" t="s">
        <v>8222</v>
      </c>
      <c r="H3627" t="s">
        <v>8244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8302</v>
      </c>
      <c r="O3627">
        <f t="shared" si="280"/>
        <v>6</v>
      </c>
      <c r="P3627">
        <f t="shared" si="281"/>
        <v>18.329999999999998</v>
      </c>
      <c r="Q3627" s="10" t="s">
        <v>8310</v>
      </c>
      <c r="R3627" t="s">
        <v>8318</v>
      </c>
      <c r="S3627" s="13">
        <f t="shared" si="282"/>
        <v>42104.781597222223</v>
      </c>
      <c r="T3627" s="13">
        <f t="shared" si="283"/>
        <v>42134.781597222223</v>
      </c>
      <c r="U3627">
        <f t="shared" si="284"/>
        <v>2015</v>
      </c>
    </row>
    <row r="3628" spans="1:21" ht="48" x14ac:dyDescent="0.2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8219</v>
      </c>
      <c r="G3628" t="s">
        <v>8227</v>
      </c>
      <c r="H3628" t="s">
        <v>8249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8302</v>
      </c>
      <c r="O3628">
        <f t="shared" si="280"/>
        <v>0</v>
      </c>
      <c r="P3628">
        <f t="shared" si="281"/>
        <v>1</v>
      </c>
      <c r="Q3628" s="10" t="s">
        <v>8310</v>
      </c>
      <c r="R3628" t="s">
        <v>8318</v>
      </c>
      <c r="S3628" s="13">
        <f t="shared" si="282"/>
        <v>42665.970347222217</v>
      </c>
      <c r="T3628" s="13">
        <f t="shared" si="283"/>
        <v>42696.012013888889</v>
      </c>
      <c r="U3628">
        <f t="shared" si="284"/>
        <v>2016</v>
      </c>
    </row>
    <row r="3629" spans="1:21" ht="48" x14ac:dyDescent="0.2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8217</v>
      </c>
      <c r="G3629" t="s">
        <v>8222</v>
      </c>
      <c r="H3629" t="s">
        <v>8244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8268</v>
      </c>
      <c r="O3629">
        <f t="shared" si="280"/>
        <v>104</v>
      </c>
      <c r="P3629">
        <f t="shared" si="281"/>
        <v>36.96</v>
      </c>
      <c r="Q3629" s="10" t="s">
        <v>8310</v>
      </c>
      <c r="R3629" t="s">
        <v>8334</v>
      </c>
      <c r="S3629" s="13">
        <f t="shared" si="282"/>
        <v>42185.556157407409</v>
      </c>
      <c r="T3629" s="13">
        <f t="shared" si="283"/>
        <v>42208.772916666669</v>
      </c>
      <c r="U3629">
        <f t="shared" si="284"/>
        <v>2015</v>
      </c>
    </row>
    <row r="3630" spans="1:21" ht="48" x14ac:dyDescent="0.2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8217</v>
      </c>
      <c r="G3630" t="s">
        <v>8223</v>
      </c>
      <c r="H3630" t="s">
        <v>8245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8268</v>
      </c>
      <c r="O3630">
        <f t="shared" si="280"/>
        <v>138</v>
      </c>
      <c r="P3630">
        <f t="shared" si="281"/>
        <v>81.290000000000006</v>
      </c>
      <c r="Q3630" s="10" t="s">
        <v>8310</v>
      </c>
      <c r="R3630" t="s">
        <v>8334</v>
      </c>
      <c r="S3630" s="13">
        <f t="shared" si="282"/>
        <v>42136.675196759257</v>
      </c>
      <c r="T3630" s="13">
        <f t="shared" si="283"/>
        <v>42166.675196759257</v>
      </c>
      <c r="U3630">
        <f t="shared" si="284"/>
        <v>2015</v>
      </c>
    </row>
    <row r="3631" spans="1:21" ht="64" x14ac:dyDescent="0.2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8217</v>
      </c>
      <c r="G3631" t="s">
        <v>8222</v>
      </c>
      <c r="H3631" t="s">
        <v>8244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8268</v>
      </c>
      <c r="O3631">
        <f t="shared" si="280"/>
        <v>112</v>
      </c>
      <c r="P3631">
        <f t="shared" si="281"/>
        <v>62.17</v>
      </c>
      <c r="Q3631" s="10" t="s">
        <v>8310</v>
      </c>
      <c r="R3631" t="s">
        <v>8334</v>
      </c>
      <c r="S3631" s="13">
        <f t="shared" si="282"/>
        <v>42374.651504629626</v>
      </c>
      <c r="T3631" s="13">
        <f t="shared" si="283"/>
        <v>42384.651504629626</v>
      </c>
      <c r="U3631">
        <f t="shared" si="284"/>
        <v>2016</v>
      </c>
    </row>
    <row r="3632" spans="1:21" ht="32" x14ac:dyDescent="0.2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8217</v>
      </c>
      <c r="G3632" t="s">
        <v>8222</v>
      </c>
      <c r="H3632" t="s">
        <v>8244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8268</v>
      </c>
      <c r="O3632">
        <f t="shared" si="280"/>
        <v>126</v>
      </c>
      <c r="P3632">
        <f t="shared" si="281"/>
        <v>74.12</v>
      </c>
      <c r="Q3632" s="10" t="s">
        <v>8310</v>
      </c>
      <c r="R3632" t="s">
        <v>8334</v>
      </c>
      <c r="S3632" s="13">
        <f t="shared" si="282"/>
        <v>41891.96503472222</v>
      </c>
      <c r="T3632" s="13">
        <f t="shared" si="283"/>
        <v>41901</v>
      </c>
      <c r="U3632">
        <f t="shared" si="284"/>
        <v>2014</v>
      </c>
    </row>
    <row r="3633" spans="1:21" ht="32" x14ac:dyDescent="0.2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8217</v>
      </c>
      <c r="G3633" t="s">
        <v>8222</v>
      </c>
      <c r="H3633" t="s">
        <v>8244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8268</v>
      </c>
      <c r="O3633">
        <f t="shared" si="280"/>
        <v>186</v>
      </c>
      <c r="P3633">
        <f t="shared" si="281"/>
        <v>80.87</v>
      </c>
      <c r="Q3633" s="10" t="s">
        <v>8310</v>
      </c>
      <c r="R3633" t="s">
        <v>8334</v>
      </c>
      <c r="S3633" s="13">
        <f t="shared" si="282"/>
        <v>42552.048356481479</v>
      </c>
      <c r="T3633" s="13">
        <f t="shared" si="283"/>
        <v>42573.226388888885</v>
      </c>
      <c r="U3633">
        <f t="shared" si="284"/>
        <v>2016</v>
      </c>
    </row>
    <row r="3634" spans="1:21" ht="48" x14ac:dyDescent="0.2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8217</v>
      </c>
      <c r="G3634" t="s">
        <v>8223</v>
      </c>
      <c r="H3634" t="s">
        <v>8245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8268</v>
      </c>
      <c r="O3634">
        <f t="shared" si="280"/>
        <v>108</v>
      </c>
      <c r="P3634">
        <f t="shared" si="281"/>
        <v>30.93</v>
      </c>
      <c r="Q3634" s="10" t="s">
        <v>8310</v>
      </c>
      <c r="R3634" t="s">
        <v>8334</v>
      </c>
      <c r="S3634" s="13">
        <f t="shared" si="282"/>
        <v>41785.707708333335</v>
      </c>
      <c r="T3634" s="13">
        <f t="shared" si="283"/>
        <v>41815.707708333335</v>
      </c>
      <c r="U3634">
        <f t="shared" si="284"/>
        <v>2014</v>
      </c>
    </row>
    <row r="3635" spans="1:21" ht="48" x14ac:dyDescent="0.2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8219</v>
      </c>
      <c r="G3635" t="s">
        <v>8222</v>
      </c>
      <c r="H3635" t="s">
        <v>8244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8268</v>
      </c>
      <c r="O3635">
        <f t="shared" si="280"/>
        <v>10</v>
      </c>
      <c r="P3635">
        <f t="shared" si="281"/>
        <v>100</v>
      </c>
      <c r="Q3635" s="10" t="s">
        <v>8310</v>
      </c>
      <c r="R3635" t="s">
        <v>8334</v>
      </c>
      <c r="S3635" s="13">
        <f t="shared" si="282"/>
        <v>42203.677766203706</v>
      </c>
      <c r="T3635" s="13">
        <f t="shared" si="283"/>
        <v>42233.677766203706</v>
      </c>
      <c r="U3635">
        <f t="shared" si="284"/>
        <v>2015</v>
      </c>
    </row>
    <row r="3636" spans="1:21" ht="48" x14ac:dyDescent="0.2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8217</v>
      </c>
      <c r="G3636" t="s">
        <v>8222</v>
      </c>
      <c r="H3636" t="s">
        <v>8244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8302</v>
      </c>
      <c r="O3636">
        <f t="shared" si="280"/>
        <v>133</v>
      </c>
      <c r="P3636">
        <f t="shared" si="281"/>
        <v>120.55</v>
      </c>
      <c r="Q3636" s="10" t="s">
        <v>8310</v>
      </c>
      <c r="R3636" t="s">
        <v>8318</v>
      </c>
      <c r="S3636" s="13">
        <f t="shared" si="282"/>
        <v>42403.035567129627</v>
      </c>
      <c r="T3636" s="13">
        <f t="shared" si="283"/>
        <v>42462.993900462956</v>
      </c>
      <c r="U3636">
        <f t="shared" si="284"/>
        <v>2016</v>
      </c>
    </row>
    <row r="3637" spans="1:21" ht="32" x14ac:dyDescent="0.2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8217</v>
      </c>
      <c r="G3637" t="s">
        <v>8222</v>
      </c>
      <c r="H3637" t="s">
        <v>8244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8302</v>
      </c>
      <c r="O3637">
        <f t="shared" si="280"/>
        <v>146</v>
      </c>
      <c r="P3637">
        <f t="shared" si="281"/>
        <v>38.42</v>
      </c>
      <c r="Q3637" s="10" t="s">
        <v>8310</v>
      </c>
      <c r="R3637" t="s">
        <v>8318</v>
      </c>
      <c r="S3637" s="13">
        <f t="shared" si="282"/>
        <v>42493.857083333336</v>
      </c>
      <c r="T3637" s="13">
        <f t="shared" si="283"/>
        <v>42508</v>
      </c>
      <c r="U3637">
        <f t="shared" si="284"/>
        <v>2016</v>
      </c>
    </row>
    <row r="3638" spans="1:21" ht="48" x14ac:dyDescent="0.2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8217</v>
      </c>
      <c r="G3638" t="s">
        <v>8227</v>
      </c>
      <c r="H3638" t="s">
        <v>8249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8302</v>
      </c>
      <c r="O3638">
        <f t="shared" si="280"/>
        <v>115</v>
      </c>
      <c r="P3638">
        <f t="shared" si="281"/>
        <v>115</v>
      </c>
      <c r="Q3638" s="10" t="s">
        <v>8310</v>
      </c>
      <c r="R3638" t="s">
        <v>8318</v>
      </c>
      <c r="S3638" s="13">
        <f t="shared" si="282"/>
        <v>42531.980694444443</v>
      </c>
      <c r="T3638" s="13">
        <f t="shared" si="283"/>
        <v>42561.980694444443</v>
      </c>
      <c r="U3638">
        <f t="shared" si="284"/>
        <v>2016</v>
      </c>
    </row>
    <row r="3639" spans="1:21" ht="48" x14ac:dyDescent="0.2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8217</v>
      </c>
      <c r="G3639" t="s">
        <v>8223</v>
      </c>
      <c r="H3639" t="s">
        <v>8245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8268</v>
      </c>
      <c r="O3639">
        <f t="shared" si="280"/>
        <v>100</v>
      </c>
      <c r="P3639">
        <f t="shared" si="281"/>
        <v>41.67</v>
      </c>
      <c r="Q3639" s="10" t="s">
        <v>8310</v>
      </c>
      <c r="R3639" t="s">
        <v>8334</v>
      </c>
      <c r="S3639" s="13">
        <f t="shared" si="282"/>
        <v>42059.453923611116</v>
      </c>
      <c r="T3639" s="13">
        <f t="shared" si="283"/>
        <v>42119.412256944444</v>
      </c>
      <c r="U3639">
        <f t="shared" si="284"/>
        <v>2015</v>
      </c>
    </row>
    <row r="3640" spans="1:21" ht="32" x14ac:dyDescent="0.2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8217</v>
      </c>
      <c r="G3640" t="s">
        <v>8223</v>
      </c>
      <c r="H3640" t="s">
        <v>8245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8268</v>
      </c>
      <c r="O3640">
        <f t="shared" si="280"/>
        <v>100</v>
      </c>
      <c r="P3640">
        <f t="shared" si="281"/>
        <v>50</v>
      </c>
      <c r="Q3640" s="10" t="s">
        <v>8310</v>
      </c>
      <c r="R3640" t="s">
        <v>8334</v>
      </c>
      <c r="S3640" s="13">
        <f t="shared" si="282"/>
        <v>42207.259918981479</v>
      </c>
      <c r="T3640" s="13">
        <f t="shared" si="283"/>
        <v>42236.958333333328</v>
      </c>
      <c r="U3640">
        <f t="shared" si="284"/>
        <v>2015</v>
      </c>
    </row>
    <row r="3641" spans="1:21" ht="32" x14ac:dyDescent="0.2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8217</v>
      </c>
      <c r="G3641" t="s">
        <v>8222</v>
      </c>
      <c r="H3641" t="s">
        <v>8244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8268</v>
      </c>
      <c r="O3641">
        <f t="shared" si="280"/>
        <v>106</v>
      </c>
      <c r="P3641">
        <f t="shared" si="281"/>
        <v>40.92</v>
      </c>
      <c r="Q3641" s="10" t="s">
        <v>8310</v>
      </c>
      <c r="R3641" t="s">
        <v>8334</v>
      </c>
      <c r="S3641" s="13">
        <f t="shared" si="282"/>
        <v>42184.209537037037</v>
      </c>
      <c r="T3641" s="13">
        <f t="shared" si="283"/>
        <v>42202.876388888893</v>
      </c>
      <c r="U3641">
        <f t="shared" si="284"/>
        <v>2015</v>
      </c>
    </row>
    <row r="3642" spans="1:21" ht="32" x14ac:dyDescent="0.2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8219</v>
      </c>
      <c r="G3642" t="s">
        <v>8222</v>
      </c>
      <c r="H3642" t="s">
        <v>8244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8268</v>
      </c>
      <c r="O3642">
        <f t="shared" si="280"/>
        <v>4</v>
      </c>
      <c r="P3642">
        <f t="shared" si="281"/>
        <v>9.5</v>
      </c>
      <c r="Q3642" s="10" t="s">
        <v>8310</v>
      </c>
      <c r="R3642" t="s">
        <v>8334</v>
      </c>
      <c r="S3642" s="13">
        <f t="shared" si="282"/>
        <v>41975.124340277776</v>
      </c>
      <c r="T3642" s="13">
        <f t="shared" si="283"/>
        <v>42005.124340277776</v>
      </c>
      <c r="U3642">
        <f t="shared" si="284"/>
        <v>2015</v>
      </c>
    </row>
    <row r="3643" spans="1:21" ht="48" x14ac:dyDescent="0.2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8219</v>
      </c>
      <c r="G3643" t="s">
        <v>8222</v>
      </c>
      <c r="H3643" t="s">
        <v>8244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8268</v>
      </c>
      <c r="O3643">
        <f t="shared" si="280"/>
        <v>3</v>
      </c>
      <c r="P3643">
        <f t="shared" si="281"/>
        <v>25</v>
      </c>
      <c r="Q3643" s="10" t="s">
        <v>8310</v>
      </c>
      <c r="R3643" t="s">
        <v>8334</v>
      </c>
      <c r="S3643" s="13">
        <f t="shared" si="282"/>
        <v>42059.970729166671</v>
      </c>
      <c r="T3643" s="13">
        <f t="shared" si="283"/>
        <v>42089.929062499999</v>
      </c>
      <c r="U3643">
        <f t="shared" si="284"/>
        <v>2015</v>
      </c>
    </row>
    <row r="3644" spans="1:21" ht="48" x14ac:dyDescent="0.2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8219</v>
      </c>
      <c r="G3644" t="s">
        <v>8222</v>
      </c>
      <c r="H3644" t="s">
        <v>8244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8268</v>
      </c>
      <c r="O3644">
        <f t="shared" si="280"/>
        <v>0</v>
      </c>
      <c r="P3644">
        <f t="shared" si="281"/>
        <v>0</v>
      </c>
      <c r="Q3644" s="10" t="s">
        <v>8310</v>
      </c>
      <c r="R3644" t="s">
        <v>8334</v>
      </c>
      <c r="S3644" s="13">
        <f t="shared" si="282"/>
        <v>41867.652280092596</v>
      </c>
      <c r="T3644" s="13">
        <f t="shared" si="283"/>
        <v>41875.291666666664</v>
      </c>
      <c r="U3644">
        <f t="shared" si="284"/>
        <v>2014</v>
      </c>
    </row>
    <row r="3645" spans="1:21" ht="48" x14ac:dyDescent="0.2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8219</v>
      </c>
      <c r="G3645" t="s">
        <v>8222</v>
      </c>
      <c r="H3645" t="s">
        <v>8244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8268</v>
      </c>
      <c r="O3645">
        <f t="shared" si="280"/>
        <v>5</v>
      </c>
      <c r="P3645">
        <f t="shared" si="281"/>
        <v>50</v>
      </c>
      <c r="Q3645" s="10" t="s">
        <v>8310</v>
      </c>
      <c r="R3645" t="s">
        <v>8334</v>
      </c>
      <c r="S3645" s="13">
        <f t="shared" si="282"/>
        <v>42032.250208333338</v>
      </c>
      <c r="T3645" s="13">
        <f t="shared" si="283"/>
        <v>42063.250208333338</v>
      </c>
      <c r="U3645">
        <f t="shared" si="284"/>
        <v>2015</v>
      </c>
    </row>
    <row r="3646" spans="1:21" ht="32" x14ac:dyDescent="0.2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8219</v>
      </c>
      <c r="G3646" t="s">
        <v>8222</v>
      </c>
      <c r="H3646" t="s">
        <v>8244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8268</v>
      </c>
      <c r="O3646">
        <f t="shared" si="280"/>
        <v>15</v>
      </c>
      <c r="P3646">
        <f t="shared" si="281"/>
        <v>38.25</v>
      </c>
      <c r="Q3646" s="10" t="s">
        <v>8310</v>
      </c>
      <c r="R3646" t="s">
        <v>8334</v>
      </c>
      <c r="S3646" s="13">
        <f t="shared" si="282"/>
        <v>41906.819513888891</v>
      </c>
      <c r="T3646" s="13">
        <f t="shared" si="283"/>
        <v>41938.838888888888</v>
      </c>
      <c r="U3646">
        <f t="shared" si="284"/>
        <v>2014</v>
      </c>
    </row>
    <row r="3647" spans="1:21" ht="32" x14ac:dyDescent="0.2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8219</v>
      </c>
      <c r="G3647" t="s">
        <v>8222</v>
      </c>
      <c r="H3647" t="s">
        <v>8244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8268</v>
      </c>
      <c r="O3647">
        <f t="shared" si="280"/>
        <v>21</v>
      </c>
      <c r="P3647">
        <f t="shared" si="281"/>
        <v>26.38</v>
      </c>
      <c r="Q3647" s="10" t="s">
        <v>8310</v>
      </c>
      <c r="R3647" t="s">
        <v>8334</v>
      </c>
      <c r="S3647" s="13">
        <f t="shared" si="282"/>
        <v>41981.067523148144</v>
      </c>
      <c r="T3647" s="13">
        <f t="shared" si="283"/>
        <v>42041.067523148144</v>
      </c>
      <c r="U3647">
        <f t="shared" si="284"/>
        <v>2015</v>
      </c>
    </row>
    <row r="3648" spans="1:21" ht="48" x14ac:dyDescent="0.2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8219</v>
      </c>
      <c r="G3648" t="s">
        <v>8223</v>
      </c>
      <c r="H3648" t="s">
        <v>8245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8268</v>
      </c>
      <c r="O3648">
        <f t="shared" si="280"/>
        <v>32</v>
      </c>
      <c r="P3648">
        <f t="shared" si="281"/>
        <v>29.09</v>
      </c>
      <c r="Q3648" s="10" t="s">
        <v>8310</v>
      </c>
      <c r="R3648" t="s">
        <v>8334</v>
      </c>
      <c r="S3648" s="13">
        <f t="shared" si="282"/>
        <v>42493.546851851846</v>
      </c>
      <c r="T3648" s="13">
        <f t="shared" si="283"/>
        <v>42523.546851851846</v>
      </c>
      <c r="U3648">
        <f t="shared" si="284"/>
        <v>2016</v>
      </c>
    </row>
    <row r="3649" spans="1:21" ht="48" x14ac:dyDescent="0.2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8219</v>
      </c>
      <c r="G3649" t="s">
        <v>8223</v>
      </c>
      <c r="H3649" t="s">
        <v>8245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8268</v>
      </c>
      <c r="O3649">
        <f t="shared" si="280"/>
        <v>6</v>
      </c>
      <c r="P3649">
        <f t="shared" si="281"/>
        <v>15</v>
      </c>
      <c r="Q3649" s="10" t="s">
        <v>8310</v>
      </c>
      <c r="R3649" t="s">
        <v>8334</v>
      </c>
      <c r="S3649" s="13">
        <f t="shared" si="282"/>
        <v>42177.964201388888</v>
      </c>
      <c r="T3649" s="13">
        <f t="shared" si="283"/>
        <v>42207.964201388888</v>
      </c>
      <c r="U3649">
        <f t="shared" si="284"/>
        <v>2015</v>
      </c>
    </row>
    <row r="3650" spans="1:21" ht="32" x14ac:dyDescent="0.2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8219</v>
      </c>
      <c r="G3650" t="s">
        <v>8222</v>
      </c>
      <c r="H3650" t="s">
        <v>8244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8268</v>
      </c>
      <c r="O3650">
        <f t="shared" si="280"/>
        <v>17</v>
      </c>
      <c r="P3650">
        <f t="shared" si="281"/>
        <v>27.5</v>
      </c>
      <c r="Q3650" s="10" t="s">
        <v>8310</v>
      </c>
      <c r="R3650" t="s">
        <v>8334</v>
      </c>
      <c r="S3650" s="13">
        <f t="shared" si="282"/>
        <v>42031.666898148149</v>
      </c>
      <c r="T3650" s="13">
        <f t="shared" si="283"/>
        <v>42064.125</v>
      </c>
      <c r="U3650">
        <f t="shared" si="284"/>
        <v>2015</v>
      </c>
    </row>
    <row r="3651" spans="1:21" ht="48" x14ac:dyDescent="0.2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8219</v>
      </c>
      <c r="G3651" t="s">
        <v>8223</v>
      </c>
      <c r="H3651" t="s">
        <v>8245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8268</v>
      </c>
      <c r="O3651">
        <f t="shared" ref="O3651:O3714" si="285">ROUND(E3651/D3651*100,0)</f>
        <v>0</v>
      </c>
      <c r="P3651">
        <f t="shared" ref="P3651:P3714" si="286">IFERROR(ROUND(E3651/L3651,2),0)</f>
        <v>2</v>
      </c>
      <c r="Q3651" s="10" t="s">
        <v>8310</v>
      </c>
      <c r="R3651" t="s">
        <v>8334</v>
      </c>
      <c r="S3651" s="13">
        <f t="shared" ref="S3651:S3714" si="287">(((J3651/60)/60)/24)+DATE(1970,1,1)</f>
        <v>41812.77443287037</v>
      </c>
      <c r="T3651" s="13">
        <f t="shared" ref="T3651:T3714" si="288">(((I3651/60)/60)/24)+DATE(1970,1,1)</f>
        <v>41872.77443287037</v>
      </c>
      <c r="U3651">
        <f t="shared" ref="U3651:U3714" si="289">YEAR(T3651)</f>
        <v>2014</v>
      </c>
    </row>
    <row r="3652" spans="1:21" ht="48" x14ac:dyDescent="0.2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8219</v>
      </c>
      <c r="G3652" t="s">
        <v>8222</v>
      </c>
      <c r="H3652" t="s">
        <v>8244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8268</v>
      </c>
      <c r="O3652">
        <f t="shared" si="285"/>
        <v>5</v>
      </c>
      <c r="P3652">
        <f t="shared" si="286"/>
        <v>9.4</v>
      </c>
      <c r="Q3652" s="10" t="s">
        <v>8310</v>
      </c>
      <c r="R3652" t="s">
        <v>8334</v>
      </c>
      <c r="S3652" s="13">
        <f t="shared" si="287"/>
        <v>42304.940960648149</v>
      </c>
      <c r="T3652" s="13">
        <f t="shared" si="288"/>
        <v>42329.166666666672</v>
      </c>
      <c r="U3652">
        <f t="shared" si="289"/>
        <v>2015</v>
      </c>
    </row>
    <row r="3653" spans="1:21" ht="48" x14ac:dyDescent="0.2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8219</v>
      </c>
      <c r="G3653" t="s">
        <v>8222</v>
      </c>
      <c r="H3653" t="s">
        <v>8244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8268</v>
      </c>
      <c r="O3653">
        <f t="shared" si="285"/>
        <v>3</v>
      </c>
      <c r="P3653">
        <f t="shared" si="286"/>
        <v>10.67</v>
      </c>
      <c r="Q3653" s="10" t="s">
        <v>8310</v>
      </c>
      <c r="R3653" t="s">
        <v>8334</v>
      </c>
      <c r="S3653" s="13">
        <f t="shared" si="287"/>
        <v>42209.67288194444</v>
      </c>
      <c r="T3653" s="13">
        <f t="shared" si="288"/>
        <v>42223.625</v>
      </c>
      <c r="U3653">
        <f t="shared" si="289"/>
        <v>2015</v>
      </c>
    </row>
    <row r="3654" spans="1:21" ht="48" x14ac:dyDescent="0.2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8219</v>
      </c>
      <c r="G3654" t="s">
        <v>8222</v>
      </c>
      <c r="H3654" t="s">
        <v>8244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8268</v>
      </c>
      <c r="O3654">
        <f t="shared" si="285"/>
        <v>10</v>
      </c>
      <c r="P3654">
        <f t="shared" si="286"/>
        <v>16.670000000000002</v>
      </c>
      <c r="Q3654" s="10" t="s">
        <v>8310</v>
      </c>
      <c r="R3654" t="s">
        <v>8334</v>
      </c>
      <c r="S3654" s="13">
        <f t="shared" si="287"/>
        <v>42188.83293981482</v>
      </c>
      <c r="T3654" s="13">
        <f t="shared" si="288"/>
        <v>42242.772222222222</v>
      </c>
      <c r="U3654">
        <f t="shared" si="289"/>
        <v>2015</v>
      </c>
    </row>
    <row r="3655" spans="1:21" ht="48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8217</v>
      </c>
      <c r="G3655" t="s">
        <v>8222</v>
      </c>
      <c r="H3655" t="s">
        <v>8244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8266</v>
      </c>
      <c r="O3655">
        <f t="shared" si="285"/>
        <v>207</v>
      </c>
      <c r="P3655">
        <f t="shared" si="286"/>
        <v>43.02</v>
      </c>
      <c r="Q3655" s="10" t="s">
        <v>8308</v>
      </c>
      <c r="R3655" t="s">
        <v>8337</v>
      </c>
      <c r="S3655" s="13">
        <f t="shared" si="287"/>
        <v>41755.117581018516</v>
      </c>
      <c r="T3655" s="13">
        <f t="shared" si="288"/>
        <v>41778.117581018516</v>
      </c>
      <c r="U3655">
        <f t="shared" si="289"/>
        <v>2014</v>
      </c>
    </row>
    <row r="3656" spans="1:21" ht="48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8217</v>
      </c>
      <c r="G3656" t="s">
        <v>8222</v>
      </c>
      <c r="H3656" t="s">
        <v>8244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8276</v>
      </c>
      <c r="O3656">
        <f t="shared" si="285"/>
        <v>105</v>
      </c>
      <c r="P3656">
        <f t="shared" si="286"/>
        <v>32.72</v>
      </c>
      <c r="Q3656" s="10" t="s">
        <v>8324</v>
      </c>
      <c r="R3656" t="s">
        <v>8345</v>
      </c>
      <c r="S3656" s="13">
        <f t="shared" si="287"/>
        <v>40977.948009259257</v>
      </c>
      <c r="T3656" s="13">
        <f t="shared" si="288"/>
        <v>41007.906342592592</v>
      </c>
      <c r="U3656">
        <f t="shared" si="289"/>
        <v>2012</v>
      </c>
    </row>
    <row r="3657" spans="1:21" ht="48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8217</v>
      </c>
      <c r="G3657" t="s">
        <v>8222</v>
      </c>
      <c r="H3657" t="s">
        <v>8244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8268</v>
      </c>
      <c r="O3657">
        <f t="shared" si="285"/>
        <v>124</v>
      </c>
      <c r="P3657">
        <f t="shared" si="286"/>
        <v>45.04</v>
      </c>
      <c r="Q3657" s="10" t="s">
        <v>8310</v>
      </c>
      <c r="R3657" t="s">
        <v>8334</v>
      </c>
      <c r="S3657" s="13">
        <f t="shared" si="287"/>
        <v>42011.202581018515</v>
      </c>
      <c r="T3657" s="13">
        <f t="shared" si="288"/>
        <v>42038.185416666667</v>
      </c>
      <c r="U3657">
        <f t="shared" si="289"/>
        <v>2015</v>
      </c>
    </row>
    <row r="3658" spans="1:21" ht="48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8217</v>
      </c>
      <c r="G3658" t="s">
        <v>8222</v>
      </c>
      <c r="H3658" t="s">
        <v>8244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8268</v>
      </c>
      <c r="O3658">
        <f t="shared" si="285"/>
        <v>119</v>
      </c>
      <c r="P3658">
        <f t="shared" si="286"/>
        <v>42.3</v>
      </c>
      <c r="Q3658" s="10" t="s">
        <v>8310</v>
      </c>
      <c r="R3658" t="s">
        <v>8334</v>
      </c>
      <c r="S3658" s="13">
        <f t="shared" si="287"/>
        <v>41884.599849537037</v>
      </c>
      <c r="T3658" s="13">
        <f t="shared" si="288"/>
        <v>41900.165972222225</v>
      </c>
      <c r="U3658">
        <f t="shared" si="289"/>
        <v>2014</v>
      </c>
    </row>
    <row r="3659" spans="1:21" ht="48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8217</v>
      </c>
      <c r="G3659" t="s">
        <v>8222</v>
      </c>
      <c r="H3659" t="s">
        <v>8244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8298</v>
      </c>
      <c r="O3659">
        <f t="shared" si="285"/>
        <v>106</v>
      </c>
      <c r="P3659">
        <f t="shared" si="286"/>
        <v>39.44</v>
      </c>
      <c r="Q3659" s="10" t="s">
        <v>8315</v>
      </c>
      <c r="R3659" t="s">
        <v>8320</v>
      </c>
      <c r="S3659" s="13">
        <f t="shared" si="287"/>
        <v>42612.656493055561</v>
      </c>
      <c r="T3659" s="13">
        <f t="shared" si="288"/>
        <v>42642.656493055561</v>
      </c>
      <c r="U3659">
        <f t="shared" si="289"/>
        <v>2016</v>
      </c>
    </row>
    <row r="3660" spans="1:21" ht="48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8218</v>
      </c>
      <c r="G3660" t="s">
        <v>8222</v>
      </c>
      <c r="H3660" t="s">
        <v>8244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8283</v>
      </c>
      <c r="O3660">
        <f t="shared" si="285"/>
        <v>1</v>
      </c>
      <c r="P3660">
        <f t="shared" si="286"/>
        <v>5</v>
      </c>
      <c r="Q3660" s="10" t="s">
        <v>8324</v>
      </c>
      <c r="R3660" t="s">
        <v>8325</v>
      </c>
      <c r="S3660" s="13">
        <f t="shared" si="287"/>
        <v>40782.165532407409</v>
      </c>
      <c r="T3660" s="13">
        <f t="shared" si="288"/>
        <v>40797.554166666669</v>
      </c>
      <c r="U3660">
        <f t="shared" si="289"/>
        <v>2011</v>
      </c>
    </row>
    <row r="3661" spans="1:21" ht="48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8217</v>
      </c>
      <c r="G3661" t="s">
        <v>8222</v>
      </c>
      <c r="H3661" t="s">
        <v>8244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8263</v>
      </c>
      <c r="O3661">
        <f t="shared" si="285"/>
        <v>100</v>
      </c>
      <c r="P3661">
        <f t="shared" si="286"/>
        <v>50</v>
      </c>
      <c r="Q3661" s="10" t="s">
        <v>8308</v>
      </c>
      <c r="R3661" t="s">
        <v>8357</v>
      </c>
      <c r="S3661" s="13">
        <f t="shared" si="287"/>
        <v>40587.75675925926</v>
      </c>
      <c r="T3661" s="13">
        <f t="shared" si="288"/>
        <v>40666.165972222225</v>
      </c>
      <c r="U3661">
        <f t="shared" si="289"/>
        <v>2011</v>
      </c>
    </row>
    <row r="3662" spans="1:21" ht="48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8219</v>
      </c>
      <c r="G3662" t="s">
        <v>8222</v>
      </c>
      <c r="H3662" t="s">
        <v>8244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8275</v>
      </c>
      <c r="O3662">
        <f t="shared" si="285"/>
        <v>38</v>
      </c>
      <c r="P3662">
        <f t="shared" si="286"/>
        <v>69</v>
      </c>
      <c r="Q3662" s="10" t="s">
        <v>8324</v>
      </c>
      <c r="R3662" t="s">
        <v>8338</v>
      </c>
      <c r="S3662" s="13">
        <f t="shared" si="287"/>
        <v>40312.915578703702</v>
      </c>
      <c r="T3662" s="13">
        <f t="shared" si="288"/>
        <v>40354.897222222222</v>
      </c>
      <c r="U3662">
        <f t="shared" si="289"/>
        <v>2010</v>
      </c>
    </row>
    <row r="3663" spans="1:21" ht="48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8217</v>
      </c>
      <c r="G3663" t="s">
        <v>8237</v>
      </c>
      <c r="H3663" t="s">
        <v>8247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8282</v>
      </c>
      <c r="O3663">
        <f t="shared" si="285"/>
        <v>115</v>
      </c>
      <c r="P3663">
        <f t="shared" si="286"/>
        <v>32.340000000000003</v>
      </c>
      <c r="Q3663" s="10" t="s">
        <v>8328</v>
      </c>
      <c r="R3663" t="s">
        <v>8329</v>
      </c>
      <c r="S3663" s="13">
        <f t="shared" si="287"/>
        <v>42772.776076388895</v>
      </c>
      <c r="T3663" s="13">
        <f t="shared" si="288"/>
        <v>42805.561805555553</v>
      </c>
      <c r="U3663">
        <f t="shared" si="289"/>
        <v>2017</v>
      </c>
    </row>
    <row r="3664" spans="1:21" ht="48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8219</v>
      </c>
      <c r="G3664" t="s">
        <v>8235</v>
      </c>
      <c r="H3664" t="s">
        <v>8247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8284</v>
      </c>
      <c r="O3664">
        <f t="shared" si="285"/>
        <v>0</v>
      </c>
      <c r="P3664">
        <f t="shared" si="286"/>
        <v>0</v>
      </c>
      <c r="Q3664" s="10" t="s">
        <v>8312</v>
      </c>
      <c r="R3664" t="s">
        <v>8313</v>
      </c>
      <c r="S3664" s="13">
        <f t="shared" si="287"/>
        <v>42461.447662037041</v>
      </c>
      <c r="T3664" s="13">
        <f t="shared" si="288"/>
        <v>42481.447662037041</v>
      </c>
      <c r="U3664">
        <f t="shared" si="289"/>
        <v>2016</v>
      </c>
    </row>
    <row r="3665" spans="1:21" ht="48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8217</v>
      </c>
      <c r="G3665" t="s">
        <v>8222</v>
      </c>
      <c r="H3665" t="s">
        <v>8244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8273</v>
      </c>
      <c r="O3665">
        <f t="shared" si="285"/>
        <v>109</v>
      </c>
      <c r="P3665">
        <f t="shared" si="286"/>
        <v>75.38</v>
      </c>
      <c r="Q3665" s="10" t="s">
        <v>8324</v>
      </c>
      <c r="R3665" t="s">
        <v>8348</v>
      </c>
      <c r="S3665" s="13">
        <f t="shared" si="287"/>
        <v>41382.096180555556</v>
      </c>
      <c r="T3665" s="13">
        <f t="shared" si="288"/>
        <v>41401.207638888889</v>
      </c>
      <c r="U3665">
        <f t="shared" si="289"/>
        <v>2013</v>
      </c>
    </row>
    <row r="3666" spans="1:21" ht="48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8217</v>
      </c>
      <c r="G3666" t="s">
        <v>8222</v>
      </c>
      <c r="H3666" t="s">
        <v>8244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8276</v>
      </c>
      <c r="O3666">
        <f t="shared" si="285"/>
        <v>133</v>
      </c>
      <c r="P3666">
        <f t="shared" si="286"/>
        <v>28.57</v>
      </c>
      <c r="Q3666" s="10" t="s">
        <v>8324</v>
      </c>
      <c r="R3666" t="s">
        <v>8345</v>
      </c>
      <c r="S3666" s="13">
        <f t="shared" si="287"/>
        <v>42058.941736111112</v>
      </c>
      <c r="T3666" s="13">
        <f t="shared" si="288"/>
        <v>42088.90006944444</v>
      </c>
      <c r="U3666">
        <f t="shared" si="289"/>
        <v>2015</v>
      </c>
    </row>
    <row r="3667" spans="1:21" ht="48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8217</v>
      </c>
      <c r="G3667" t="s">
        <v>8222</v>
      </c>
      <c r="H3667" t="s">
        <v>8244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8297</v>
      </c>
      <c r="O3667">
        <f t="shared" si="285"/>
        <v>156</v>
      </c>
      <c r="P3667">
        <f t="shared" si="286"/>
        <v>54.15</v>
      </c>
      <c r="Q3667" s="10" t="s">
        <v>8324</v>
      </c>
      <c r="R3667" t="s">
        <v>8356</v>
      </c>
      <c r="S3667" s="13">
        <f t="shared" si="287"/>
        <v>41930.975601851853</v>
      </c>
      <c r="T3667" s="13">
        <f t="shared" si="288"/>
        <v>41961.017268518524</v>
      </c>
      <c r="U3667">
        <f t="shared" si="289"/>
        <v>2014</v>
      </c>
    </row>
    <row r="3668" spans="1:21" ht="32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8217</v>
      </c>
      <c r="G3668" t="s">
        <v>8223</v>
      </c>
      <c r="H3668" t="s">
        <v>8245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8297</v>
      </c>
      <c r="O3668">
        <f t="shared" si="285"/>
        <v>118</v>
      </c>
      <c r="P3668">
        <f t="shared" si="286"/>
        <v>29.61</v>
      </c>
      <c r="Q3668" s="10" t="s">
        <v>8324</v>
      </c>
      <c r="R3668" t="s">
        <v>8356</v>
      </c>
      <c r="S3668" s="13">
        <f t="shared" si="287"/>
        <v>41744.745208333334</v>
      </c>
      <c r="T3668" s="13">
        <f t="shared" si="288"/>
        <v>41774.745208333334</v>
      </c>
      <c r="U3668">
        <f t="shared" si="289"/>
        <v>2014</v>
      </c>
    </row>
    <row r="3669" spans="1:21" ht="48" x14ac:dyDescent="0.2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8217</v>
      </c>
      <c r="G3669" t="s">
        <v>8223</v>
      </c>
      <c r="H3669" t="s">
        <v>8245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8300</v>
      </c>
      <c r="O3669">
        <f t="shared" si="285"/>
        <v>143</v>
      </c>
      <c r="P3669">
        <f t="shared" si="286"/>
        <v>51.6</v>
      </c>
      <c r="Q3669" s="10" t="s">
        <v>8310</v>
      </c>
      <c r="R3669" t="s">
        <v>8311</v>
      </c>
      <c r="S3669" s="13">
        <f t="shared" si="287"/>
        <v>42783.459398148145</v>
      </c>
      <c r="T3669" s="13">
        <f t="shared" si="288"/>
        <v>42797.459398148145</v>
      </c>
      <c r="U3669">
        <f t="shared" si="289"/>
        <v>2017</v>
      </c>
    </row>
    <row r="3670" spans="1:21" ht="48" x14ac:dyDescent="0.2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8217</v>
      </c>
      <c r="G3670" t="s">
        <v>8222</v>
      </c>
      <c r="H3670" t="s">
        <v>8244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8268</v>
      </c>
      <c r="O3670">
        <f t="shared" si="285"/>
        <v>101</v>
      </c>
      <c r="P3670">
        <f t="shared" si="286"/>
        <v>60.33</v>
      </c>
      <c r="Q3670" s="10" t="s">
        <v>8310</v>
      </c>
      <c r="R3670" t="s">
        <v>8334</v>
      </c>
      <c r="S3670" s="13">
        <f t="shared" si="287"/>
        <v>41802.62090277778</v>
      </c>
      <c r="T3670" s="13">
        <f t="shared" si="288"/>
        <v>41822.62090277778</v>
      </c>
      <c r="U3670">
        <f t="shared" si="289"/>
        <v>2014</v>
      </c>
    </row>
    <row r="3671" spans="1:21" ht="48" x14ac:dyDescent="0.2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8217</v>
      </c>
      <c r="G3671" t="s">
        <v>8222</v>
      </c>
      <c r="H3671" t="s">
        <v>8244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8268</v>
      </c>
      <c r="O3671">
        <f t="shared" si="285"/>
        <v>131</v>
      </c>
      <c r="P3671">
        <f t="shared" si="286"/>
        <v>97.92</v>
      </c>
      <c r="Q3671" s="10" t="s">
        <v>8310</v>
      </c>
      <c r="R3671" t="s">
        <v>8334</v>
      </c>
      <c r="S3671" s="13">
        <f t="shared" si="287"/>
        <v>41974.743148148147</v>
      </c>
      <c r="T3671" s="13">
        <f t="shared" si="288"/>
        <v>42004.743148148147</v>
      </c>
      <c r="U3671">
        <f t="shared" si="289"/>
        <v>2014</v>
      </c>
    </row>
    <row r="3672" spans="1:21" ht="48" x14ac:dyDescent="0.2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8217</v>
      </c>
      <c r="G3672" t="s">
        <v>8222</v>
      </c>
      <c r="H3672" t="s">
        <v>8244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8268</v>
      </c>
      <c r="O3672">
        <f t="shared" si="285"/>
        <v>114</v>
      </c>
      <c r="P3672">
        <f t="shared" si="286"/>
        <v>37.96</v>
      </c>
      <c r="Q3672" s="10" t="s">
        <v>8310</v>
      </c>
      <c r="R3672" t="s">
        <v>8334</v>
      </c>
      <c r="S3672" s="13">
        <f t="shared" si="287"/>
        <v>42026.176180555558</v>
      </c>
      <c r="T3672" s="13">
        <f t="shared" si="288"/>
        <v>42064.207638888889</v>
      </c>
      <c r="U3672">
        <f t="shared" si="289"/>
        <v>2015</v>
      </c>
    </row>
    <row r="3673" spans="1:21" ht="48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8217</v>
      </c>
      <c r="G3673" t="s">
        <v>8222</v>
      </c>
      <c r="H3673" t="s">
        <v>8244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8262</v>
      </c>
      <c r="O3673">
        <f t="shared" si="285"/>
        <v>145</v>
      </c>
      <c r="P3673">
        <f t="shared" si="286"/>
        <v>56.14</v>
      </c>
      <c r="Q3673" s="10" t="s">
        <v>8308</v>
      </c>
      <c r="R3673" t="s">
        <v>8347</v>
      </c>
      <c r="S3673" s="13">
        <f t="shared" si="287"/>
        <v>42175.816365740742</v>
      </c>
      <c r="T3673" s="13">
        <f t="shared" si="288"/>
        <v>42205.816365740742</v>
      </c>
      <c r="U3673">
        <f t="shared" si="289"/>
        <v>2015</v>
      </c>
    </row>
    <row r="3674" spans="1:21" ht="48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8219</v>
      </c>
      <c r="G3674" t="s">
        <v>8222</v>
      </c>
      <c r="H3674" t="s">
        <v>8244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8270</v>
      </c>
      <c r="O3674">
        <f t="shared" si="285"/>
        <v>0</v>
      </c>
      <c r="P3674">
        <f t="shared" si="286"/>
        <v>0</v>
      </c>
      <c r="Q3674" s="10" t="s">
        <v>8315</v>
      </c>
      <c r="R3674" t="s">
        <v>8323</v>
      </c>
      <c r="S3674" s="13">
        <f t="shared" si="287"/>
        <v>42491.781319444446</v>
      </c>
      <c r="T3674" s="13">
        <f t="shared" si="288"/>
        <v>42551.781319444446</v>
      </c>
      <c r="U3674">
        <f t="shared" si="289"/>
        <v>2016</v>
      </c>
    </row>
    <row r="3675" spans="1:21" ht="48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8217</v>
      </c>
      <c r="G3675" t="s">
        <v>8223</v>
      </c>
      <c r="H3675" t="s">
        <v>8245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8268</v>
      </c>
      <c r="O3675">
        <f t="shared" si="285"/>
        <v>141</v>
      </c>
      <c r="P3675">
        <f t="shared" si="286"/>
        <v>52.17</v>
      </c>
      <c r="Q3675" s="10" t="s">
        <v>8310</v>
      </c>
      <c r="R3675" t="s">
        <v>8334</v>
      </c>
      <c r="S3675" s="13">
        <f t="shared" si="287"/>
        <v>42423.050613425927</v>
      </c>
      <c r="T3675" s="13">
        <f t="shared" si="288"/>
        <v>42443.008946759262</v>
      </c>
      <c r="U3675">
        <f t="shared" si="289"/>
        <v>2016</v>
      </c>
    </row>
    <row r="3676" spans="1:21" ht="32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8217</v>
      </c>
      <c r="G3676" t="s">
        <v>8222</v>
      </c>
      <c r="H3676" t="s">
        <v>8244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8273</v>
      </c>
      <c r="O3676">
        <f t="shared" si="285"/>
        <v>108</v>
      </c>
      <c r="P3676">
        <f t="shared" si="286"/>
        <v>34.07</v>
      </c>
      <c r="Q3676" s="10" t="s">
        <v>8324</v>
      </c>
      <c r="R3676" t="s">
        <v>8348</v>
      </c>
      <c r="S3676" s="13">
        <f t="shared" si="287"/>
        <v>41151.708321759259</v>
      </c>
      <c r="T3676" s="13">
        <f t="shared" si="288"/>
        <v>41177.165972222225</v>
      </c>
      <c r="U3676">
        <f t="shared" si="289"/>
        <v>2012</v>
      </c>
    </row>
    <row r="3677" spans="1:21" ht="64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8217</v>
      </c>
      <c r="G3677" t="s">
        <v>8227</v>
      </c>
      <c r="H3677" t="s">
        <v>8249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8268</v>
      </c>
      <c r="O3677">
        <f t="shared" si="285"/>
        <v>100</v>
      </c>
      <c r="P3677">
        <f t="shared" si="286"/>
        <v>40.479999999999997</v>
      </c>
      <c r="Q3677" s="10" t="s">
        <v>8310</v>
      </c>
      <c r="R3677" t="s">
        <v>8334</v>
      </c>
      <c r="S3677" s="13">
        <f t="shared" si="287"/>
        <v>42307.908379629633</v>
      </c>
      <c r="T3677" s="13">
        <f t="shared" si="288"/>
        <v>42347.950046296297</v>
      </c>
      <c r="U3677">
        <f t="shared" si="289"/>
        <v>2015</v>
      </c>
    </row>
    <row r="3678" spans="1:21" ht="48" x14ac:dyDescent="0.2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8217</v>
      </c>
      <c r="G3678" t="s">
        <v>8222</v>
      </c>
      <c r="H3678" t="s">
        <v>8244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8268</v>
      </c>
      <c r="O3678">
        <f t="shared" si="285"/>
        <v>339</v>
      </c>
      <c r="P3678">
        <f t="shared" si="286"/>
        <v>62.59</v>
      </c>
      <c r="Q3678" s="10" t="s">
        <v>8310</v>
      </c>
      <c r="R3678" t="s">
        <v>8334</v>
      </c>
      <c r="S3678" s="13">
        <f t="shared" si="287"/>
        <v>42462.140868055561</v>
      </c>
      <c r="T3678" s="13">
        <f t="shared" si="288"/>
        <v>42489.875</v>
      </c>
      <c r="U3678">
        <f t="shared" si="289"/>
        <v>2016</v>
      </c>
    </row>
    <row r="3679" spans="1:21" ht="32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8219</v>
      </c>
      <c r="G3679" t="s">
        <v>8231</v>
      </c>
      <c r="H3679" t="s">
        <v>8247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8268</v>
      </c>
      <c r="O3679">
        <f t="shared" si="285"/>
        <v>15</v>
      </c>
      <c r="P3679">
        <f t="shared" si="286"/>
        <v>32.75</v>
      </c>
      <c r="Q3679" s="10" t="s">
        <v>8310</v>
      </c>
      <c r="R3679" t="s">
        <v>8334</v>
      </c>
      <c r="S3679" s="13">
        <f t="shared" si="287"/>
        <v>41968.677465277782</v>
      </c>
      <c r="T3679" s="13">
        <f t="shared" si="288"/>
        <v>42028.5</v>
      </c>
      <c r="U3679">
        <f t="shared" si="289"/>
        <v>2015</v>
      </c>
    </row>
    <row r="3680" spans="1:21" ht="64" x14ac:dyDescent="0.2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8219</v>
      </c>
      <c r="G3680" t="s">
        <v>8223</v>
      </c>
      <c r="H3680" t="s">
        <v>8245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8268</v>
      </c>
      <c r="O3680">
        <f t="shared" si="285"/>
        <v>20</v>
      </c>
      <c r="P3680">
        <f t="shared" si="286"/>
        <v>34</v>
      </c>
      <c r="Q3680" s="10" t="s">
        <v>8310</v>
      </c>
      <c r="R3680" t="s">
        <v>8334</v>
      </c>
      <c r="S3680" s="13">
        <f t="shared" si="287"/>
        <v>42132.809953703705</v>
      </c>
      <c r="T3680" s="13">
        <f t="shared" si="288"/>
        <v>42192.809953703705</v>
      </c>
      <c r="U3680">
        <f t="shared" si="289"/>
        <v>2015</v>
      </c>
    </row>
    <row r="3681" spans="1:21" ht="32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8217</v>
      </c>
      <c r="G3681" t="s">
        <v>8222</v>
      </c>
      <c r="H3681" t="s">
        <v>8244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8298</v>
      </c>
      <c r="O3681">
        <f t="shared" si="285"/>
        <v>110</v>
      </c>
      <c r="P3681">
        <f t="shared" si="286"/>
        <v>44.1</v>
      </c>
      <c r="Q3681" s="10" t="s">
        <v>8315</v>
      </c>
      <c r="R3681" t="s">
        <v>8320</v>
      </c>
      <c r="S3681" s="13">
        <f t="shared" si="287"/>
        <v>41953.966053240743</v>
      </c>
      <c r="T3681" s="13">
        <f t="shared" si="288"/>
        <v>41973.966053240743</v>
      </c>
      <c r="U3681">
        <f t="shared" si="289"/>
        <v>2014</v>
      </c>
    </row>
    <row r="3682" spans="1:21" ht="48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8219</v>
      </c>
      <c r="G3682" t="s">
        <v>8222</v>
      </c>
      <c r="H3682" t="s">
        <v>8244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8267</v>
      </c>
      <c r="O3682">
        <f t="shared" si="285"/>
        <v>18</v>
      </c>
      <c r="P3682">
        <f t="shared" si="286"/>
        <v>28.2</v>
      </c>
      <c r="Q3682" s="10" t="s">
        <v>8308</v>
      </c>
      <c r="R3682" t="s">
        <v>8314</v>
      </c>
      <c r="S3682" s="13">
        <f t="shared" si="287"/>
        <v>41844.922662037039</v>
      </c>
      <c r="T3682" s="13">
        <f t="shared" si="288"/>
        <v>41874.922662037039</v>
      </c>
      <c r="U3682">
        <f t="shared" si="289"/>
        <v>2014</v>
      </c>
    </row>
    <row r="3683" spans="1:21" ht="48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8217</v>
      </c>
      <c r="G3683" t="s">
        <v>8222</v>
      </c>
      <c r="H3683" t="s">
        <v>8244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8270</v>
      </c>
      <c r="O3683">
        <f t="shared" si="285"/>
        <v>132</v>
      </c>
      <c r="P3683">
        <f t="shared" si="286"/>
        <v>39.07</v>
      </c>
      <c r="Q3683" s="10" t="s">
        <v>8315</v>
      </c>
      <c r="R3683" t="s">
        <v>8323</v>
      </c>
      <c r="S3683" s="13">
        <f t="shared" si="287"/>
        <v>41832.852627314816</v>
      </c>
      <c r="T3683" s="13">
        <f t="shared" si="288"/>
        <v>41862.852627314816</v>
      </c>
      <c r="U3683">
        <f t="shared" si="289"/>
        <v>2014</v>
      </c>
    </row>
    <row r="3684" spans="1:21" ht="48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8217</v>
      </c>
      <c r="G3684" t="s">
        <v>8222</v>
      </c>
      <c r="H3684" t="s">
        <v>8244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8273</v>
      </c>
      <c r="O3684">
        <f t="shared" si="285"/>
        <v>133</v>
      </c>
      <c r="P3684">
        <f t="shared" si="286"/>
        <v>42.61</v>
      </c>
      <c r="Q3684" s="10" t="s">
        <v>8324</v>
      </c>
      <c r="R3684" t="s">
        <v>8348</v>
      </c>
      <c r="S3684" s="13">
        <f t="shared" si="287"/>
        <v>41403.000856481485</v>
      </c>
      <c r="T3684" s="13">
        <f t="shared" si="288"/>
        <v>41433.000856481485</v>
      </c>
      <c r="U3684">
        <f t="shared" si="289"/>
        <v>2013</v>
      </c>
    </row>
    <row r="3685" spans="1:21" ht="48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8217</v>
      </c>
      <c r="G3685" t="s">
        <v>8222</v>
      </c>
      <c r="H3685" t="s">
        <v>8244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8273</v>
      </c>
      <c r="O3685">
        <f t="shared" si="285"/>
        <v>180</v>
      </c>
      <c r="P3685">
        <f t="shared" si="286"/>
        <v>43.52</v>
      </c>
      <c r="Q3685" s="10" t="s">
        <v>8324</v>
      </c>
      <c r="R3685" t="s">
        <v>8348</v>
      </c>
      <c r="S3685" s="13">
        <f t="shared" si="287"/>
        <v>42055.972824074073</v>
      </c>
      <c r="T3685" s="13">
        <f t="shared" si="288"/>
        <v>42085.931157407409</v>
      </c>
      <c r="U3685">
        <f t="shared" si="289"/>
        <v>2015</v>
      </c>
    </row>
    <row r="3686" spans="1:21" ht="48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8219</v>
      </c>
      <c r="G3686" t="s">
        <v>8222</v>
      </c>
      <c r="H3686" t="s">
        <v>8244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8288</v>
      </c>
      <c r="O3686">
        <f t="shared" si="285"/>
        <v>0</v>
      </c>
      <c r="P3686">
        <f t="shared" si="286"/>
        <v>1</v>
      </c>
      <c r="Q3686" s="10" t="s">
        <v>8328</v>
      </c>
      <c r="R3686" t="s">
        <v>8341</v>
      </c>
      <c r="S3686" s="13">
        <f t="shared" si="287"/>
        <v>42151.667337962965</v>
      </c>
      <c r="T3686" s="13">
        <f t="shared" si="288"/>
        <v>42211.667337962965</v>
      </c>
      <c r="U3686">
        <f t="shared" si="289"/>
        <v>2015</v>
      </c>
    </row>
    <row r="3687" spans="1:21" ht="16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8217</v>
      </c>
      <c r="G3687" t="s">
        <v>8222</v>
      </c>
      <c r="H3687" t="s">
        <v>8244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8273</v>
      </c>
      <c r="O3687">
        <f t="shared" si="285"/>
        <v>125</v>
      </c>
      <c r="P3687">
        <f t="shared" si="286"/>
        <v>37.07</v>
      </c>
      <c r="Q3687" s="10" t="s">
        <v>8324</v>
      </c>
      <c r="R3687" t="s">
        <v>8348</v>
      </c>
      <c r="S3687" s="13">
        <f t="shared" si="287"/>
        <v>41409.00037037037</v>
      </c>
      <c r="T3687" s="13">
        <f t="shared" si="288"/>
        <v>41430.00037037037</v>
      </c>
      <c r="U3687">
        <f t="shared" si="289"/>
        <v>2013</v>
      </c>
    </row>
    <row r="3688" spans="1:21" ht="48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8217</v>
      </c>
      <c r="G3688" t="s">
        <v>8222</v>
      </c>
      <c r="H3688" t="s">
        <v>8244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8273</v>
      </c>
      <c r="O3688">
        <f t="shared" si="285"/>
        <v>102</v>
      </c>
      <c r="P3688">
        <f t="shared" si="286"/>
        <v>58.21</v>
      </c>
      <c r="Q3688" s="10" t="s">
        <v>8324</v>
      </c>
      <c r="R3688" t="s">
        <v>8348</v>
      </c>
      <c r="S3688" s="13">
        <f t="shared" si="287"/>
        <v>41177.060381944444</v>
      </c>
      <c r="T3688" s="13">
        <f t="shared" si="288"/>
        <v>41227.102048611108</v>
      </c>
      <c r="U3688">
        <f t="shared" si="289"/>
        <v>2012</v>
      </c>
    </row>
    <row r="3689" spans="1:21" ht="48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8217</v>
      </c>
      <c r="G3689" t="s">
        <v>8222</v>
      </c>
      <c r="H3689" t="s">
        <v>8244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8292</v>
      </c>
      <c r="O3689">
        <f t="shared" si="285"/>
        <v>101</v>
      </c>
      <c r="P3689">
        <f t="shared" si="286"/>
        <v>35</v>
      </c>
      <c r="Q3689" s="10" t="s">
        <v>8315</v>
      </c>
      <c r="R3689" t="s">
        <v>8326</v>
      </c>
      <c r="S3689" s="13">
        <f t="shared" si="287"/>
        <v>40102.918055555558</v>
      </c>
      <c r="T3689" s="13">
        <f t="shared" si="288"/>
        <v>40140.249305555553</v>
      </c>
      <c r="U3689">
        <f t="shared" si="289"/>
        <v>2009</v>
      </c>
    </row>
    <row r="3690" spans="1:21" ht="48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8217</v>
      </c>
      <c r="G3690" t="s">
        <v>8222</v>
      </c>
      <c r="H3690" t="s">
        <v>8244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8276</v>
      </c>
      <c r="O3690">
        <f t="shared" si="285"/>
        <v>130</v>
      </c>
      <c r="P3690">
        <f t="shared" si="286"/>
        <v>28</v>
      </c>
      <c r="Q3690" s="10" t="s">
        <v>8324</v>
      </c>
      <c r="R3690" t="s">
        <v>8345</v>
      </c>
      <c r="S3690" s="13">
        <f t="shared" si="287"/>
        <v>41394.074467592596</v>
      </c>
      <c r="T3690" s="13">
        <f t="shared" si="288"/>
        <v>41425</v>
      </c>
      <c r="U3690">
        <f t="shared" si="289"/>
        <v>2013</v>
      </c>
    </row>
    <row r="3691" spans="1:21" ht="48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8217</v>
      </c>
      <c r="G3691" t="s">
        <v>8222</v>
      </c>
      <c r="H3691" t="s">
        <v>8244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8273</v>
      </c>
      <c r="O3691">
        <f t="shared" si="285"/>
        <v>101</v>
      </c>
      <c r="P3691">
        <f t="shared" si="286"/>
        <v>115.71</v>
      </c>
      <c r="Q3691" s="10" t="s">
        <v>8324</v>
      </c>
      <c r="R3691" t="s">
        <v>8348</v>
      </c>
      <c r="S3691" s="13">
        <f t="shared" si="287"/>
        <v>41074.727037037039</v>
      </c>
      <c r="T3691" s="13">
        <f t="shared" si="288"/>
        <v>41088.727037037039</v>
      </c>
      <c r="U3691">
        <f t="shared" si="289"/>
        <v>2012</v>
      </c>
    </row>
    <row r="3692" spans="1:21" ht="48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8217</v>
      </c>
      <c r="G3692" t="s">
        <v>8222</v>
      </c>
      <c r="H3692" t="s">
        <v>8244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8297</v>
      </c>
      <c r="O3692">
        <f t="shared" si="285"/>
        <v>111</v>
      </c>
      <c r="P3692">
        <f t="shared" si="286"/>
        <v>35.6</v>
      </c>
      <c r="Q3692" s="10" t="s">
        <v>8324</v>
      </c>
      <c r="R3692" t="s">
        <v>8356</v>
      </c>
      <c r="S3692" s="13">
        <f t="shared" si="287"/>
        <v>40829.873657407406</v>
      </c>
      <c r="T3692" s="13">
        <f t="shared" si="288"/>
        <v>40862.817361111112</v>
      </c>
      <c r="U3692">
        <f t="shared" si="289"/>
        <v>2011</v>
      </c>
    </row>
    <row r="3693" spans="1:21" ht="48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8217</v>
      </c>
      <c r="G3693" t="s">
        <v>8222</v>
      </c>
      <c r="H3693" t="s">
        <v>8244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8299</v>
      </c>
      <c r="O3693">
        <f t="shared" si="285"/>
        <v>125</v>
      </c>
      <c r="P3693">
        <f t="shared" si="286"/>
        <v>91</v>
      </c>
      <c r="Q3693" s="10" t="s">
        <v>8315</v>
      </c>
      <c r="R3693" t="s">
        <v>8316</v>
      </c>
      <c r="S3693" s="13">
        <f t="shared" si="287"/>
        <v>42319.035833333335</v>
      </c>
      <c r="T3693" s="13">
        <f t="shared" si="288"/>
        <v>42379.035833333335</v>
      </c>
      <c r="U3693">
        <f t="shared" si="289"/>
        <v>2016</v>
      </c>
    </row>
    <row r="3694" spans="1:21" ht="48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8219</v>
      </c>
      <c r="G3694" t="s">
        <v>8223</v>
      </c>
      <c r="H3694" t="s">
        <v>8245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8301</v>
      </c>
      <c r="O3694">
        <f t="shared" si="285"/>
        <v>0</v>
      </c>
      <c r="P3694">
        <f t="shared" si="286"/>
        <v>1</v>
      </c>
      <c r="Q3694" s="10" t="s">
        <v>8312</v>
      </c>
      <c r="R3694" t="s">
        <v>8342</v>
      </c>
      <c r="S3694" s="13">
        <f t="shared" si="287"/>
        <v>41745.826273148145</v>
      </c>
      <c r="T3694" s="13">
        <f t="shared" si="288"/>
        <v>41795.826273148145</v>
      </c>
      <c r="U3694">
        <f t="shared" si="289"/>
        <v>2014</v>
      </c>
    </row>
    <row r="3695" spans="1:21" ht="48" x14ac:dyDescent="0.2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8217</v>
      </c>
      <c r="G3695" t="s">
        <v>8223</v>
      </c>
      <c r="H3695" t="s">
        <v>8245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8268</v>
      </c>
      <c r="O3695">
        <f t="shared" si="285"/>
        <v>116</v>
      </c>
      <c r="P3695">
        <f t="shared" si="286"/>
        <v>44</v>
      </c>
      <c r="Q3695" s="10" t="s">
        <v>8310</v>
      </c>
      <c r="R3695" t="s">
        <v>8334</v>
      </c>
      <c r="S3695" s="13">
        <f t="shared" si="287"/>
        <v>41795.528101851851</v>
      </c>
      <c r="T3695" s="13">
        <f t="shared" si="288"/>
        <v>41825.528101851851</v>
      </c>
      <c r="U3695">
        <f t="shared" si="289"/>
        <v>2014</v>
      </c>
    </row>
    <row r="3696" spans="1:21" ht="48" x14ac:dyDescent="0.2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8217</v>
      </c>
      <c r="G3696" t="s">
        <v>8223</v>
      </c>
      <c r="H3696" t="s">
        <v>8245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8268</v>
      </c>
      <c r="O3696">
        <f t="shared" si="285"/>
        <v>170</v>
      </c>
      <c r="P3696">
        <f t="shared" si="286"/>
        <v>64.760000000000005</v>
      </c>
      <c r="Q3696" s="10" t="s">
        <v>8310</v>
      </c>
      <c r="R3696" t="s">
        <v>8334</v>
      </c>
      <c r="S3696" s="13">
        <f t="shared" si="287"/>
        <v>42019.959837962961</v>
      </c>
      <c r="T3696" s="13">
        <f t="shared" si="288"/>
        <v>42034.959837962961</v>
      </c>
      <c r="U3696">
        <f t="shared" si="289"/>
        <v>2015</v>
      </c>
    </row>
    <row r="3697" spans="1:21" ht="48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8217</v>
      </c>
      <c r="G3697" t="s">
        <v>8223</v>
      </c>
      <c r="H3697" t="s">
        <v>8245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8268</v>
      </c>
      <c r="O3697">
        <f t="shared" si="285"/>
        <v>105</v>
      </c>
      <c r="P3697">
        <f t="shared" si="286"/>
        <v>17.829999999999998</v>
      </c>
      <c r="Q3697" s="10" t="s">
        <v>8310</v>
      </c>
      <c r="R3697" t="s">
        <v>8334</v>
      </c>
      <c r="S3697" s="13">
        <f t="shared" si="287"/>
        <v>42379.74418981481</v>
      </c>
      <c r="T3697" s="13">
        <f t="shared" si="288"/>
        <v>42410.875</v>
      </c>
      <c r="U3697">
        <f t="shared" si="289"/>
        <v>2016</v>
      </c>
    </row>
    <row r="3698" spans="1:21" ht="48" x14ac:dyDescent="0.2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8217</v>
      </c>
      <c r="G3698" t="s">
        <v>8223</v>
      </c>
      <c r="H3698" t="s">
        <v>8245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8268</v>
      </c>
      <c r="O3698">
        <f t="shared" si="285"/>
        <v>211</v>
      </c>
      <c r="P3698">
        <f t="shared" si="286"/>
        <v>29.07</v>
      </c>
      <c r="Q3698" s="10" t="s">
        <v>8310</v>
      </c>
      <c r="R3698" t="s">
        <v>8334</v>
      </c>
      <c r="S3698" s="13">
        <f t="shared" si="287"/>
        <v>42105.267488425925</v>
      </c>
      <c r="T3698" s="13">
        <f t="shared" si="288"/>
        <v>42132.836805555555</v>
      </c>
      <c r="U3698">
        <f t="shared" si="289"/>
        <v>2015</v>
      </c>
    </row>
    <row r="3699" spans="1:21" ht="48" x14ac:dyDescent="0.2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8217</v>
      </c>
      <c r="G3699" t="s">
        <v>8223</v>
      </c>
      <c r="H3699" t="s">
        <v>8245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8268</v>
      </c>
      <c r="O3699">
        <f t="shared" si="285"/>
        <v>101</v>
      </c>
      <c r="P3699">
        <f t="shared" si="286"/>
        <v>24.55</v>
      </c>
      <c r="Q3699" s="10" t="s">
        <v>8310</v>
      </c>
      <c r="R3699" t="s">
        <v>8334</v>
      </c>
      <c r="S3699" s="13">
        <f t="shared" si="287"/>
        <v>42468.374606481477</v>
      </c>
      <c r="T3699" s="13">
        <f t="shared" si="288"/>
        <v>42498.374606481477</v>
      </c>
      <c r="U3699">
        <f t="shared" si="289"/>
        <v>2016</v>
      </c>
    </row>
    <row r="3700" spans="1:21" ht="48" x14ac:dyDescent="0.2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8217</v>
      </c>
      <c r="G3700" t="s">
        <v>8222</v>
      </c>
      <c r="H3700" t="s">
        <v>8244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8268</v>
      </c>
      <c r="O3700">
        <f t="shared" si="285"/>
        <v>171</v>
      </c>
      <c r="P3700">
        <f t="shared" si="286"/>
        <v>68.25</v>
      </c>
      <c r="Q3700" s="10" t="s">
        <v>8310</v>
      </c>
      <c r="R3700" t="s">
        <v>8334</v>
      </c>
      <c r="S3700" s="13">
        <f t="shared" si="287"/>
        <v>42532.052523148144</v>
      </c>
      <c r="T3700" s="13">
        <f t="shared" si="288"/>
        <v>42560.166666666672</v>
      </c>
      <c r="U3700">
        <f t="shared" si="289"/>
        <v>2016</v>
      </c>
    </row>
    <row r="3701" spans="1:21" ht="48" x14ac:dyDescent="0.2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8217</v>
      </c>
      <c r="G3701" t="s">
        <v>8223</v>
      </c>
      <c r="H3701" t="s">
        <v>8245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8268</v>
      </c>
      <c r="O3701">
        <f t="shared" si="285"/>
        <v>100</v>
      </c>
      <c r="P3701">
        <f t="shared" si="286"/>
        <v>29.63</v>
      </c>
      <c r="Q3701" s="10" t="s">
        <v>8310</v>
      </c>
      <c r="R3701" t="s">
        <v>8334</v>
      </c>
      <c r="S3701" s="13">
        <f t="shared" si="287"/>
        <v>42506.709375000006</v>
      </c>
      <c r="T3701" s="13">
        <f t="shared" si="288"/>
        <v>42538.583333333328</v>
      </c>
      <c r="U3701">
        <f t="shared" si="289"/>
        <v>2016</v>
      </c>
    </row>
    <row r="3702" spans="1:21" ht="48" x14ac:dyDescent="0.2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8217</v>
      </c>
      <c r="G3702" t="s">
        <v>8222</v>
      </c>
      <c r="H3702" t="s">
        <v>8244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8268</v>
      </c>
      <c r="O3702">
        <f t="shared" si="285"/>
        <v>109</v>
      </c>
      <c r="P3702">
        <f t="shared" si="286"/>
        <v>46.05</v>
      </c>
      <c r="Q3702" s="10" t="s">
        <v>8310</v>
      </c>
      <c r="R3702" t="s">
        <v>8334</v>
      </c>
      <c r="S3702" s="13">
        <f t="shared" si="287"/>
        <v>42523.248715277776</v>
      </c>
      <c r="T3702" s="13">
        <f t="shared" si="288"/>
        <v>42537.248715277776</v>
      </c>
      <c r="U3702">
        <f t="shared" si="289"/>
        <v>2016</v>
      </c>
    </row>
    <row r="3703" spans="1:21" ht="48" x14ac:dyDescent="0.2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8217</v>
      </c>
      <c r="G3703" t="s">
        <v>8222</v>
      </c>
      <c r="H3703" t="s">
        <v>8244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8268</v>
      </c>
      <c r="O3703">
        <f t="shared" si="285"/>
        <v>129</v>
      </c>
      <c r="P3703">
        <f t="shared" si="286"/>
        <v>64.38</v>
      </c>
      <c r="Q3703" s="10" t="s">
        <v>8310</v>
      </c>
      <c r="R3703" t="s">
        <v>8334</v>
      </c>
      <c r="S3703" s="13">
        <f t="shared" si="287"/>
        <v>41876.815787037034</v>
      </c>
      <c r="T3703" s="13">
        <f t="shared" si="288"/>
        <v>41894.815787037034</v>
      </c>
      <c r="U3703">
        <f t="shared" si="289"/>
        <v>2014</v>
      </c>
    </row>
    <row r="3704" spans="1:21" ht="48" x14ac:dyDescent="0.2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8217</v>
      </c>
      <c r="G3704" t="s">
        <v>8222</v>
      </c>
      <c r="H3704" t="s">
        <v>8244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8268</v>
      </c>
      <c r="O3704">
        <f t="shared" si="285"/>
        <v>156</v>
      </c>
      <c r="P3704">
        <f t="shared" si="286"/>
        <v>51.92</v>
      </c>
      <c r="Q3704" s="10" t="s">
        <v>8310</v>
      </c>
      <c r="R3704" t="s">
        <v>8334</v>
      </c>
      <c r="S3704" s="13">
        <f t="shared" si="287"/>
        <v>42360.887835648144</v>
      </c>
      <c r="T3704" s="13">
        <f t="shared" si="288"/>
        <v>42390.887835648144</v>
      </c>
      <c r="U3704">
        <f t="shared" si="289"/>
        <v>2016</v>
      </c>
    </row>
    <row r="3705" spans="1:21" ht="48" x14ac:dyDescent="0.2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8217</v>
      </c>
      <c r="G3705" t="s">
        <v>8222</v>
      </c>
      <c r="H3705" t="s">
        <v>8244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8268</v>
      </c>
      <c r="O3705">
        <f t="shared" si="285"/>
        <v>113</v>
      </c>
      <c r="P3705">
        <f t="shared" si="286"/>
        <v>64.290000000000006</v>
      </c>
      <c r="Q3705" s="10" t="s">
        <v>8310</v>
      </c>
      <c r="R3705" t="s">
        <v>8334</v>
      </c>
      <c r="S3705" s="13">
        <f t="shared" si="287"/>
        <v>42553.926527777774</v>
      </c>
      <c r="T3705" s="13">
        <f t="shared" si="288"/>
        <v>42585.172916666663</v>
      </c>
      <c r="U3705">
        <f t="shared" si="289"/>
        <v>2016</v>
      </c>
    </row>
    <row r="3706" spans="1:21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8219</v>
      </c>
      <c r="G3706" t="s">
        <v>8222</v>
      </c>
      <c r="H3706" t="s">
        <v>8244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8268</v>
      </c>
      <c r="O3706">
        <f t="shared" si="285"/>
        <v>33</v>
      </c>
      <c r="P3706">
        <f t="shared" si="286"/>
        <v>37.14</v>
      </c>
      <c r="Q3706" s="10" t="s">
        <v>8310</v>
      </c>
      <c r="R3706" t="s">
        <v>8334</v>
      </c>
      <c r="S3706" s="13">
        <f t="shared" si="287"/>
        <v>42056.1324537037</v>
      </c>
      <c r="T3706" s="13">
        <f t="shared" si="288"/>
        <v>42086.207638888889</v>
      </c>
      <c r="U3706">
        <f t="shared" si="289"/>
        <v>2015</v>
      </c>
    </row>
    <row r="3707" spans="1:21" ht="48" x14ac:dyDescent="0.2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8219</v>
      </c>
      <c r="G3707" t="s">
        <v>8222</v>
      </c>
      <c r="H3707" t="s">
        <v>8244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8268</v>
      </c>
      <c r="O3707">
        <f t="shared" si="285"/>
        <v>1</v>
      </c>
      <c r="P3707">
        <f t="shared" si="286"/>
        <v>10</v>
      </c>
      <c r="Q3707" s="10" t="s">
        <v>8310</v>
      </c>
      <c r="R3707" t="s">
        <v>8334</v>
      </c>
      <c r="S3707" s="13">
        <f t="shared" si="287"/>
        <v>42217.670104166667</v>
      </c>
      <c r="T3707" s="13">
        <f t="shared" si="288"/>
        <v>42247.670104166667</v>
      </c>
      <c r="U3707">
        <f t="shared" si="289"/>
        <v>2015</v>
      </c>
    </row>
    <row r="3708" spans="1:21" ht="48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8218</v>
      </c>
      <c r="G3708" t="s">
        <v>8223</v>
      </c>
      <c r="H3708" t="s">
        <v>8245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8269</v>
      </c>
      <c r="O3708">
        <f t="shared" si="285"/>
        <v>1</v>
      </c>
      <c r="P3708">
        <f t="shared" si="286"/>
        <v>5</v>
      </c>
      <c r="Q3708" s="10" t="s">
        <v>8315</v>
      </c>
      <c r="R3708" t="s">
        <v>8319</v>
      </c>
      <c r="S3708" s="13">
        <f t="shared" si="287"/>
        <v>42307.034074074079</v>
      </c>
      <c r="T3708" s="13">
        <f t="shared" si="288"/>
        <v>42337.075740740736</v>
      </c>
      <c r="U3708">
        <f t="shared" si="289"/>
        <v>2015</v>
      </c>
    </row>
    <row r="3709" spans="1:21" ht="48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8220</v>
      </c>
      <c r="G3709" t="s">
        <v>8222</v>
      </c>
      <c r="H3709" t="s">
        <v>8244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8268</v>
      </c>
      <c r="O3709">
        <f t="shared" si="285"/>
        <v>21</v>
      </c>
      <c r="P3709">
        <f t="shared" si="286"/>
        <v>23.14</v>
      </c>
      <c r="Q3709" s="10" t="s">
        <v>8310</v>
      </c>
      <c r="R3709" t="s">
        <v>8334</v>
      </c>
      <c r="S3709" s="13">
        <f t="shared" si="287"/>
        <v>42807.151863425926</v>
      </c>
      <c r="T3709" s="13">
        <f t="shared" si="288"/>
        <v>42829.151863425926</v>
      </c>
      <c r="U3709">
        <f t="shared" si="289"/>
        <v>2017</v>
      </c>
    </row>
    <row r="3710" spans="1:21" ht="48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8217</v>
      </c>
      <c r="G3710" t="s">
        <v>8223</v>
      </c>
      <c r="H3710" t="s">
        <v>8245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8268</v>
      </c>
      <c r="O3710">
        <f t="shared" si="285"/>
        <v>100</v>
      </c>
      <c r="P3710">
        <f t="shared" si="286"/>
        <v>38.65</v>
      </c>
      <c r="Q3710" s="10" t="s">
        <v>8310</v>
      </c>
      <c r="R3710" t="s">
        <v>8334</v>
      </c>
      <c r="S3710" s="13">
        <f t="shared" si="287"/>
        <v>41788.587083333332</v>
      </c>
      <c r="T3710" s="13">
        <f t="shared" si="288"/>
        <v>41818.587083333332</v>
      </c>
      <c r="U3710">
        <f t="shared" si="289"/>
        <v>2014</v>
      </c>
    </row>
    <row r="3711" spans="1:21" ht="48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8217</v>
      </c>
      <c r="G3711" t="s">
        <v>8222</v>
      </c>
      <c r="H3711" t="s">
        <v>8244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8263</v>
      </c>
      <c r="O3711">
        <f t="shared" si="285"/>
        <v>198</v>
      </c>
      <c r="P3711">
        <f t="shared" si="286"/>
        <v>53.04</v>
      </c>
      <c r="Q3711" s="10" t="s">
        <v>8308</v>
      </c>
      <c r="R3711" t="s">
        <v>8357</v>
      </c>
      <c r="S3711" s="13">
        <f t="shared" si="287"/>
        <v>41100.158877314818</v>
      </c>
      <c r="T3711" s="13">
        <f t="shared" si="288"/>
        <v>41104.126388888886</v>
      </c>
      <c r="U3711">
        <f t="shared" si="289"/>
        <v>2012</v>
      </c>
    </row>
    <row r="3712" spans="1:21" ht="32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8219</v>
      </c>
      <c r="G3712" t="s">
        <v>8222</v>
      </c>
      <c r="H3712" t="s">
        <v>8244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8267</v>
      </c>
      <c r="O3712">
        <f t="shared" si="285"/>
        <v>64</v>
      </c>
      <c r="P3712">
        <f t="shared" si="286"/>
        <v>40</v>
      </c>
      <c r="Q3712" s="10" t="s">
        <v>8308</v>
      </c>
      <c r="R3712" t="s">
        <v>8314</v>
      </c>
      <c r="S3712" s="13">
        <f t="shared" si="287"/>
        <v>42107.703877314809</v>
      </c>
      <c r="T3712" s="13">
        <f t="shared" si="288"/>
        <v>42137.703877314809</v>
      </c>
      <c r="U3712">
        <f t="shared" si="289"/>
        <v>2015</v>
      </c>
    </row>
    <row r="3713" spans="1:21" ht="48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8219</v>
      </c>
      <c r="G3713" t="s">
        <v>8222</v>
      </c>
      <c r="H3713" t="s">
        <v>8244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8269</v>
      </c>
      <c r="O3713">
        <f t="shared" si="285"/>
        <v>0</v>
      </c>
      <c r="P3713">
        <f t="shared" si="286"/>
        <v>0</v>
      </c>
      <c r="Q3713" s="10" t="s">
        <v>8315</v>
      </c>
      <c r="R3713" t="s">
        <v>8319</v>
      </c>
      <c r="S3713" s="13">
        <f t="shared" si="287"/>
        <v>42057.883159722223</v>
      </c>
      <c r="T3713" s="13">
        <f t="shared" si="288"/>
        <v>42087.841493055559</v>
      </c>
      <c r="U3713">
        <f t="shared" si="289"/>
        <v>2015</v>
      </c>
    </row>
    <row r="3714" spans="1:21" ht="48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8219</v>
      </c>
      <c r="G3714" t="s">
        <v>8222</v>
      </c>
      <c r="H3714" t="s">
        <v>8244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8276</v>
      </c>
      <c r="O3714">
        <f t="shared" si="285"/>
        <v>37</v>
      </c>
      <c r="P3714">
        <f t="shared" si="286"/>
        <v>35</v>
      </c>
      <c r="Q3714" s="10" t="s">
        <v>8324</v>
      </c>
      <c r="R3714" t="s">
        <v>8345</v>
      </c>
      <c r="S3714" s="13">
        <f t="shared" si="287"/>
        <v>40646.099097222221</v>
      </c>
      <c r="T3714" s="13">
        <f t="shared" si="288"/>
        <v>40691.099097222221</v>
      </c>
      <c r="U3714">
        <f t="shared" si="289"/>
        <v>2011</v>
      </c>
    </row>
    <row r="3715" spans="1:21" ht="32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8219</v>
      </c>
      <c r="G3715" t="s">
        <v>8222</v>
      </c>
      <c r="H3715" t="s">
        <v>8244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8279</v>
      </c>
      <c r="O3715">
        <f t="shared" ref="O3715:O3778" si="290">ROUND(E3715/D3715*100,0)</f>
        <v>1</v>
      </c>
      <c r="P3715">
        <f t="shared" ref="P3715:P3778" si="291">IFERROR(ROUND(E3715/L3715,2),0)</f>
        <v>10</v>
      </c>
      <c r="Q3715" s="10" t="s">
        <v>8321</v>
      </c>
      <c r="R3715" t="s">
        <v>8322</v>
      </c>
      <c r="S3715" s="13">
        <f t="shared" ref="S3715:S3778" si="292">(((J3715/60)/60)/24)+DATE(1970,1,1)</f>
        <v>40802.964594907404</v>
      </c>
      <c r="T3715" s="13">
        <f t="shared" ref="T3715:T3778" si="293">(((I3715/60)/60)/24)+DATE(1970,1,1)</f>
        <v>40832.964594907404</v>
      </c>
      <c r="U3715">
        <f t="shared" ref="U3715:U3778" si="294">YEAR(T3715)</f>
        <v>2011</v>
      </c>
    </row>
    <row r="3716" spans="1:21" ht="48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8217</v>
      </c>
      <c r="G3716" t="s">
        <v>8222</v>
      </c>
      <c r="H3716" t="s">
        <v>8244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8273</v>
      </c>
      <c r="O3716">
        <f t="shared" si="290"/>
        <v>122</v>
      </c>
      <c r="P3716">
        <f t="shared" si="291"/>
        <v>53.88</v>
      </c>
      <c r="Q3716" s="10" t="s">
        <v>8324</v>
      </c>
      <c r="R3716" t="s">
        <v>8348</v>
      </c>
      <c r="S3716" s="13">
        <f t="shared" si="292"/>
        <v>42752.144976851851</v>
      </c>
      <c r="T3716" s="13">
        <f t="shared" si="293"/>
        <v>42795.125</v>
      </c>
      <c r="U3716">
        <f t="shared" si="294"/>
        <v>2017</v>
      </c>
    </row>
    <row r="3717" spans="1:21" ht="48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8219</v>
      </c>
      <c r="G3717" t="s">
        <v>8223</v>
      </c>
      <c r="H3717" t="s">
        <v>8245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8286</v>
      </c>
      <c r="O3717">
        <f t="shared" si="290"/>
        <v>13</v>
      </c>
      <c r="P3717">
        <f t="shared" si="291"/>
        <v>14.43</v>
      </c>
      <c r="Q3717" s="10" t="s">
        <v>8328</v>
      </c>
      <c r="R3717" t="s">
        <v>8355</v>
      </c>
      <c r="S3717" s="13">
        <f t="shared" si="292"/>
        <v>42472.449467592596</v>
      </c>
      <c r="T3717" s="13">
        <f t="shared" si="293"/>
        <v>42502.449467592596</v>
      </c>
      <c r="U3717">
        <f t="shared" si="294"/>
        <v>2016</v>
      </c>
    </row>
    <row r="3718" spans="1:21" ht="48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8219</v>
      </c>
      <c r="G3718" t="s">
        <v>8222</v>
      </c>
      <c r="H3718" t="s">
        <v>8244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8286</v>
      </c>
      <c r="O3718">
        <f t="shared" si="290"/>
        <v>0</v>
      </c>
      <c r="P3718">
        <f t="shared" si="291"/>
        <v>0</v>
      </c>
      <c r="Q3718" s="10" t="s">
        <v>8328</v>
      </c>
      <c r="R3718" t="s">
        <v>8355</v>
      </c>
      <c r="S3718" s="13">
        <f t="shared" si="292"/>
        <v>42241.613796296297</v>
      </c>
      <c r="T3718" s="13">
        <f t="shared" si="293"/>
        <v>42264.708333333328</v>
      </c>
      <c r="U3718">
        <f t="shared" si="294"/>
        <v>2015</v>
      </c>
    </row>
    <row r="3719" spans="1:21" ht="32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8219</v>
      </c>
      <c r="G3719" t="s">
        <v>8223</v>
      </c>
      <c r="H3719" t="s">
        <v>8245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8286</v>
      </c>
      <c r="O3719">
        <f t="shared" si="290"/>
        <v>5</v>
      </c>
      <c r="P3719">
        <f t="shared" si="291"/>
        <v>11.67</v>
      </c>
      <c r="Q3719" s="10" t="s">
        <v>8328</v>
      </c>
      <c r="R3719" t="s">
        <v>8355</v>
      </c>
      <c r="S3719" s="13">
        <f t="shared" si="292"/>
        <v>42185.397673611107</v>
      </c>
      <c r="T3719" s="13">
        <f t="shared" si="293"/>
        <v>42244.508333333331</v>
      </c>
      <c r="U3719">
        <f t="shared" si="294"/>
        <v>2015</v>
      </c>
    </row>
    <row r="3720" spans="1:21" ht="48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8217</v>
      </c>
      <c r="G3720" t="s">
        <v>8223</v>
      </c>
      <c r="H3720" t="s">
        <v>8245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8273</v>
      </c>
      <c r="O3720">
        <f t="shared" si="290"/>
        <v>101</v>
      </c>
      <c r="P3720">
        <f t="shared" si="291"/>
        <v>42.11</v>
      </c>
      <c r="Q3720" s="10" t="s">
        <v>8324</v>
      </c>
      <c r="R3720" t="s">
        <v>8348</v>
      </c>
      <c r="S3720" s="13">
        <f t="shared" si="292"/>
        <v>41453.688530092593</v>
      </c>
      <c r="T3720" s="13">
        <f t="shared" si="293"/>
        <v>41513.688530092593</v>
      </c>
      <c r="U3720">
        <f t="shared" si="294"/>
        <v>2013</v>
      </c>
    </row>
    <row r="3721" spans="1:21" ht="48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8217</v>
      </c>
      <c r="G3721" t="s">
        <v>8222</v>
      </c>
      <c r="H3721" t="s">
        <v>8244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8273</v>
      </c>
      <c r="O3721">
        <f t="shared" si="290"/>
        <v>133</v>
      </c>
      <c r="P3721">
        <f t="shared" si="291"/>
        <v>52.68</v>
      </c>
      <c r="Q3721" s="10" t="s">
        <v>8324</v>
      </c>
      <c r="R3721" t="s">
        <v>8348</v>
      </c>
      <c r="S3721" s="13">
        <f t="shared" si="292"/>
        <v>41655.709305555552</v>
      </c>
      <c r="T3721" s="13">
        <f t="shared" si="293"/>
        <v>41676.709305555552</v>
      </c>
      <c r="U3721">
        <f t="shared" si="294"/>
        <v>2014</v>
      </c>
    </row>
    <row r="3722" spans="1:21" ht="48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8217</v>
      </c>
      <c r="G3722" t="s">
        <v>8222</v>
      </c>
      <c r="H3722" t="s">
        <v>8244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8276</v>
      </c>
      <c r="O3722">
        <f t="shared" si="290"/>
        <v>113</v>
      </c>
      <c r="P3722">
        <f t="shared" si="291"/>
        <v>34</v>
      </c>
      <c r="Q3722" s="10" t="s">
        <v>8324</v>
      </c>
      <c r="R3722" t="s">
        <v>8345</v>
      </c>
      <c r="S3722" s="13">
        <f t="shared" si="292"/>
        <v>41034.72216435185</v>
      </c>
      <c r="T3722" s="13">
        <f t="shared" si="293"/>
        <v>41064.72216435185</v>
      </c>
      <c r="U3722">
        <f t="shared" si="294"/>
        <v>2012</v>
      </c>
    </row>
    <row r="3723" spans="1:21" ht="48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8217</v>
      </c>
      <c r="G3723" t="s">
        <v>8223</v>
      </c>
      <c r="H3723" t="s">
        <v>8245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8294</v>
      </c>
      <c r="O3723">
        <f t="shared" si="290"/>
        <v>120</v>
      </c>
      <c r="P3723">
        <f t="shared" si="291"/>
        <v>35.92</v>
      </c>
      <c r="Q3723" s="10" t="s">
        <v>8321</v>
      </c>
      <c r="R3723" t="s">
        <v>8349</v>
      </c>
      <c r="S3723" s="13">
        <f t="shared" si="292"/>
        <v>42768.833645833336</v>
      </c>
      <c r="T3723" s="13">
        <f t="shared" si="293"/>
        <v>42780.833645833336</v>
      </c>
      <c r="U3723">
        <f t="shared" si="294"/>
        <v>2017</v>
      </c>
    </row>
    <row r="3724" spans="1:21" ht="48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8217</v>
      </c>
      <c r="G3724" t="s">
        <v>8222</v>
      </c>
      <c r="H3724" t="s">
        <v>8244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8277</v>
      </c>
      <c r="O3724">
        <f t="shared" si="290"/>
        <v>152</v>
      </c>
      <c r="P3724">
        <f t="shared" si="291"/>
        <v>42.22</v>
      </c>
      <c r="Q3724" s="10" t="s">
        <v>8324</v>
      </c>
      <c r="R3724" t="s">
        <v>8343</v>
      </c>
      <c r="S3724" s="13">
        <f t="shared" si="292"/>
        <v>41031.82163194444</v>
      </c>
      <c r="T3724" s="13">
        <f t="shared" si="293"/>
        <v>41061.82163194444</v>
      </c>
      <c r="U3724">
        <f t="shared" si="294"/>
        <v>2012</v>
      </c>
    </row>
    <row r="3725" spans="1:21" ht="32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8217</v>
      </c>
      <c r="G3725" t="s">
        <v>8222</v>
      </c>
      <c r="H3725" t="s">
        <v>8244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8273</v>
      </c>
      <c r="O3725">
        <f t="shared" si="290"/>
        <v>185</v>
      </c>
      <c r="P3725">
        <f t="shared" si="291"/>
        <v>115.83</v>
      </c>
      <c r="Q3725" s="10" t="s">
        <v>8324</v>
      </c>
      <c r="R3725" t="s">
        <v>8348</v>
      </c>
      <c r="S3725" s="13">
        <f t="shared" si="292"/>
        <v>42323.17460648148</v>
      </c>
      <c r="T3725" s="13">
        <f t="shared" si="293"/>
        <v>42383.17460648148</v>
      </c>
      <c r="U3725">
        <f t="shared" si="294"/>
        <v>2016</v>
      </c>
    </row>
    <row r="3726" spans="1:21" ht="32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8217</v>
      </c>
      <c r="G3726" t="s">
        <v>8222</v>
      </c>
      <c r="H3726" t="s">
        <v>8244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8276</v>
      </c>
      <c r="O3726">
        <f t="shared" si="290"/>
        <v>171</v>
      </c>
      <c r="P3726">
        <f t="shared" si="291"/>
        <v>31.34</v>
      </c>
      <c r="Q3726" s="10" t="s">
        <v>8324</v>
      </c>
      <c r="R3726" t="s">
        <v>8345</v>
      </c>
      <c r="S3726" s="13">
        <f t="shared" si="292"/>
        <v>41088.691493055558</v>
      </c>
      <c r="T3726" s="13">
        <f t="shared" si="293"/>
        <v>41133.691493055558</v>
      </c>
      <c r="U3726">
        <f t="shared" si="294"/>
        <v>2012</v>
      </c>
    </row>
    <row r="3727" spans="1:21" ht="48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8217</v>
      </c>
      <c r="G3727" t="s">
        <v>8223</v>
      </c>
      <c r="H3727" t="s">
        <v>8245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8292</v>
      </c>
      <c r="O3727">
        <f t="shared" si="290"/>
        <v>1462</v>
      </c>
      <c r="P3727">
        <f t="shared" si="291"/>
        <v>40.76</v>
      </c>
      <c r="Q3727" s="10" t="s">
        <v>8315</v>
      </c>
      <c r="R3727" t="s">
        <v>8326</v>
      </c>
      <c r="S3727" s="13">
        <f t="shared" si="292"/>
        <v>41493.543958333335</v>
      </c>
      <c r="T3727" s="13">
        <f t="shared" si="293"/>
        <v>41523.791666666664</v>
      </c>
      <c r="U3727">
        <f t="shared" si="294"/>
        <v>2013</v>
      </c>
    </row>
    <row r="3728" spans="1:21" ht="48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8217</v>
      </c>
      <c r="G3728" t="s">
        <v>8223</v>
      </c>
      <c r="H3728" t="s">
        <v>8245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8292</v>
      </c>
      <c r="O3728">
        <f t="shared" si="290"/>
        <v>978</v>
      </c>
      <c r="P3728">
        <f t="shared" si="291"/>
        <v>21.64</v>
      </c>
      <c r="Q3728" s="10" t="s">
        <v>8315</v>
      </c>
      <c r="R3728" t="s">
        <v>8326</v>
      </c>
      <c r="S3728" s="13">
        <f t="shared" si="292"/>
        <v>41316.120949074073</v>
      </c>
      <c r="T3728" s="13">
        <f t="shared" si="293"/>
        <v>41346.833333333336</v>
      </c>
      <c r="U3728">
        <f t="shared" si="294"/>
        <v>2013</v>
      </c>
    </row>
    <row r="3729" spans="1:21" ht="48" x14ac:dyDescent="0.2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8219</v>
      </c>
      <c r="G3729" t="s">
        <v>8222</v>
      </c>
      <c r="H3729" t="s">
        <v>8244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8268</v>
      </c>
      <c r="O3729">
        <f t="shared" si="290"/>
        <v>34</v>
      </c>
      <c r="P3729">
        <f t="shared" si="291"/>
        <v>63</v>
      </c>
      <c r="Q3729" s="10" t="s">
        <v>8310</v>
      </c>
      <c r="R3729" t="s">
        <v>8334</v>
      </c>
      <c r="S3729" s="13">
        <f t="shared" si="292"/>
        <v>42461.596273148149</v>
      </c>
      <c r="T3729" s="13">
        <f t="shared" si="293"/>
        <v>42491.596273148149</v>
      </c>
      <c r="U3729">
        <f t="shared" si="294"/>
        <v>2016</v>
      </c>
    </row>
    <row r="3730" spans="1:21" ht="48" x14ac:dyDescent="0.2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8219</v>
      </c>
      <c r="G3730" t="s">
        <v>8222</v>
      </c>
      <c r="H3730" t="s">
        <v>8244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8268</v>
      </c>
      <c r="O3730">
        <f t="shared" si="290"/>
        <v>1</v>
      </c>
      <c r="P3730">
        <f t="shared" si="291"/>
        <v>3</v>
      </c>
      <c r="Q3730" s="10" t="s">
        <v>8310</v>
      </c>
      <c r="R3730" t="s">
        <v>8334</v>
      </c>
      <c r="S3730" s="13">
        <f t="shared" si="292"/>
        <v>41982.904386574075</v>
      </c>
      <c r="T3730" s="13">
        <f t="shared" si="293"/>
        <v>42042.904386574075</v>
      </c>
      <c r="U3730">
        <f t="shared" si="294"/>
        <v>2015</v>
      </c>
    </row>
    <row r="3731" spans="1:21" ht="48" x14ac:dyDescent="0.2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8217</v>
      </c>
      <c r="G3731" t="s">
        <v>8227</v>
      </c>
      <c r="H3731" t="s">
        <v>8249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8302</v>
      </c>
      <c r="O3731">
        <f t="shared" si="290"/>
        <v>106</v>
      </c>
      <c r="P3731">
        <f t="shared" si="291"/>
        <v>88.33</v>
      </c>
      <c r="Q3731" s="10" t="s">
        <v>8310</v>
      </c>
      <c r="R3731" t="s">
        <v>8318</v>
      </c>
      <c r="S3731" s="13">
        <f t="shared" si="292"/>
        <v>41872.291238425925</v>
      </c>
      <c r="T3731" s="13">
        <f t="shared" si="293"/>
        <v>41897.255555555559</v>
      </c>
      <c r="U3731">
        <f t="shared" si="294"/>
        <v>2014</v>
      </c>
    </row>
    <row r="3732" spans="1:21" ht="48" x14ac:dyDescent="0.2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8217</v>
      </c>
      <c r="G3732" t="s">
        <v>8222</v>
      </c>
      <c r="H3732" t="s">
        <v>8244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8268</v>
      </c>
      <c r="O3732">
        <f t="shared" si="290"/>
        <v>129</v>
      </c>
      <c r="P3732">
        <f t="shared" si="291"/>
        <v>60.69</v>
      </c>
      <c r="Q3732" s="10" t="s">
        <v>8310</v>
      </c>
      <c r="R3732" t="s">
        <v>8334</v>
      </c>
      <c r="S3732" s="13">
        <f t="shared" si="292"/>
        <v>41922.640590277777</v>
      </c>
      <c r="T3732" s="13">
        <f t="shared" si="293"/>
        <v>41932.249305555553</v>
      </c>
      <c r="U3732">
        <f t="shared" si="294"/>
        <v>2014</v>
      </c>
    </row>
    <row r="3733" spans="1:21" ht="48" x14ac:dyDescent="0.2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8219</v>
      </c>
      <c r="G3733" t="s">
        <v>8222</v>
      </c>
      <c r="H3733" t="s">
        <v>8244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8300</v>
      </c>
      <c r="O3733">
        <f t="shared" si="290"/>
        <v>57</v>
      </c>
      <c r="P3733">
        <f t="shared" si="291"/>
        <v>43</v>
      </c>
      <c r="Q3733" s="10" t="s">
        <v>8310</v>
      </c>
      <c r="R3733" t="s">
        <v>8311</v>
      </c>
      <c r="S3733" s="13">
        <f t="shared" si="292"/>
        <v>42081.515335648146</v>
      </c>
      <c r="T3733" s="13">
        <f t="shared" si="293"/>
        <v>42095.515335648146</v>
      </c>
      <c r="U3733">
        <f t="shared" si="294"/>
        <v>2015</v>
      </c>
    </row>
    <row r="3734" spans="1:21" ht="48" x14ac:dyDescent="0.2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8217</v>
      </c>
      <c r="G3734" t="s">
        <v>8222</v>
      </c>
      <c r="H3734" t="s">
        <v>8244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8268</v>
      </c>
      <c r="O3734">
        <f t="shared" si="290"/>
        <v>163</v>
      </c>
      <c r="P3734">
        <f t="shared" si="291"/>
        <v>58.1</v>
      </c>
      <c r="Q3734" s="10" t="s">
        <v>8310</v>
      </c>
      <c r="R3734" t="s">
        <v>8334</v>
      </c>
      <c r="S3734" s="13">
        <f t="shared" si="292"/>
        <v>40644.159259259257</v>
      </c>
      <c r="T3734" s="13">
        <f t="shared" si="293"/>
        <v>40666.165972222225</v>
      </c>
      <c r="U3734">
        <f t="shared" si="294"/>
        <v>2011</v>
      </c>
    </row>
    <row r="3735" spans="1:21" ht="48" x14ac:dyDescent="0.2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8217</v>
      </c>
      <c r="G3735" t="s">
        <v>8223</v>
      </c>
      <c r="H3735" t="s">
        <v>8245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8268</v>
      </c>
      <c r="O3735">
        <f t="shared" si="290"/>
        <v>119</v>
      </c>
      <c r="P3735">
        <f t="shared" si="291"/>
        <v>29.67</v>
      </c>
      <c r="Q3735" s="10" t="s">
        <v>8310</v>
      </c>
      <c r="R3735" t="s">
        <v>8334</v>
      </c>
      <c r="S3735" s="13">
        <f t="shared" si="292"/>
        <v>42192.933958333335</v>
      </c>
      <c r="T3735" s="13">
        <f t="shared" si="293"/>
        <v>42217.933958333335</v>
      </c>
      <c r="U3735">
        <f t="shared" si="294"/>
        <v>2015</v>
      </c>
    </row>
    <row r="3736" spans="1:21" ht="48" x14ac:dyDescent="0.2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8217</v>
      </c>
      <c r="G3736" t="s">
        <v>8227</v>
      </c>
      <c r="H3736" t="s">
        <v>8249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8268</v>
      </c>
      <c r="O3736">
        <f t="shared" si="290"/>
        <v>104</v>
      </c>
      <c r="P3736">
        <f t="shared" si="291"/>
        <v>97.5</v>
      </c>
      <c r="Q3736" s="10" t="s">
        <v>8310</v>
      </c>
      <c r="R3736" t="s">
        <v>8334</v>
      </c>
      <c r="S3736" s="13">
        <f t="shared" si="292"/>
        <v>41780.712893518517</v>
      </c>
      <c r="T3736" s="13">
        <f t="shared" si="293"/>
        <v>41806.712893518517</v>
      </c>
      <c r="U3736">
        <f t="shared" si="294"/>
        <v>2014</v>
      </c>
    </row>
    <row r="3737" spans="1:21" ht="48" x14ac:dyDescent="0.2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8217</v>
      </c>
      <c r="G3737" t="s">
        <v>8222</v>
      </c>
      <c r="H3737" t="s">
        <v>8244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8268</v>
      </c>
      <c r="O3737">
        <f t="shared" si="290"/>
        <v>139</v>
      </c>
      <c r="P3737">
        <f t="shared" si="291"/>
        <v>45.35</v>
      </c>
      <c r="Q3737" s="10" t="s">
        <v>8310</v>
      </c>
      <c r="R3737" t="s">
        <v>8334</v>
      </c>
      <c r="S3737" s="13">
        <f t="shared" si="292"/>
        <v>42219.180393518516</v>
      </c>
      <c r="T3737" s="13">
        <f t="shared" si="293"/>
        <v>42249.180393518516</v>
      </c>
      <c r="U3737">
        <f t="shared" si="294"/>
        <v>2015</v>
      </c>
    </row>
    <row r="3738" spans="1:21" ht="48" x14ac:dyDescent="0.2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8219</v>
      </c>
      <c r="G3738" t="s">
        <v>8222</v>
      </c>
      <c r="H3738" t="s">
        <v>8244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8268</v>
      </c>
      <c r="O3738">
        <f t="shared" si="290"/>
        <v>9</v>
      </c>
      <c r="P3738">
        <f t="shared" si="291"/>
        <v>16.25</v>
      </c>
      <c r="Q3738" s="10" t="s">
        <v>8310</v>
      </c>
      <c r="R3738" t="s">
        <v>8334</v>
      </c>
      <c r="S3738" s="13">
        <f t="shared" si="292"/>
        <v>41834.135370370372</v>
      </c>
      <c r="T3738" s="13">
        <f t="shared" si="293"/>
        <v>41849.135370370372</v>
      </c>
      <c r="U3738">
        <f t="shared" si="294"/>
        <v>2014</v>
      </c>
    </row>
    <row r="3739" spans="1:21" ht="48" x14ac:dyDescent="0.2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8219</v>
      </c>
      <c r="G3739" t="s">
        <v>8222</v>
      </c>
      <c r="H3739" t="s">
        <v>8244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8268</v>
      </c>
      <c r="O3739">
        <f t="shared" si="290"/>
        <v>8</v>
      </c>
      <c r="P3739">
        <f t="shared" si="291"/>
        <v>10.17</v>
      </c>
      <c r="Q3739" s="10" t="s">
        <v>8310</v>
      </c>
      <c r="R3739" t="s">
        <v>8334</v>
      </c>
      <c r="S3739" s="13">
        <f t="shared" si="292"/>
        <v>42020.768634259264</v>
      </c>
      <c r="T3739" s="13">
        <f t="shared" si="293"/>
        <v>42065.958333333328</v>
      </c>
      <c r="U3739">
        <f t="shared" si="294"/>
        <v>2015</v>
      </c>
    </row>
    <row r="3740" spans="1:21" ht="48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8217</v>
      </c>
      <c r="G3740" t="s">
        <v>8222</v>
      </c>
      <c r="H3740" t="s">
        <v>8244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8297</v>
      </c>
      <c r="O3740">
        <f t="shared" si="290"/>
        <v>106</v>
      </c>
      <c r="P3740">
        <f t="shared" si="291"/>
        <v>23.12</v>
      </c>
      <c r="Q3740" s="10" t="s">
        <v>8324</v>
      </c>
      <c r="R3740" t="s">
        <v>8356</v>
      </c>
      <c r="S3740" s="13">
        <f t="shared" si="292"/>
        <v>41222.991400462961</v>
      </c>
      <c r="T3740" s="13">
        <f t="shared" si="293"/>
        <v>41267.991400462961</v>
      </c>
      <c r="U3740">
        <f t="shared" si="294"/>
        <v>2012</v>
      </c>
    </row>
    <row r="3741" spans="1:21" ht="48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8217</v>
      </c>
      <c r="G3741" t="s">
        <v>8223</v>
      </c>
      <c r="H3741" t="s">
        <v>8245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8268</v>
      </c>
      <c r="O3741">
        <f t="shared" si="290"/>
        <v>119</v>
      </c>
      <c r="P3741">
        <f t="shared" si="291"/>
        <v>17.25</v>
      </c>
      <c r="Q3741" s="10" t="s">
        <v>8310</v>
      </c>
      <c r="R3741" t="s">
        <v>8334</v>
      </c>
      <c r="S3741" s="13">
        <f t="shared" si="292"/>
        <v>42779.610289351855</v>
      </c>
      <c r="T3741" s="13">
        <f t="shared" si="293"/>
        <v>42794</v>
      </c>
      <c r="U3741">
        <f t="shared" si="294"/>
        <v>2017</v>
      </c>
    </row>
    <row r="3742" spans="1:21" ht="48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8217</v>
      </c>
      <c r="G3742" t="s">
        <v>8222</v>
      </c>
      <c r="H3742" t="s">
        <v>8244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8271</v>
      </c>
      <c r="O3742">
        <f t="shared" si="290"/>
        <v>118</v>
      </c>
      <c r="P3742">
        <f t="shared" si="291"/>
        <v>37.450000000000003</v>
      </c>
      <c r="Q3742" s="10" t="s">
        <v>8312</v>
      </c>
      <c r="R3742" t="s">
        <v>8346</v>
      </c>
      <c r="S3742" s="13">
        <f t="shared" si="292"/>
        <v>40590.766886574071</v>
      </c>
      <c r="T3742" s="13">
        <f t="shared" si="293"/>
        <v>40651.725219907406</v>
      </c>
      <c r="U3742">
        <f t="shared" si="294"/>
        <v>2011</v>
      </c>
    </row>
    <row r="3743" spans="1:21" ht="48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8217</v>
      </c>
      <c r="G3743" t="s">
        <v>8222</v>
      </c>
      <c r="H3743" t="s">
        <v>8244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8273</v>
      </c>
      <c r="O3743">
        <f t="shared" si="290"/>
        <v>100</v>
      </c>
      <c r="P3743">
        <f t="shared" si="291"/>
        <v>50</v>
      </c>
      <c r="Q3743" s="10" t="s">
        <v>8324</v>
      </c>
      <c r="R3743" t="s">
        <v>8348</v>
      </c>
      <c r="S3743" s="13">
        <f t="shared" si="292"/>
        <v>41116.758125</v>
      </c>
      <c r="T3743" s="13">
        <f t="shared" si="293"/>
        <v>41146.758125</v>
      </c>
      <c r="U3743">
        <f t="shared" si="294"/>
        <v>2012</v>
      </c>
    </row>
    <row r="3744" spans="1:21" ht="32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8219</v>
      </c>
      <c r="G3744" t="s">
        <v>8222</v>
      </c>
      <c r="H3744" t="s">
        <v>8244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8286</v>
      </c>
      <c r="O3744">
        <f t="shared" si="290"/>
        <v>9</v>
      </c>
      <c r="P3744">
        <f t="shared" si="291"/>
        <v>60</v>
      </c>
      <c r="Q3744" s="10" t="s">
        <v>8328</v>
      </c>
      <c r="R3744" t="s">
        <v>8355</v>
      </c>
      <c r="S3744" s="13">
        <f t="shared" si="292"/>
        <v>42286.88217592593</v>
      </c>
      <c r="T3744" s="13">
        <f t="shared" si="293"/>
        <v>42316.923842592587</v>
      </c>
      <c r="U3744">
        <f t="shared" si="294"/>
        <v>2015</v>
      </c>
    </row>
    <row r="3745" spans="1:21" ht="48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8217</v>
      </c>
      <c r="G3745" t="s">
        <v>8222</v>
      </c>
      <c r="H3745" t="s">
        <v>8244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8273</v>
      </c>
      <c r="O3745">
        <f t="shared" si="290"/>
        <v>116</v>
      </c>
      <c r="P3745">
        <f t="shared" si="291"/>
        <v>24.58</v>
      </c>
      <c r="Q3745" s="10" t="s">
        <v>8324</v>
      </c>
      <c r="R3745" t="s">
        <v>8348</v>
      </c>
      <c r="S3745" s="13">
        <f t="shared" si="292"/>
        <v>41176.684907407405</v>
      </c>
      <c r="T3745" s="13">
        <f t="shared" si="293"/>
        <v>41206.684907407405</v>
      </c>
      <c r="U3745">
        <f t="shared" si="294"/>
        <v>2012</v>
      </c>
    </row>
    <row r="3746" spans="1:21" ht="48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8217</v>
      </c>
      <c r="G3746" t="s">
        <v>8222</v>
      </c>
      <c r="H3746" t="s">
        <v>8244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8273</v>
      </c>
      <c r="O3746">
        <f t="shared" si="290"/>
        <v>250</v>
      </c>
      <c r="P3746">
        <f t="shared" si="291"/>
        <v>67.31</v>
      </c>
      <c r="Q3746" s="10" t="s">
        <v>8324</v>
      </c>
      <c r="R3746" t="s">
        <v>8348</v>
      </c>
      <c r="S3746" s="13">
        <f t="shared" si="292"/>
        <v>42565.009097222224</v>
      </c>
      <c r="T3746" s="13">
        <f t="shared" si="293"/>
        <v>42572.009097222224</v>
      </c>
      <c r="U3746">
        <f t="shared" si="294"/>
        <v>2016</v>
      </c>
    </row>
    <row r="3747" spans="1:21" ht="32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8217</v>
      </c>
      <c r="G3747" t="s">
        <v>8222</v>
      </c>
      <c r="H3747" t="s">
        <v>8244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8276</v>
      </c>
      <c r="O3747">
        <f t="shared" si="290"/>
        <v>180</v>
      </c>
      <c r="P3747">
        <f t="shared" si="291"/>
        <v>26.27</v>
      </c>
      <c r="Q3747" s="10" t="s">
        <v>8324</v>
      </c>
      <c r="R3747" t="s">
        <v>8345</v>
      </c>
      <c r="S3747" s="13">
        <f t="shared" si="292"/>
        <v>41145.719305555554</v>
      </c>
      <c r="T3747" s="13">
        <f t="shared" si="293"/>
        <v>41175.719305555554</v>
      </c>
      <c r="U3747">
        <f t="shared" si="294"/>
        <v>2012</v>
      </c>
    </row>
    <row r="3748" spans="1:21" ht="48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8217</v>
      </c>
      <c r="G3748" t="s">
        <v>8222</v>
      </c>
      <c r="H3748" t="s">
        <v>8244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8297</v>
      </c>
      <c r="O3748">
        <f t="shared" si="290"/>
        <v>104</v>
      </c>
      <c r="P3748">
        <f t="shared" si="291"/>
        <v>55.77</v>
      </c>
      <c r="Q3748" s="10" t="s">
        <v>8324</v>
      </c>
      <c r="R3748" t="s">
        <v>8356</v>
      </c>
      <c r="S3748" s="13">
        <f t="shared" si="292"/>
        <v>41509.426585648151</v>
      </c>
      <c r="T3748" s="13">
        <f t="shared" si="293"/>
        <v>41548.165972222225</v>
      </c>
      <c r="U3748">
        <f t="shared" si="294"/>
        <v>2013</v>
      </c>
    </row>
    <row r="3749" spans="1:21" ht="48" x14ac:dyDescent="0.2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8217</v>
      </c>
      <c r="G3749" t="s">
        <v>8222</v>
      </c>
      <c r="H3749" t="s">
        <v>8244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8268</v>
      </c>
      <c r="O3749">
        <f t="shared" si="290"/>
        <v>104</v>
      </c>
      <c r="P3749">
        <f t="shared" si="291"/>
        <v>36.5</v>
      </c>
      <c r="Q3749" s="10" t="s">
        <v>8310</v>
      </c>
      <c r="R3749" t="s">
        <v>8334</v>
      </c>
      <c r="S3749" s="13">
        <f t="shared" si="292"/>
        <v>41780.525937500002</v>
      </c>
      <c r="T3749" s="13">
        <f t="shared" si="293"/>
        <v>41796.958333333336</v>
      </c>
      <c r="U3749">
        <f t="shared" si="294"/>
        <v>2014</v>
      </c>
    </row>
    <row r="3750" spans="1:21" ht="48" x14ac:dyDescent="0.2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8217</v>
      </c>
      <c r="G3750" t="s">
        <v>8223</v>
      </c>
      <c r="H3750" t="s">
        <v>8245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8300</v>
      </c>
      <c r="O3750">
        <f t="shared" si="290"/>
        <v>103</v>
      </c>
      <c r="P3750">
        <f t="shared" si="291"/>
        <v>120.17</v>
      </c>
      <c r="Q3750" s="10" t="s">
        <v>8310</v>
      </c>
      <c r="R3750" t="s">
        <v>8311</v>
      </c>
      <c r="S3750" s="13">
        <f t="shared" si="292"/>
        <v>42121.675763888896</v>
      </c>
      <c r="T3750" s="13">
        <f t="shared" si="293"/>
        <v>42166.675763888896</v>
      </c>
      <c r="U3750">
        <f t="shared" si="294"/>
        <v>2015</v>
      </c>
    </row>
    <row r="3751" spans="1:21" ht="64" x14ac:dyDescent="0.2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8220</v>
      </c>
      <c r="G3751" t="s">
        <v>8223</v>
      </c>
      <c r="H3751" t="s">
        <v>8245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8310</v>
      </c>
      <c r="R3751" t="s">
        <v>8334</v>
      </c>
      <c r="S3751" s="13">
        <f t="shared" si="292"/>
        <v>42808.358287037037</v>
      </c>
      <c r="T3751" s="13">
        <f t="shared" si="293"/>
        <v>42834.358287037037</v>
      </c>
      <c r="U3751">
        <f t="shared" si="294"/>
        <v>2017</v>
      </c>
    </row>
    <row r="3752" spans="1:21" ht="48" x14ac:dyDescent="0.2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8217</v>
      </c>
      <c r="G3752" t="s">
        <v>8223</v>
      </c>
      <c r="H3752" t="s">
        <v>8245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8268</v>
      </c>
      <c r="O3752">
        <f t="shared" si="290"/>
        <v>103</v>
      </c>
      <c r="P3752">
        <f t="shared" si="291"/>
        <v>26.67</v>
      </c>
      <c r="Q3752" s="10" t="s">
        <v>8310</v>
      </c>
      <c r="R3752" t="s">
        <v>8334</v>
      </c>
      <c r="S3752" s="13">
        <f t="shared" si="292"/>
        <v>42609.442465277782</v>
      </c>
      <c r="T3752" s="13">
        <f t="shared" si="293"/>
        <v>42639.442465277782</v>
      </c>
      <c r="U3752">
        <f t="shared" si="294"/>
        <v>2016</v>
      </c>
    </row>
    <row r="3753" spans="1:21" ht="48" x14ac:dyDescent="0.2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8217</v>
      </c>
      <c r="G3753" t="s">
        <v>8223</v>
      </c>
      <c r="H3753" t="s">
        <v>8245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8268</v>
      </c>
      <c r="O3753">
        <f t="shared" si="290"/>
        <v>171</v>
      </c>
      <c r="P3753">
        <f t="shared" si="291"/>
        <v>52.17</v>
      </c>
      <c r="Q3753" s="10" t="s">
        <v>8310</v>
      </c>
      <c r="R3753" t="s">
        <v>8334</v>
      </c>
      <c r="S3753" s="13">
        <f t="shared" si="292"/>
        <v>42452.916481481487</v>
      </c>
      <c r="T3753" s="13">
        <f t="shared" si="293"/>
        <v>42473.554166666669</v>
      </c>
      <c r="U3753">
        <f t="shared" si="294"/>
        <v>2016</v>
      </c>
    </row>
    <row r="3754" spans="1:21" ht="48" x14ac:dyDescent="0.2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8217</v>
      </c>
      <c r="G3754" t="s">
        <v>8223</v>
      </c>
      <c r="H3754" t="s">
        <v>8245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8268</v>
      </c>
      <c r="O3754">
        <f t="shared" si="290"/>
        <v>138</v>
      </c>
      <c r="P3754">
        <f t="shared" si="291"/>
        <v>28.41</v>
      </c>
      <c r="Q3754" s="10" t="s">
        <v>8310</v>
      </c>
      <c r="R3754" t="s">
        <v>8334</v>
      </c>
      <c r="S3754" s="13">
        <f t="shared" si="292"/>
        <v>42405.090300925927</v>
      </c>
      <c r="T3754" s="13">
        <f t="shared" si="293"/>
        <v>42414</v>
      </c>
      <c r="U3754">
        <f t="shared" si="294"/>
        <v>2016</v>
      </c>
    </row>
    <row r="3755" spans="1:21" ht="48" x14ac:dyDescent="0.2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8217</v>
      </c>
      <c r="G3755" t="s">
        <v>8223</v>
      </c>
      <c r="H3755" t="s">
        <v>8245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8268</v>
      </c>
      <c r="O3755">
        <f t="shared" si="290"/>
        <v>101</v>
      </c>
      <c r="P3755">
        <f t="shared" si="291"/>
        <v>33.57</v>
      </c>
      <c r="Q3755" s="10" t="s">
        <v>8310</v>
      </c>
      <c r="R3755" t="s">
        <v>8334</v>
      </c>
      <c r="S3755" s="13">
        <f t="shared" si="292"/>
        <v>41821.698599537034</v>
      </c>
      <c r="T3755" s="13">
        <f t="shared" si="293"/>
        <v>41851.698599537034</v>
      </c>
      <c r="U3755">
        <f t="shared" si="294"/>
        <v>2014</v>
      </c>
    </row>
    <row r="3756" spans="1:21" ht="48" x14ac:dyDescent="0.2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8217</v>
      </c>
      <c r="G3756" t="s">
        <v>8222</v>
      </c>
      <c r="H3756" t="s">
        <v>8244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8268</v>
      </c>
      <c r="O3756">
        <f t="shared" si="290"/>
        <v>175</v>
      </c>
      <c r="P3756">
        <f t="shared" si="291"/>
        <v>68.06</v>
      </c>
      <c r="Q3756" s="10" t="s">
        <v>8310</v>
      </c>
      <c r="R3756" t="s">
        <v>8334</v>
      </c>
      <c r="S3756" s="13">
        <f t="shared" si="292"/>
        <v>42003.948425925926</v>
      </c>
      <c r="T3756" s="13">
        <f t="shared" si="293"/>
        <v>42028.207638888889</v>
      </c>
      <c r="U3756">
        <f t="shared" si="294"/>
        <v>2015</v>
      </c>
    </row>
    <row r="3757" spans="1:21" ht="64" x14ac:dyDescent="0.2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8219</v>
      </c>
      <c r="G3757" t="s">
        <v>8234</v>
      </c>
      <c r="H3757" t="s">
        <v>8247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8302</v>
      </c>
      <c r="O3757">
        <f t="shared" si="290"/>
        <v>2</v>
      </c>
      <c r="P3757">
        <f t="shared" si="291"/>
        <v>7.5</v>
      </c>
      <c r="Q3757" s="10" t="s">
        <v>8310</v>
      </c>
      <c r="R3757" t="s">
        <v>8318</v>
      </c>
      <c r="S3757" s="13">
        <f t="shared" si="292"/>
        <v>42297.816284722227</v>
      </c>
      <c r="T3757" s="13">
        <f t="shared" si="293"/>
        <v>42338.708333333328</v>
      </c>
      <c r="U3757">
        <f t="shared" si="294"/>
        <v>2015</v>
      </c>
    </row>
    <row r="3758" spans="1:21" ht="48" x14ac:dyDescent="0.2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8217</v>
      </c>
      <c r="G3758" t="s">
        <v>8222</v>
      </c>
      <c r="H3758" t="s">
        <v>8244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8268</v>
      </c>
      <c r="O3758">
        <f t="shared" si="290"/>
        <v>300</v>
      </c>
      <c r="P3758">
        <f t="shared" si="291"/>
        <v>53.85</v>
      </c>
      <c r="Q3758" s="10" t="s">
        <v>8310</v>
      </c>
      <c r="R3758" t="s">
        <v>8334</v>
      </c>
      <c r="S3758" s="13">
        <f t="shared" si="292"/>
        <v>41810.142199074071</v>
      </c>
      <c r="T3758" s="13">
        <f t="shared" si="293"/>
        <v>41824.142199074071</v>
      </c>
      <c r="U3758">
        <f t="shared" si="294"/>
        <v>2014</v>
      </c>
    </row>
    <row r="3759" spans="1:21" ht="32" x14ac:dyDescent="0.2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8219</v>
      </c>
      <c r="G3759" t="s">
        <v>8222</v>
      </c>
      <c r="H3759" t="s">
        <v>8244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8268</v>
      </c>
      <c r="O3759">
        <f t="shared" si="290"/>
        <v>21</v>
      </c>
      <c r="P3759">
        <f t="shared" si="291"/>
        <v>37.5</v>
      </c>
      <c r="Q3759" s="10" t="s">
        <v>8310</v>
      </c>
      <c r="R3759" t="s">
        <v>8334</v>
      </c>
      <c r="S3759" s="13">
        <f t="shared" si="292"/>
        <v>42297.691006944442</v>
      </c>
      <c r="T3759" s="13">
        <f t="shared" si="293"/>
        <v>42320.290972222225</v>
      </c>
      <c r="U3759">
        <f t="shared" si="294"/>
        <v>2015</v>
      </c>
    </row>
    <row r="3760" spans="1:21" ht="48" x14ac:dyDescent="0.2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8219</v>
      </c>
      <c r="G3760" t="s">
        <v>8222</v>
      </c>
      <c r="H3760" t="s">
        <v>8244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8268</v>
      </c>
      <c r="O3760">
        <f t="shared" si="290"/>
        <v>11</v>
      </c>
      <c r="P3760">
        <f t="shared" si="291"/>
        <v>40</v>
      </c>
      <c r="Q3760" s="10" t="s">
        <v>8310</v>
      </c>
      <c r="R3760" t="s">
        <v>8334</v>
      </c>
      <c r="S3760" s="13">
        <f t="shared" si="292"/>
        <v>42497.070775462969</v>
      </c>
      <c r="T3760" s="13">
        <f t="shared" si="293"/>
        <v>42514.600694444445</v>
      </c>
      <c r="U3760">
        <f t="shared" si="294"/>
        <v>2016</v>
      </c>
    </row>
    <row r="3761" spans="1:21" ht="48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8219</v>
      </c>
      <c r="G3761" t="s">
        <v>8222</v>
      </c>
      <c r="H3761" t="s">
        <v>8244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8310</v>
      </c>
      <c r="R3761" t="s">
        <v>8334</v>
      </c>
      <c r="S3761" s="13">
        <f t="shared" si="292"/>
        <v>41905.795706018522</v>
      </c>
      <c r="T3761" s="13">
        <f t="shared" si="293"/>
        <v>41933.82708333333</v>
      </c>
      <c r="U3761">
        <f t="shared" si="294"/>
        <v>2014</v>
      </c>
    </row>
    <row r="3762" spans="1:21" ht="48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8219</v>
      </c>
      <c r="G3762" t="s">
        <v>8222</v>
      </c>
      <c r="H3762" t="s">
        <v>8244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8310</v>
      </c>
      <c r="R3762" t="s">
        <v>8334</v>
      </c>
      <c r="S3762" s="13">
        <f t="shared" si="292"/>
        <v>42534.866875</v>
      </c>
      <c r="T3762" s="13">
        <f t="shared" si="293"/>
        <v>42564.866875</v>
      </c>
      <c r="U3762">
        <f t="shared" si="294"/>
        <v>2016</v>
      </c>
    </row>
    <row r="3763" spans="1:21" ht="48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8217</v>
      </c>
      <c r="G3763" t="s">
        <v>8227</v>
      </c>
      <c r="H3763" t="s">
        <v>8249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8268</v>
      </c>
      <c r="O3763">
        <f t="shared" si="290"/>
        <v>180</v>
      </c>
      <c r="P3763">
        <f t="shared" si="291"/>
        <v>43.5</v>
      </c>
      <c r="Q3763" s="10" t="s">
        <v>8310</v>
      </c>
      <c r="R3763" t="s">
        <v>8334</v>
      </c>
      <c r="S3763" s="13">
        <f t="shared" si="292"/>
        <v>41923.354351851849</v>
      </c>
      <c r="T3763" s="13">
        <f t="shared" si="293"/>
        <v>41960.332638888889</v>
      </c>
      <c r="U3763">
        <f t="shared" si="294"/>
        <v>2014</v>
      </c>
    </row>
    <row r="3764" spans="1:21" ht="48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8219</v>
      </c>
      <c r="G3764" t="s">
        <v>8222</v>
      </c>
      <c r="H3764" t="s">
        <v>8244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8291</v>
      </c>
      <c r="O3764">
        <f t="shared" si="290"/>
        <v>9</v>
      </c>
      <c r="P3764">
        <f t="shared" si="291"/>
        <v>30</v>
      </c>
      <c r="Q3764" s="10" t="s">
        <v>8315</v>
      </c>
      <c r="R3764" t="s">
        <v>8327</v>
      </c>
      <c r="S3764" s="13">
        <f t="shared" si="292"/>
        <v>41929.174456018518</v>
      </c>
      <c r="T3764" s="13">
        <f t="shared" si="293"/>
        <v>41944.165972222225</v>
      </c>
      <c r="U3764">
        <f t="shared" si="294"/>
        <v>2014</v>
      </c>
    </row>
    <row r="3765" spans="1:21" ht="48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8217</v>
      </c>
      <c r="G3765" t="s">
        <v>8222</v>
      </c>
      <c r="H3765" t="s">
        <v>8244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8271</v>
      </c>
      <c r="O3765">
        <f t="shared" si="290"/>
        <v>116</v>
      </c>
      <c r="P3765">
        <f t="shared" si="291"/>
        <v>40.21</v>
      </c>
      <c r="Q3765" s="10" t="s">
        <v>8312</v>
      </c>
      <c r="R3765" t="s">
        <v>8346</v>
      </c>
      <c r="S3765" s="13">
        <f t="shared" si="292"/>
        <v>40668.814699074072</v>
      </c>
      <c r="T3765" s="13">
        <f t="shared" si="293"/>
        <v>40730.814699074072</v>
      </c>
      <c r="U3765">
        <f t="shared" si="294"/>
        <v>2011</v>
      </c>
    </row>
    <row r="3766" spans="1:21" ht="48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8219</v>
      </c>
      <c r="G3766" t="s">
        <v>8222</v>
      </c>
      <c r="H3766" t="s">
        <v>8244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8265</v>
      </c>
      <c r="O3766">
        <f t="shared" si="290"/>
        <v>58</v>
      </c>
      <c r="P3766">
        <f t="shared" si="291"/>
        <v>54.29</v>
      </c>
      <c r="Q3766" s="10" t="s">
        <v>8308</v>
      </c>
      <c r="R3766" t="s">
        <v>8317</v>
      </c>
      <c r="S3766" s="13">
        <f t="shared" si="292"/>
        <v>42023.818622685183</v>
      </c>
      <c r="T3766" s="13">
        <f t="shared" si="293"/>
        <v>42043.818622685183</v>
      </c>
      <c r="U3766">
        <f t="shared" si="294"/>
        <v>2015</v>
      </c>
    </row>
    <row r="3767" spans="1:21" ht="48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8218</v>
      </c>
      <c r="G3767" t="s">
        <v>8222</v>
      </c>
      <c r="H3767" t="s">
        <v>8244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8278</v>
      </c>
      <c r="O3767">
        <f t="shared" si="290"/>
        <v>2</v>
      </c>
      <c r="P3767">
        <f t="shared" si="291"/>
        <v>10</v>
      </c>
      <c r="Q3767" s="10" t="s">
        <v>8339</v>
      </c>
      <c r="R3767" t="s">
        <v>8340</v>
      </c>
      <c r="S3767" s="13">
        <f t="shared" si="292"/>
        <v>41851.696157407408</v>
      </c>
      <c r="T3767" s="13">
        <f t="shared" si="293"/>
        <v>41894.416666666664</v>
      </c>
      <c r="U3767">
        <f t="shared" si="294"/>
        <v>2014</v>
      </c>
    </row>
    <row r="3768" spans="1:21" ht="48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8217</v>
      </c>
      <c r="G3768" t="s">
        <v>8222</v>
      </c>
      <c r="H3768" t="s">
        <v>8244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8273</v>
      </c>
      <c r="O3768">
        <f t="shared" si="290"/>
        <v>166</v>
      </c>
      <c r="P3768">
        <f t="shared" si="291"/>
        <v>31.82</v>
      </c>
      <c r="Q3768" s="10" t="s">
        <v>8324</v>
      </c>
      <c r="R3768" t="s">
        <v>8348</v>
      </c>
      <c r="S3768" s="13">
        <f t="shared" si="292"/>
        <v>41547.662997685184</v>
      </c>
      <c r="T3768" s="13">
        <f t="shared" si="293"/>
        <v>41576.662997685184</v>
      </c>
      <c r="U3768">
        <f t="shared" si="294"/>
        <v>2013</v>
      </c>
    </row>
    <row r="3769" spans="1:21" ht="48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8217</v>
      </c>
      <c r="G3769" t="s">
        <v>8222</v>
      </c>
      <c r="H3769" t="s">
        <v>8244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8276</v>
      </c>
      <c r="O3769">
        <f t="shared" si="290"/>
        <v>171</v>
      </c>
      <c r="P3769">
        <f t="shared" si="291"/>
        <v>35.840000000000003</v>
      </c>
      <c r="Q3769" s="10" t="s">
        <v>8324</v>
      </c>
      <c r="R3769" t="s">
        <v>8345</v>
      </c>
      <c r="S3769" s="13">
        <f t="shared" si="292"/>
        <v>40670.507326388892</v>
      </c>
      <c r="T3769" s="13">
        <f t="shared" si="293"/>
        <v>40709.165972222225</v>
      </c>
      <c r="U3769">
        <f t="shared" si="294"/>
        <v>2011</v>
      </c>
    </row>
    <row r="3770" spans="1:21" ht="48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8217</v>
      </c>
      <c r="G3770" t="s">
        <v>8223</v>
      </c>
      <c r="H3770" t="s">
        <v>8245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8294</v>
      </c>
      <c r="O3770">
        <f t="shared" si="290"/>
        <v>408</v>
      </c>
      <c r="P3770">
        <f t="shared" si="291"/>
        <v>33.549999999999997</v>
      </c>
      <c r="Q3770" s="10" t="s">
        <v>8321</v>
      </c>
      <c r="R3770" t="s">
        <v>8349</v>
      </c>
      <c r="S3770" s="13">
        <f t="shared" si="292"/>
        <v>41965.616655092599</v>
      </c>
      <c r="T3770" s="13">
        <f t="shared" si="293"/>
        <v>41995.616655092599</v>
      </c>
      <c r="U3770">
        <f t="shared" si="294"/>
        <v>2014</v>
      </c>
    </row>
    <row r="3771" spans="1:21" ht="32" x14ac:dyDescent="0.2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8217</v>
      </c>
      <c r="G3771" t="s">
        <v>8222</v>
      </c>
      <c r="H3771" t="s">
        <v>8244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8268</v>
      </c>
      <c r="O3771">
        <f t="shared" si="290"/>
        <v>117</v>
      </c>
      <c r="P3771">
        <f t="shared" si="291"/>
        <v>50.67</v>
      </c>
      <c r="Q3771" s="10" t="s">
        <v>8310</v>
      </c>
      <c r="R3771" t="s">
        <v>8334</v>
      </c>
      <c r="S3771" s="13">
        <f t="shared" si="292"/>
        <v>42136.270787037036</v>
      </c>
      <c r="T3771" s="13">
        <f t="shared" si="293"/>
        <v>42168.071527777778</v>
      </c>
      <c r="U3771">
        <f t="shared" si="294"/>
        <v>2015</v>
      </c>
    </row>
    <row r="3772" spans="1:21" ht="48" x14ac:dyDescent="0.2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8217</v>
      </c>
      <c r="G3772" t="s">
        <v>8222</v>
      </c>
      <c r="H3772" t="s">
        <v>8244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8268</v>
      </c>
      <c r="O3772">
        <f t="shared" si="290"/>
        <v>101</v>
      </c>
      <c r="P3772">
        <f t="shared" si="291"/>
        <v>41.13</v>
      </c>
      <c r="Q3772" s="10" t="s">
        <v>8310</v>
      </c>
      <c r="R3772" t="s">
        <v>8334</v>
      </c>
      <c r="S3772" s="13">
        <f t="shared" si="292"/>
        <v>42088.723692129628</v>
      </c>
      <c r="T3772" s="13">
        <f t="shared" si="293"/>
        <v>42115.723692129628</v>
      </c>
      <c r="U3772">
        <f t="shared" si="294"/>
        <v>2015</v>
      </c>
    </row>
    <row r="3773" spans="1:21" ht="48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8217</v>
      </c>
      <c r="G3773" t="s">
        <v>8228</v>
      </c>
      <c r="H3773" t="s">
        <v>8247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8268</v>
      </c>
      <c r="O3773">
        <f t="shared" si="290"/>
        <v>115</v>
      </c>
      <c r="P3773">
        <f t="shared" si="291"/>
        <v>51</v>
      </c>
      <c r="Q3773" s="10" t="s">
        <v>8310</v>
      </c>
      <c r="R3773" t="s">
        <v>8334</v>
      </c>
      <c r="S3773" s="13">
        <f t="shared" si="292"/>
        <v>42294.808124999996</v>
      </c>
      <c r="T3773" s="13">
        <f t="shared" si="293"/>
        <v>42305.829166666663</v>
      </c>
      <c r="U3773">
        <f t="shared" si="294"/>
        <v>2015</v>
      </c>
    </row>
    <row r="3774" spans="1:21" ht="48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8218</v>
      </c>
      <c r="G3774" t="s">
        <v>8226</v>
      </c>
      <c r="H3774" t="s">
        <v>8248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8302</v>
      </c>
      <c r="O3774">
        <f t="shared" si="290"/>
        <v>0</v>
      </c>
      <c r="P3774">
        <f t="shared" si="291"/>
        <v>0</v>
      </c>
      <c r="Q3774" s="10" t="s">
        <v>8310</v>
      </c>
      <c r="R3774" t="s">
        <v>8318</v>
      </c>
      <c r="S3774" s="13">
        <f t="shared" si="292"/>
        <v>42007.016458333332</v>
      </c>
      <c r="T3774" s="13">
        <f t="shared" si="293"/>
        <v>42028.041666666672</v>
      </c>
      <c r="U3774">
        <f t="shared" si="294"/>
        <v>2015</v>
      </c>
    </row>
    <row r="3775" spans="1:21" ht="48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8217</v>
      </c>
      <c r="G3775" t="s">
        <v>8222</v>
      </c>
      <c r="H3775" t="s">
        <v>8244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8262</v>
      </c>
      <c r="O3775">
        <f t="shared" si="290"/>
        <v>133</v>
      </c>
      <c r="P3775">
        <f t="shared" si="291"/>
        <v>57.14</v>
      </c>
      <c r="Q3775" s="10" t="s">
        <v>8308</v>
      </c>
      <c r="R3775" t="s">
        <v>8347</v>
      </c>
      <c r="S3775" s="13">
        <f t="shared" si="292"/>
        <v>42318.025011574078</v>
      </c>
      <c r="T3775" s="13">
        <f t="shared" si="293"/>
        <v>42378.025011574078</v>
      </c>
      <c r="U3775">
        <f t="shared" si="294"/>
        <v>2016</v>
      </c>
    </row>
    <row r="3776" spans="1:21" ht="48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8217</v>
      </c>
      <c r="G3776" t="s">
        <v>8223</v>
      </c>
      <c r="H3776" t="s">
        <v>8245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8262</v>
      </c>
      <c r="O3776">
        <f t="shared" si="290"/>
        <v>100</v>
      </c>
      <c r="P3776">
        <f t="shared" si="291"/>
        <v>27.27</v>
      </c>
      <c r="Q3776" s="10" t="s">
        <v>8308</v>
      </c>
      <c r="R3776" t="s">
        <v>8347</v>
      </c>
      <c r="S3776" s="13">
        <f t="shared" si="292"/>
        <v>41995.752986111111</v>
      </c>
      <c r="T3776" s="13">
        <f t="shared" si="293"/>
        <v>42034.708333333328</v>
      </c>
      <c r="U3776">
        <f t="shared" si="294"/>
        <v>2015</v>
      </c>
    </row>
    <row r="3777" spans="1:21" ht="64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8217</v>
      </c>
      <c r="G3777" t="s">
        <v>8223</v>
      </c>
      <c r="H3777" t="s">
        <v>8245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8263</v>
      </c>
      <c r="O3777">
        <f t="shared" si="290"/>
        <v>127</v>
      </c>
      <c r="P3777">
        <f t="shared" si="291"/>
        <v>21.19</v>
      </c>
      <c r="Q3777" s="10" t="s">
        <v>8308</v>
      </c>
      <c r="R3777" t="s">
        <v>8357</v>
      </c>
      <c r="S3777" s="13">
        <f t="shared" si="292"/>
        <v>41663.569340277776</v>
      </c>
      <c r="T3777" s="13">
        <f t="shared" si="293"/>
        <v>41693.569340277776</v>
      </c>
      <c r="U3777">
        <f t="shared" si="294"/>
        <v>2014</v>
      </c>
    </row>
    <row r="3778" spans="1:21" ht="48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8218</v>
      </c>
      <c r="G3778" t="s">
        <v>8223</v>
      </c>
      <c r="H3778" t="s">
        <v>8245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8264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8309</v>
      </c>
      <c r="S3778" s="13">
        <f t="shared" si="292"/>
        <v>41778.915416666663</v>
      </c>
      <c r="T3778" s="13">
        <f t="shared" si="293"/>
        <v>41806.844444444447</v>
      </c>
      <c r="U3778">
        <f t="shared" si="294"/>
        <v>2014</v>
      </c>
    </row>
    <row r="3779" spans="1:21" ht="48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8217</v>
      </c>
      <c r="G3779" t="s">
        <v>8222</v>
      </c>
      <c r="H3779" t="s">
        <v>8244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8266</v>
      </c>
      <c r="O3779">
        <f t="shared" ref="O3779:O3842" si="295">ROUND(E3779/D3779*100,0)</f>
        <v>256</v>
      </c>
      <c r="P3779">
        <f t="shared" ref="P3779:P3842" si="296">IFERROR(ROUND(E3779/L3779,2),0)</f>
        <v>69.77</v>
      </c>
      <c r="Q3779" s="10" t="s">
        <v>8308</v>
      </c>
      <c r="R3779" t="s">
        <v>8337</v>
      </c>
      <c r="S3779" s="13">
        <f t="shared" ref="S3779:S3842" si="297">(((J3779/60)/60)/24)+DATE(1970,1,1)</f>
        <v>41144.709490740745</v>
      </c>
      <c r="T3779" s="13">
        <f t="shared" ref="T3779:T3842" si="298">(((I3779/60)/60)/24)+DATE(1970,1,1)</f>
        <v>41158.709490740745</v>
      </c>
      <c r="U3779">
        <f t="shared" ref="U3779:U3842" si="299">YEAR(T3779)</f>
        <v>2012</v>
      </c>
    </row>
    <row r="3780" spans="1:21" ht="48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8217</v>
      </c>
      <c r="G3780" t="s">
        <v>8222</v>
      </c>
      <c r="H3780" t="s">
        <v>8244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8266</v>
      </c>
      <c r="O3780">
        <f t="shared" si="295"/>
        <v>100</v>
      </c>
      <c r="P3780">
        <f t="shared" si="296"/>
        <v>46.23</v>
      </c>
      <c r="Q3780" s="10" t="s">
        <v>8308</v>
      </c>
      <c r="R3780" t="s">
        <v>8337</v>
      </c>
      <c r="S3780" s="13">
        <f t="shared" si="297"/>
        <v>42211.951284722221</v>
      </c>
      <c r="T3780" s="13">
        <f t="shared" si="298"/>
        <v>42226.951284722221</v>
      </c>
      <c r="U3780">
        <f t="shared" si="299"/>
        <v>2015</v>
      </c>
    </row>
    <row r="3781" spans="1:21" ht="48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8217</v>
      </c>
      <c r="G3781" t="s">
        <v>8222</v>
      </c>
      <c r="H3781" t="s">
        <v>8244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8273</v>
      </c>
      <c r="O3781">
        <f t="shared" si="295"/>
        <v>152</v>
      </c>
      <c r="P3781">
        <f t="shared" si="296"/>
        <v>27.61</v>
      </c>
      <c r="Q3781" s="10" t="s">
        <v>8324</v>
      </c>
      <c r="R3781" t="s">
        <v>8348</v>
      </c>
      <c r="S3781" s="13">
        <f t="shared" si="297"/>
        <v>41282.017962962964</v>
      </c>
      <c r="T3781" s="13">
        <f t="shared" si="298"/>
        <v>41334.581944444442</v>
      </c>
      <c r="U3781">
        <f t="shared" si="299"/>
        <v>2013</v>
      </c>
    </row>
    <row r="3782" spans="1:21" ht="48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8219</v>
      </c>
      <c r="G3782" t="s">
        <v>8222</v>
      </c>
      <c r="H3782" t="s">
        <v>8244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8279</v>
      </c>
      <c r="O3782">
        <f t="shared" si="295"/>
        <v>8</v>
      </c>
      <c r="P3782">
        <f t="shared" si="296"/>
        <v>9</v>
      </c>
      <c r="Q3782" s="10" t="s">
        <v>8321</v>
      </c>
      <c r="R3782" t="s">
        <v>8322</v>
      </c>
      <c r="S3782" s="13">
        <f t="shared" si="297"/>
        <v>40701.195844907408</v>
      </c>
      <c r="T3782" s="13">
        <f t="shared" si="298"/>
        <v>40746.195844907408</v>
      </c>
      <c r="U3782">
        <f t="shared" si="299"/>
        <v>2011</v>
      </c>
    </row>
    <row r="3783" spans="1:21" ht="48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8217</v>
      </c>
      <c r="G3783" t="s">
        <v>8222</v>
      </c>
      <c r="H3783" t="s">
        <v>8244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8285</v>
      </c>
      <c r="O3783">
        <f t="shared" si="295"/>
        <v>148</v>
      </c>
      <c r="P3783">
        <f t="shared" si="296"/>
        <v>35.44</v>
      </c>
      <c r="Q3783" s="10" t="s">
        <v>8312</v>
      </c>
      <c r="R3783" t="s">
        <v>8344</v>
      </c>
      <c r="S3783" s="13">
        <f t="shared" si="297"/>
        <v>41326.911319444444</v>
      </c>
      <c r="T3783" s="13">
        <f t="shared" si="298"/>
        <v>41371.869652777779</v>
      </c>
      <c r="U3783">
        <f t="shared" si="299"/>
        <v>2013</v>
      </c>
    </row>
    <row r="3784" spans="1:21" ht="48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8217</v>
      </c>
      <c r="G3784" t="s">
        <v>8222</v>
      </c>
      <c r="H3784" t="s">
        <v>8244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8273</v>
      </c>
      <c r="O3784">
        <f t="shared" si="295"/>
        <v>307</v>
      </c>
      <c r="P3784">
        <f t="shared" si="296"/>
        <v>61.37</v>
      </c>
      <c r="Q3784" s="10" t="s">
        <v>8324</v>
      </c>
      <c r="R3784" t="s">
        <v>8348</v>
      </c>
      <c r="S3784" s="13">
        <f t="shared" si="297"/>
        <v>40926.047858796301</v>
      </c>
      <c r="T3784" s="13">
        <f t="shared" si="298"/>
        <v>40986.006192129629</v>
      </c>
      <c r="U3784">
        <f t="shared" si="299"/>
        <v>2012</v>
      </c>
    </row>
    <row r="3785" spans="1:21" ht="16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8217</v>
      </c>
      <c r="G3785" t="s">
        <v>8222</v>
      </c>
      <c r="H3785" t="s">
        <v>8244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8276</v>
      </c>
      <c r="O3785">
        <f t="shared" si="295"/>
        <v>103</v>
      </c>
      <c r="P3785">
        <f t="shared" si="296"/>
        <v>56.36</v>
      </c>
      <c r="Q3785" s="10" t="s">
        <v>8324</v>
      </c>
      <c r="R3785" t="s">
        <v>8345</v>
      </c>
      <c r="S3785" s="13">
        <f t="shared" si="297"/>
        <v>40960.861562500002</v>
      </c>
      <c r="T3785" s="13">
        <f t="shared" si="298"/>
        <v>40976.207638888889</v>
      </c>
      <c r="U3785">
        <f t="shared" si="299"/>
        <v>2012</v>
      </c>
    </row>
    <row r="3786" spans="1:21" ht="48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8217</v>
      </c>
      <c r="G3786" t="s">
        <v>8222</v>
      </c>
      <c r="H3786" t="s">
        <v>8244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8276</v>
      </c>
      <c r="O3786">
        <f t="shared" si="295"/>
        <v>187</v>
      </c>
      <c r="P3786">
        <f t="shared" si="296"/>
        <v>38.74</v>
      </c>
      <c r="Q3786" s="10" t="s">
        <v>8324</v>
      </c>
      <c r="R3786" t="s">
        <v>8345</v>
      </c>
      <c r="S3786" s="13">
        <f t="shared" si="297"/>
        <v>41059.118993055556</v>
      </c>
      <c r="T3786" s="13">
        <f t="shared" si="298"/>
        <v>41075.165972222225</v>
      </c>
      <c r="U3786">
        <f t="shared" si="299"/>
        <v>2012</v>
      </c>
    </row>
    <row r="3787" spans="1:21" ht="32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8217</v>
      </c>
      <c r="G3787" t="s">
        <v>8222</v>
      </c>
      <c r="H3787" t="s">
        <v>8244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8292</v>
      </c>
      <c r="O3787">
        <f t="shared" si="295"/>
        <v>103</v>
      </c>
      <c r="P3787">
        <f t="shared" si="296"/>
        <v>205</v>
      </c>
      <c r="Q3787" s="10" t="s">
        <v>8315</v>
      </c>
      <c r="R3787" t="s">
        <v>8326</v>
      </c>
      <c r="S3787" s="13">
        <f t="shared" si="297"/>
        <v>42466.826180555552</v>
      </c>
      <c r="T3787" s="13">
        <f t="shared" si="298"/>
        <v>42496.826180555552</v>
      </c>
      <c r="U3787">
        <f t="shared" si="299"/>
        <v>2016</v>
      </c>
    </row>
    <row r="3788" spans="1:21" ht="48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8217</v>
      </c>
      <c r="G3788" t="s">
        <v>8222</v>
      </c>
      <c r="H3788" t="s">
        <v>8244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8276</v>
      </c>
      <c r="O3788">
        <f t="shared" si="295"/>
        <v>102</v>
      </c>
      <c r="P3788">
        <f t="shared" si="296"/>
        <v>43.57</v>
      </c>
      <c r="Q3788" s="10" t="s">
        <v>8324</v>
      </c>
      <c r="R3788" t="s">
        <v>8345</v>
      </c>
      <c r="S3788" s="13">
        <f t="shared" si="297"/>
        <v>41192.758506944447</v>
      </c>
      <c r="T3788" s="13">
        <f t="shared" si="298"/>
        <v>41208.165972222225</v>
      </c>
      <c r="U3788">
        <f t="shared" si="299"/>
        <v>2012</v>
      </c>
    </row>
    <row r="3789" spans="1:21" ht="48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8217</v>
      </c>
      <c r="G3789" t="s">
        <v>8222</v>
      </c>
      <c r="H3789" t="s">
        <v>8244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8276</v>
      </c>
      <c r="O3789">
        <f t="shared" si="295"/>
        <v>137</v>
      </c>
      <c r="P3789">
        <f t="shared" si="296"/>
        <v>30.37</v>
      </c>
      <c r="Q3789" s="10" t="s">
        <v>8324</v>
      </c>
      <c r="R3789" t="s">
        <v>8345</v>
      </c>
      <c r="S3789" s="13">
        <f t="shared" si="297"/>
        <v>41074.834965277776</v>
      </c>
      <c r="T3789" s="13">
        <f t="shared" si="298"/>
        <v>41090.165972222225</v>
      </c>
      <c r="U3789">
        <f t="shared" si="299"/>
        <v>2012</v>
      </c>
    </row>
    <row r="3790" spans="1:21" ht="48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8217</v>
      </c>
      <c r="G3790" t="s">
        <v>8222</v>
      </c>
      <c r="H3790" t="s">
        <v>8244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8277</v>
      </c>
      <c r="O3790">
        <f t="shared" si="295"/>
        <v>293</v>
      </c>
      <c r="P3790">
        <f t="shared" si="296"/>
        <v>73.13</v>
      </c>
      <c r="Q3790" s="10" t="s">
        <v>8324</v>
      </c>
      <c r="R3790" t="s">
        <v>8343</v>
      </c>
      <c r="S3790" s="13">
        <f t="shared" si="297"/>
        <v>41646.792222222226</v>
      </c>
      <c r="T3790" s="13">
        <f t="shared" si="298"/>
        <v>41676.792222222226</v>
      </c>
      <c r="U3790">
        <f t="shared" si="299"/>
        <v>2014</v>
      </c>
    </row>
    <row r="3791" spans="1:21" ht="48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8217</v>
      </c>
      <c r="G3791" t="s">
        <v>8222</v>
      </c>
      <c r="H3791" t="s">
        <v>8244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8295</v>
      </c>
      <c r="O3791">
        <f t="shared" si="295"/>
        <v>212</v>
      </c>
      <c r="P3791">
        <f t="shared" si="296"/>
        <v>13.54</v>
      </c>
      <c r="Q3791" s="10" t="s">
        <v>8332</v>
      </c>
      <c r="R3791" t="s">
        <v>8350</v>
      </c>
      <c r="S3791" s="13">
        <f t="shared" si="297"/>
        <v>41767.650347222225</v>
      </c>
      <c r="T3791" s="13">
        <f t="shared" si="298"/>
        <v>41788.743055555555</v>
      </c>
      <c r="U3791">
        <f t="shared" si="299"/>
        <v>2014</v>
      </c>
    </row>
    <row r="3792" spans="1:21" ht="48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8217</v>
      </c>
      <c r="G3792" t="s">
        <v>8222</v>
      </c>
      <c r="H3792" t="s">
        <v>8244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8295</v>
      </c>
      <c r="O3792">
        <f t="shared" si="295"/>
        <v>134</v>
      </c>
      <c r="P3792">
        <f t="shared" si="296"/>
        <v>53.4</v>
      </c>
      <c r="Q3792" s="10" t="s">
        <v>8332</v>
      </c>
      <c r="R3792" t="s">
        <v>8350</v>
      </c>
      <c r="S3792" s="13">
        <f t="shared" si="297"/>
        <v>42338.84375</v>
      </c>
      <c r="T3792" s="13">
        <f t="shared" si="298"/>
        <v>42367.958333333328</v>
      </c>
      <c r="U3792">
        <f t="shared" si="299"/>
        <v>2015</v>
      </c>
    </row>
    <row r="3793" spans="1:21" ht="32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8217</v>
      </c>
      <c r="G3793" t="s">
        <v>8222</v>
      </c>
      <c r="H3793" t="s">
        <v>8244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8276</v>
      </c>
      <c r="O3793">
        <f t="shared" si="295"/>
        <v>125</v>
      </c>
      <c r="P3793">
        <f t="shared" si="296"/>
        <v>27.78</v>
      </c>
      <c r="Q3793" s="10" t="s">
        <v>8324</v>
      </c>
      <c r="R3793" t="s">
        <v>8345</v>
      </c>
      <c r="S3793" s="13">
        <f t="shared" si="297"/>
        <v>41024.985972222225</v>
      </c>
      <c r="T3793" s="13">
        <f t="shared" si="298"/>
        <v>41076.415972222225</v>
      </c>
      <c r="U3793">
        <f t="shared" si="299"/>
        <v>2012</v>
      </c>
    </row>
    <row r="3794" spans="1:21" ht="48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8217</v>
      </c>
      <c r="G3794" t="s">
        <v>8222</v>
      </c>
      <c r="H3794" t="s">
        <v>8244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8276</v>
      </c>
      <c r="O3794">
        <f t="shared" si="295"/>
        <v>113</v>
      </c>
      <c r="P3794">
        <f t="shared" si="296"/>
        <v>23.45</v>
      </c>
      <c r="Q3794" s="10" t="s">
        <v>8324</v>
      </c>
      <c r="R3794" t="s">
        <v>8345</v>
      </c>
      <c r="S3794" s="13">
        <f t="shared" si="297"/>
        <v>41053.772858796299</v>
      </c>
      <c r="T3794" s="13">
        <f t="shared" si="298"/>
        <v>41083.772858796299</v>
      </c>
      <c r="U3794">
        <f t="shared" si="299"/>
        <v>2012</v>
      </c>
    </row>
    <row r="3795" spans="1:21" ht="48" x14ac:dyDescent="0.2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8217</v>
      </c>
      <c r="G3795" t="s">
        <v>8223</v>
      </c>
      <c r="H3795" t="s">
        <v>8245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8268</v>
      </c>
      <c r="O3795">
        <f t="shared" si="295"/>
        <v>130</v>
      </c>
      <c r="P3795">
        <f t="shared" si="296"/>
        <v>23.64</v>
      </c>
      <c r="Q3795" s="10" t="s">
        <v>8310</v>
      </c>
      <c r="R3795" t="s">
        <v>8334</v>
      </c>
      <c r="S3795" s="13">
        <f t="shared" si="297"/>
        <v>42023.634976851856</v>
      </c>
      <c r="T3795" s="13">
        <f t="shared" si="298"/>
        <v>42063.634976851856</v>
      </c>
      <c r="U3795">
        <f t="shared" si="299"/>
        <v>2015</v>
      </c>
    </row>
    <row r="3796" spans="1:21" ht="48" x14ac:dyDescent="0.2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8219</v>
      </c>
      <c r="G3796" t="s">
        <v>8222</v>
      </c>
      <c r="H3796" t="s">
        <v>8244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8268</v>
      </c>
      <c r="O3796">
        <f t="shared" si="295"/>
        <v>50</v>
      </c>
      <c r="P3796">
        <f t="shared" si="296"/>
        <v>60</v>
      </c>
      <c r="Q3796" s="10" t="s">
        <v>8310</v>
      </c>
      <c r="R3796" t="s">
        <v>8334</v>
      </c>
      <c r="S3796" s="13">
        <f t="shared" si="297"/>
        <v>42370.007766203707</v>
      </c>
      <c r="T3796" s="13">
        <f t="shared" si="298"/>
        <v>42398.981944444444</v>
      </c>
      <c r="U3796">
        <f t="shared" si="299"/>
        <v>2016</v>
      </c>
    </row>
    <row r="3797" spans="1:21" ht="48" x14ac:dyDescent="0.2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8219</v>
      </c>
      <c r="G3797" t="s">
        <v>8222</v>
      </c>
      <c r="H3797" t="s">
        <v>8244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8268</v>
      </c>
      <c r="O3797">
        <f t="shared" si="295"/>
        <v>9</v>
      </c>
      <c r="P3797">
        <f t="shared" si="296"/>
        <v>8.5</v>
      </c>
      <c r="Q3797" s="10" t="s">
        <v>8310</v>
      </c>
      <c r="R3797" t="s">
        <v>8334</v>
      </c>
      <c r="S3797" s="13">
        <f t="shared" si="297"/>
        <v>41826.61954861111</v>
      </c>
      <c r="T3797" s="13">
        <f t="shared" si="298"/>
        <v>41856.61954861111</v>
      </c>
      <c r="U3797">
        <f t="shared" si="299"/>
        <v>2014</v>
      </c>
    </row>
    <row r="3798" spans="1:21" ht="32" x14ac:dyDescent="0.2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8217</v>
      </c>
      <c r="G3798" t="s">
        <v>8222</v>
      </c>
      <c r="H3798" t="s">
        <v>8244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8300</v>
      </c>
      <c r="O3798">
        <f t="shared" si="295"/>
        <v>180</v>
      </c>
      <c r="P3798">
        <f t="shared" si="296"/>
        <v>54</v>
      </c>
      <c r="Q3798" s="10" t="s">
        <v>8310</v>
      </c>
      <c r="R3798" t="s">
        <v>8311</v>
      </c>
      <c r="S3798" s="13">
        <f t="shared" si="297"/>
        <v>42098.216238425928</v>
      </c>
      <c r="T3798" s="13">
        <f t="shared" si="298"/>
        <v>42119.216238425928</v>
      </c>
      <c r="U3798">
        <f t="shared" si="299"/>
        <v>2015</v>
      </c>
    </row>
    <row r="3799" spans="1:21" ht="32" x14ac:dyDescent="0.2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8217</v>
      </c>
      <c r="G3799" t="s">
        <v>8222</v>
      </c>
      <c r="H3799" t="s">
        <v>8244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8300</v>
      </c>
      <c r="O3799">
        <f t="shared" si="295"/>
        <v>106</v>
      </c>
      <c r="P3799">
        <f t="shared" si="296"/>
        <v>70.67</v>
      </c>
      <c r="Q3799" s="10" t="s">
        <v>8310</v>
      </c>
      <c r="R3799" t="s">
        <v>8311</v>
      </c>
      <c r="S3799" s="13">
        <f t="shared" si="297"/>
        <v>42465.16851851852</v>
      </c>
      <c r="T3799" s="13">
        <f t="shared" si="298"/>
        <v>42495.16851851852</v>
      </c>
      <c r="U3799">
        <f t="shared" si="299"/>
        <v>2016</v>
      </c>
    </row>
    <row r="3800" spans="1:21" ht="48" x14ac:dyDescent="0.2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8217</v>
      </c>
      <c r="G3800" t="s">
        <v>8223</v>
      </c>
      <c r="H3800" t="s">
        <v>8245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8268</v>
      </c>
      <c r="O3800">
        <f t="shared" si="295"/>
        <v>118</v>
      </c>
      <c r="P3800">
        <f t="shared" si="296"/>
        <v>29.58</v>
      </c>
      <c r="Q3800" s="10" t="s">
        <v>8310</v>
      </c>
      <c r="R3800" t="s">
        <v>8334</v>
      </c>
      <c r="S3800" s="13">
        <f t="shared" si="297"/>
        <v>42141.541134259256</v>
      </c>
      <c r="T3800" s="13">
        <f t="shared" si="298"/>
        <v>42171.541134259256</v>
      </c>
      <c r="U3800">
        <f t="shared" si="299"/>
        <v>2015</v>
      </c>
    </row>
    <row r="3801" spans="1:21" ht="48" x14ac:dyDescent="0.2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8217</v>
      </c>
      <c r="G3801" t="s">
        <v>8222</v>
      </c>
      <c r="H3801" t="s">
        <v>8244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8268</v>
      </c>
      <c r="O3801">
        <f t="shared" si="295"/>
        <v>120</v>
      </c>
      <c r="P3801">
        <f t="shared" si="296"/>
        <v>55.23</v>
      </c>
      <c r="Q3801" s="10" t="s">
        <v>8310</v>
      </c>
      <c r="R3801" t="s">
        <v>8334</v>
      </c>
      <c r="S3801" s="13">
        <f t="shared" si="297"/>
        <v>42600.756041666667</v>
      </c>
      <c r="T3801" s="13">
        <f t="shared" si="298"/>
        <v>42621.756041666667</v>
      </c>
      <c r="U3801">
        <f t="shared" si="299"/>
        <v>2016</v>
      </c>
    </row>
    <row r="3802" spans="1:21" ht="48" x14ac:dyDescent="0.2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8217</v>
      </c>
      <c r="G3802" t="s">
        <v>8222</v>
      </c>
      <c r="H3802" t="s">
        <v>8244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8268</v>
      </c>
      <c r="O3802">
        <f t="shared" si="295"/>
        <v>130</v>
      </c>
      <c r="P3802">
        <f t="shared" si="296"/>
        <v>28.89</v>
      </c>
      <c r="Q3802" s="10" t="s">
        <v>8310</v>
      </c>
      <c r="R3802" t="s">
        <v>8334</v>
      </c>
      <c r="S3802" s="13">
        <f t="shared" si="297"/>
        <v>42093.786840277782</v>
      </c>
      <c r="T3802" s="13">
        <f t="shared" si="298"/>
        <v>42120.26944444445</v>
      </c>
      <c r="U3802">
        <f t="shared" si="299"/>
        <v>2015</v>
      </c>
    </row>
    <row r="3803" spans="1:21" ht="48" x14ac:dyDescent="0.2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8219</v>
      </c>
      <c r="G3803" t="s">
        <v>8223</v>
      </c>
      <c r="H3803" t="s">
        <v>8245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8302</v>
      </c>
      <c r="O3803">
        <f t="shared" si="295"/>
        <v>2</v>
      </c>
      <c r="P3803">
        <f t="shared" si="296"/>
        <v>5</v>
      </c>
      <c r="Q3803" s="10" t="s">
        <v>8310</v>
      </c>
      <c r="R3803" t="s">
        <v>8318</v>
      </c>
      <c r="S3803" s="13">
        <f t="shared" si="297"/>
        <v>42201.436226851853</v>
      </c>
      <c r="T3803" s="13">
        <f t="shared" si="298"/>
        <v>42244.9375</v>
      </c>
      <c r="U3803">
        <f t="shared" si="299"/>
        <v>2015</v>
      </c>
    </row>
    <row r="3804" spans="1:21" ht="32" x14ac:dyDescent="0.2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8217</v>
      </c>
      <c r="G3804" t="s">
        <v>8223</v>
      </c>
      <c r="H3804" t="s">
        <v>8245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8268</v>
      </c>
      <c r="O3804">
        <f t="shared" si="295"/>
        <v>119</v>
      </c>
      <c r="P3804">
        <f t="shared" si="296"/>
        <v>27.5</v>
      </c>
      <c r="Q3804" s="10" t="s">
        <v>8310</v>
      </c>
      <c r="R3804" t="s">
        <v>8334</v>
      </c>
      <c r="S3804" s="13">
        <f t="shared" si="297"/>
        <v>42101.423541666663</v>
      </c>
      <c r="T3804" s="13">
        <f t="shared" si="298"/>
        <v>42131.423541666663</v>
      </c>
      <c r="U3804">
        <f t="shared" si="299"/>
        <v>2015</v>
      </c>
    </row>
    <row r="3805" spans="1:21" ht="48" x14ac:dyDescent="0.2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8219</v>
      </c>
      <c r="G3805" t="s">
        <v>8222</v>
      </c>
      <c r="H3805" t="s">
        <v>8244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8268</v>
      </c>
      <c r="O3805">
        <f t="shared" si="295"/>
        <v>17</v>
      </c>
      <c r="P3805">
        <f t="shared" si="296"/>
        <v>33.33</v>
      </c>
      <c r="Q3805" s="10" t="s">
        <v>8310</v>
      </c>
      <c r="R3805" t="s">
        <v>8334</v>
      </c>
      <c r="S3805" s="13">
        <f t="shared" si="297"/>
        <v>42057.190960648149</v>
      </c>
      <c r="T3805" s="13">
        <f t="shared" si="298"/>
        <v>42087.149293981478</v>
      </c>
      <c r="U3805">
        <f t="shared" si="299"/>
        <v>2015</v>
      </c>
    </row>
    <row r="3806" spans="1:21" ht="48" x14ac:dyDescent="0.2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8219</v>
      </c>
      <c r="G3806" t="s">
        <v>8222</v>
      </c>
      <c r="H3806" t="s">
        <v>8244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8268</v>
      </c>
      <c r="O3806">
        <f t="shared" si="295"/>
        <v>38</v>
      </c>
      <c r="P3806">
        <f t="shared" si="296"/>
        <v>56.25</v>
      </c>
      <c r="Q3806" s="10" t="s">
        <v>8310</v>
      </c>
      <c r="R3806" t="s">
        <v>8334</v>
      </c>
      <c r="S3806" s="13">
        <f t="shared" si="297"/>
        <v>42074.219699074078</v>
      </c>
      <c r="T3806" s="13">
        <f t="shared" si="298"/>
        <v>42104.208333333328</v>
      </c>
      <c r="U3806">
        <f t="shared" si="299"/>
        <v>2015</v>
      </c>
    </row>
    <row r="3807" spans="1:21" ht="48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8219</v>
      </c>
      <c r="G3807" t="s">
        <v>8222</v>
      </c>
      <c r="H3807" t="s">
        <v>8244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8268</v>
      </c>
      <c r="O3807">
        <f t="shared" si="295"/>
        <v>0</v>
      </c>
      <c r="P3807">
        <f t="shared" si="296"/>
        <v>0</v>
      </c>
      <c r="Q3807" s="10" t="s">
        <v>8310</v>
      </c>
      <c r="R3807" t="s">
        <v>8334</v>
      </c>
      <c r="S3807" s="13">
        <f t="shared" si="297"/>
        <v>42730.903726851851</v>
      </c>
      <c r="T3807" s="13">
        <f t="shared" si="298"/>
        <v>42760.903726851851</v>
      </c>
      <c r="U3807">
        <f t="shared" si="299"/>
        <v>2017</v>
      </c>
    </row>
    <row r="3808" spans="1:21" ht="48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8219</v>
      </c>
      <c r="G3808" t="s">
        <v>8223</v>
      </c>
      <c r="H3808" t="s">
        <v>8245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8268</v>
      </c>
      <c r="O3808">
        <f t="shared" si="295"/>
        <v>0</v>
      </c>
      <c r="P3808">
        <f t="shared" si="296"/>
        <v>0</v>
      </c>
      <c r="Q3808" s="10" t="s">
        <v>8310</v>
      </c>
      <c r="R3808" t="s">
        <v>8334</v>
      </c>
      <c r="S3808" s="13">
        <f t="shared" si="297"/>
        <v>42096.544548611113</v>
      </c>
      <c r="T3808" s="13">
        <f t="shared" si="298"/>
        <v>42126.544548611113</v>
      </c>
      <c r="U3808">
        <f t="shared" si="299"/>
        <v>2015</v>
      </c>
    </row>
    <row r="3809" spans="1:21" ht="48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8219</v>
      </c>
      <c r="G3809" t="s">
        <v>8223</v>
      </c>
      <c r="H3809" t="s">
        <v>8245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8267</v>
      </c>
      <c r="O3809">
        <f t="shared" si="295"/>
        <v>0</v>
      </c>
      <c r="P3809">
        <f t="shared" si="296"/>
        <v>0</v>
      </c>
      <c r="Q3809" s="10" t="s">
        <v>8308</v>
      </c>
      <c r="R3809" t="s">
        <v>8314</v>
      </c>
      <c r="S3809" s="13">
        <f t="shared" si="297"/>
        <v>41407.84684027778</v>
      </c>
      <c r="T3809" s="13">
        <f t="shared" si="298"/>
        <v>41427.84684027778</v>
      </c>
      <c r="U3809">
        <f t="shared" si="299"/>
        <v>2013</v>
      </c>
    </row>
    <row r="3810" spans="1:21" ht="48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8217</v>
      </c>
      <c r="G3810" t="s">
        <v>8222</v>
      </c>
      <c r="H3810" t="s">
        <v>8244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8271</v>
      </c>
      <c r="O3810">
        <f t="shared" si="295"/>
        <v>148</v>
      </c>
      <c r="P3810">
        <f t="shared" si="296"/>
        <v>54.27</v>
      </c>
      <c r="Q3810" s="10" t="s">
        <v>8312</v>
      </c>
      <c r="R3810" t="s">
        <v>8346</v>
      </c>
      <c r="S3810" s="13">
        <f t="shared" si="297"/>
        <v>40990.709317129629</v>
      </c>
      <c r="T3810" s="13">
        <f t="shared" si="298"/>
        <v>41015.875</v>
      </c>
      <c r="U3810">
        <f t="shared" si="299"/>
        <v>2012</v>
      </c>
    </row>
    <row r="3811" spans="1:21" ht="48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8219</v>
      </c>
      <c r="G3811" t="s">
        <v>8223</v>
      </c>
      <c r="H3811" t="s">
        <v>8245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8275</v>
      </c>
      <c r="O3811">
        <f t="shared" si="295"/>
        <v>22</v>
      </c>
      <c r="P3811">
        <f t="shared" si="296"/>
        <v>24.6</v>
      </c>
      <c r="Q3811" s="10" t="s">
        <v>8324</v>
      </c>
      <c r="R3811" t="s">
        <v>8338</v>
      </c>
      <c r="S3811" s="13">
        <f t="shared" si="297"/>
        <v>42737.545358796298</v>
      </c>
      <c r="T3811" s="13">
        <f t="shared" si="298"/>
        <v>42797.545358796298</v>
      </c>
      <c r="U3811">
        <f t="shared" si="299"/>
        <v>2017</v>
      </c>
    </row>
    <row r="3812" spans="1:21" ht="16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8219</v>
      </c>
      <c r="G3812" t="s">
        <v>8222</v>
      </c>
      <c r="H3812" t="s">
        <v>8244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8279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8322</v>
      </c>
      <c r="S3812" s="13">
        <f t="shared" si="297"/>
        <v>41829.912083333329</v>
      </c>
      <c r="T3812" s="13">
        <f t="shared" si="298"/>
        <v>41859.912083333329</v>
      </c>
      <c r="U3812">
        <f t="shared" si="299"/>
        <v>2014</v>
      </c>
    </row>
    <row r="3813" spans="1:21" ht="32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8217</v>
      </c>
      <c r="G3813" t="s">
        <v>8222</v>
      </c>
      <c r="H3813" t="s">
        <v>8244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8277</v>
      </c>
      <c r="O3813">
        <f t="shared" si="295"/>
        <v>156</v>
      </c>
      <c r="P3813">
        <f t="shared" si="296"/>
        <v>26.06</v>
      </c>
      <c r="Q3813" s="10" t="s">
        <v>8324</v>
      </c>
      <c r="R3813" t="s">
        <v>8343</v>
      </c>
      <c r="S3813" s="13">
        <f t="shared" si="297"/>
        <v>40958.717268518521</v>
      </c>
      <c r="T3813" s="13">
        <f t="shared" si="298"/>
        <v>40981.290972222225</v>
      </c>
      <c r="U3813">
        <f t="shared" si="299"/>
        <v>2012</v>
      </c>
    </row>
    <row r="3814" spans="1:21" ht="48" x14ac:dyDescent="0.2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8219</v>
      </c>
      <c r="G3814" t="s">
        <v>8237</v>
      </c>
      <c r="H3814" t="s">
        <v>8247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8268</v>
      </c>
      <c r="O3814">
        <f t="shared" si="295"/>
        <v>5</v>
      </c>
      <c r="P3814">
        <f t="shared" si="296"/>
        <v>30</v>
      </c>
      <c r="Q3814" s="10" t="s">
        <v>8310</v>
      </c>
      <c r="R3814" t="s">
        <v>8334</v>
      </c>
      <c r="S3814" s="13">
        <f t="shared" si="297"/>
        <v>42709.546064814815</v>
      </c>
      <c r="T3814" s="13">
        <f t="shared" si="298"/>
        <v>42739.546064814815</v>
      </c>
      <c r="U3814">
        <f t="shared" si="299"/>
        <v>2017</v>
      </c>
    </row>
    <row r="3815" spans="1:21" ht="48" x14ac:dyDescent="0.2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8217</v>
      </c>
      <c r="G3815" t="s">
        <v>8223</v>
      </c>
      <c r="H3815" t="s">
        <v>8245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8268</v>
      </c>
      <c r="O3815">
        <f t="shared" si="295"/>
        <v>108</v>
      </c>
      <c r="P3815">
        <f t="shared" si="296"/>
        <v>28.19</v>
      </c>
      <c r="Q3815" s="10" t="s">
        <v>8310</v>
      </c>
      <c r="R3815" t="s">
        <v>8334</v>
      </c>
      <c r="S3815" s="13">
        <f t="shared" si="297"/>
        <v>41858.355393518519</v>
      </c>
      <c r="T3815" s="13">
        <f t="shared" si="298"/>
        <v>41882.547222222223</v>
      </c>
      <c r="U3815">
        <f t="shared" si="299"/>
        <v>2014</v>
      </c>
    </row>
    <row r="3816" spans="1:21" ht="48" x14ac:dyDescent="0.2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8217</v>
      </c>
      <c r="G3816" t="s">
        <v>8223</v>
      </c>
      <c r="H3816" t="s">
        <v>8245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8268</v>
      </c>
      <c r="O3816">
        <f t="shared" si="295"/>
        <v>142</v>
      </c>
      <c r="P3816">
        <f t="shared" si="296"/>
        <v>29</v>
      </c>
      <c r="Q3816" s="10" t="s">
        <v>8310</v>
      </c>
      <c r="R3816" t="s">
        <v>8334</v>
      </c>
      <c r="S3816" s="13">
        <f t="shared" si="297"/>
        <v>41817.59542824074</v>
      </c>
      <c r="T3816" s="13">
        <f t="shared" si="298"/>
        <v>41847.59542824074</v>
      </c>
      <c r="U3816">
        <f t="shared" si="299"/>
        <v>2014</v>
      </c>
    </row>
    <row r="3817" spans="1:21" ht="32" x14ac:dyDescent="0.2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8217</v>
      </c>
      <c r="G3817" t="s">
        <v>8223</v>
      </c>
      <c r="H3817" t="s">
        <v>8245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105</v>
      </c>
      <c r="P3817">
        <f t="shared" si="296"/>
        <v>29</v>
      </c>
      <c r="Q3817" s="10" t="s">
        <v>8310</v>
      </c>
      <c r="R3817" t="s">
        <v>8334</v>
      </c>
      <c r="S3817" s="13">
        <f t="shared" si="297"/>
        <v>42338.963912037041</v>
      </c>
      <c r="T3817" s="13">
        <f t="shared" si="298"/>
        <v>42353</v>
      </c>
      <c r="U3817">
        <f t="shared" si="299"/>
        <v>2015</v>
      </c>
    </row>
    <row r="3818" spans="1:21" ht="48" x14ac:dyDescent="0.2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8217</v>
      </c>
      <c r="G3818" t="s">
        <v>8223</v>
      </c>
      <c r="H3818" t="s">
        <v>8245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8302</v>
      </c>
      <c r="O3818">
        <f t="shared" si="295"/>
        <v>130</v>
      </c>
      <c r="P3818">
        <f t="shared" si="296"/>
        <v>25.46</v>
      </c>
      <c r="Q3818" s="10" t="s">
        <v>8310</v>
      </c>
      <c r="R3818" t="s">
        <v>8318</v>
      </c>
      <c r="S3818" s="13">
        <f t="shared" si="297"/>
        <v>42445.866979166662</v>
      </c>
      <c r="T3818" s="13">
        <f t="shared" si="298"/>
        <v>42475.866979166662</v>
      </c>
      <c r="U3818">
        <f t="shared" si="299"/>
        <v>2016</v>
      </c>
    </row>
    <row r="3819" spans="1:21" ht="48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8219</v>
      </c>
      <c r="G3819" t="s">
        <v>8227</v>
      </c>
      <c r="H3819" t="s">
        <v>8249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8301</v>
      </c>
      <c r="O3819">
        <f t="shared" si="295"/>
        <v>0</v>
      </c>
      <c r="P3819">
        <f t="shared" si="296"/>
        <v>1</v>
      </c>
      <c r="Q3819" s="10" t="s">
        <v>8312</v>
      </c>
      <c r="R3819" t="s">
        <v>8342</v>
      </c>
      <c r="S3819" s="13">
        <f t="shared" si="297"/>
        <v>42474.86482638889</v>
      </c>
      <c r="T3819" s="13">
        <f t="shared" si="298"/>
        <v>42484.86482638889</v>
      </c>
      <c r="U3819">
        <f t="shared" si="299"/>
        <v>2016</v>
      </c>
    </row>
    <row r="3820" spans="1:21" ht="32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8219</v>
      </c>
      <c r="G3820" t="s">
        <v>8222</v>
      </c>
      <c r="H3820" t="s">
        <v>8244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8268</v>
      </c>
      <c r="O3820">
        <f t="shared" si="295"/>
        <v>0</v>
      </c>
      <c r="P3820">
        <f t="shared" si="296"/>
        <v>0</v>
      </c>
      <c r="Q3820" s="10" t="s">
        <v>8310</v>
      </c>
      <c r="R3820" t="s">
        <v>8334</v>
      </c>
      <c r="S3820" s="13">
        <f t="shared" si="297"/>
        <v>42421.141469907408</v>
      </c>
      <c r="T3820" s="13">
        <f t="shared" si="298"/>
        <v>42481.099803240737</v>
      </c>
      <c r="U3820">
        <f t="shared" si="299"/>
        <v>2016</v>
      </c>
    </row>
    <row r="3821" spans="1:21" ht="32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8219</v>
      </c>
      <c r="G3821" t="s">
        <v>8222</v>
      </c>
      <c r="H3821" t="s">
        <v>8244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8288</v>
      </c>
      <c r="O3821">
        <f t="shared" si="295"/>
        <v>0</v>
      </c>
      <c r="P3821">
        <f t="shared" si="296"/>
        <v>0</v>
      </c>
      <c r="Q3821" s="10" t="s">
        <v>8328</v>
      </c>
      <c r="R3821" t="s">
        <v>8341</v>
      </c>
      <c r="S3821" s="13">
        <f t="shared" si="297"/>
        <v>42005.24998842593</v>
      </c>
      <c r="T3821" s="13">
        <f t="shared" si="298"/>
        <v>42035.841666666667</v>
      </c>
      <c r="U3821">
        <f t="shared" si="299"/>
        <v>2015</v>
      </c>
    </row>
    <row r="3822" spans="1:21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8218</v>
      </c>
      <c r="G3822" t="s">
        <v>8226</v>
      </c>
      <c r="H3822" t="s">
        <v>8248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8315</v>
      </c>
      <c r="R3822" t="s">
        <v>8319</v>
      </c>
      <c r="S3822" s="13">
        <f t="shared" si="297"/>
        <v>42242.122210648144</v>
      </c>
      <c r="T3822" s="13">
        <f t="shared" si="298"/>
        <v>42272.122210648144</v>
      </c>
      <c r="U3822">
        <f t="shared" si="299"/>
        <v>2015</v>
      </c>
    </row>
    <row r="3823" spans="1:21" ht="16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8219</v>
      </c>
      <c r="G3823" t="s">
        <v>8222</v>
      </c>
      <c r="H3823" t="s">
        <v>8244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8267</v>
      </c>
      <c r="O3823">
        <f t="shared" si="295"/>
        <v>27</v>
      </c>
      <c r="P3823">
        <f t="shared" si="296"/>
        <v>17.25</v>
      </c>
      <c r="Q3823" s="10" t="s">
        <v>8308</v>
      </c>
      <c r="R3823" t="s">
        <v>8314</v>
      </c>
      <c r="S3823" s="13">
        <f t="shared" si="297"/>
        <v>41801.120069444441</v>
      </c>
      <c r="T3823" s="13">
        <f t="shared" si="298"/>
        <v>41817.120069444441</v>
      </c>
      <c r="U3823">
        <f t="shared" si="299"/>
        <v>2014</v>
      </c>
    </row>
    <row r="3824" spans="1:21" ht="48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8217</v>
      </c>
      <c r="G3824" t="s">
        <v>8223</v>
      </c>
      <c r="H3824" t="s">
        <v>8245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8262</v>
      </c>
      <c r="O3824">
        <f t="shared" si="295"/>
        <v>105</v>
      </c>
      <c r="P3824">
        <f t="shared" si="296"/>
        <v>15</v>
      </c>
      <c r="Q3824" s="10" t="s">
        <v>8308</v>
      </c>
      <c r="R3824" t="s">
        <v>8347</v>
      </c>
      <c r="S3824" s="13">
        <f t="shared" si="297"/>
        <v>42405.702349537038</v>
      </c>
      <c r="T3824" s="13">
        <f t="shared" si="298"/>
        <v>42415.702349537038</v>
      </c>
      <c r="U3824">
        <f t="shared" si="299"/>
        <v>2016</v>
      </c>
    </row>
    <row r="3825" spans="1:21" ht="48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8217</v>
      </c>
      <c r="G3825" t="s">
        <v>8222</v>
      </c>
      <c r="H3825" t="s">
        <v>8244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8262</v>
      </c>
      <c r="O3825">
        <f t="shared" si="295"/>
        <v>126</v>
      </c>
      <c r="P3825">
        <f t="shared" si="296"/>
        <v>31.5</v>
      </c>
      <c r="Q3825" s="10" t="s">
        <v>8308</v>
      </c>
      <c r="R3825" t="s">
        <v>8347</v>
      </c>
      <c r="S3825" s="13">
        <f t="shared" si="297"/>
        <v>42447.103518518517</v>
      </c>
      <c r="T3825" s="13">
        <f t="shared" si="298"/>
        <v>42477.103518518517</v>
      </c>
      <c r="U3825">
        <f t="shared" si="299"/>
        <v>2016</v>
      </c>
    </row>
    <row r="3826" spans="1:21" ht="48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8217</v>
      </c>
      <c r="G3826" t="s">
        <v>8222</v>
      </c>
      <c r="H3826" t="s">
        <v>8244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8263</v>
      </c>
      <c r="O3826">
        <f t="shared" si="295"/>
        <v>127</v>
      </c>
      <c r="P3826">
        <f t="shared" si="296"/>
        <v>37.409999999999997</v>
      </c>
      <c r="Q3826" s="10" t="s">
        <v>8308</v>
      </c>
      <c r="R3826" t="s">
        <v>8357</v>
      </c>
      <c r="S3826" s="13">
        <f t="shared" si="297"/>
        <v>40730.896354166667</v>
      </c>
      <c r="T3826" s="13">
        <f t="shared" si="298"/>
        <v>40790.896354166667</v>
      </c>
      <c r="U3826">
        <f t="shared" si="299"/>
        <v>2011</v>
      </c>
    </row>
    <row r="3827" spans="1:21" ht="48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8217</v>
      </c>
      <c r="G3827" t="s">
        <v>8228</v>
      </c>
      <c r="H3827" t="s">
        <v>8247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8263</v>
      </c>
      <c r="O3827">
        <f t="shared" si="295"/>
        <v>113</v>
      </c>
      <c r="P3827">
        <f t="shared" si="296"/>
        <v>19.47</v>
      </c>
      <c r="Q3827" s="10" t="s">
        <v>8308</v>
      </c>
      <c r="R3827" t="s">
        <v>8357</v>
      </c>
      <c r="S3827" s="13">
        <f t="shared" si="297"/>
        <v>42360.487210648149</v>
      </c>
      <c r="T3827" s="13">
        <f t="shared" si="298"/>
        <v>42390.487210648149</v>
      </c>
      <c r="U3827">
        <f t="shared" si="299"/>
        <v>2016</v>
      </c>
    </row>
    <row r="3828" spans="1:21" ht="48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8217</v>
      </c>
      <c r="G3828" t="s">
        <v>8222</v>
      </c>
      <c r="H3828" t="s">
        <v>8244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8263</v>
      </c>
      <c r="O3828">
        <f t="shared" si="295"/>
        <v>100</v>
      </c>
      <c r="P3828">
        <f t="shared" si="296"/>
        <v>71.430000000000007</v>
      </c>
      <c r="Q3828" s="10" t="s">
        <v>8308</v>
      </c>
      <c r="R3828" t="s">
        <v>8357</v>
      </c>
      <c r="S3828" s="13">
        <f t="shared" si="297"/>
        <v>40648.757939814815</v>
      </c>
      <c r="T3828" s="13">
        <f t="shared" si="298"/>
        <v>40678.757939814815</v>
      </c>
      <c r="U3828">
        <f t="shared" si="299"/>
        <v>2011</v>
      </c>
    </row>
    <row r="3829" spans="1:21" ht="32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8217</v>
      </c>
      <c r="G3829" t="s">
        <v>8222</v>
      </c>
      <c r="H3829" t="s">
        <v>8244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8263</v>
      </c>
      <c r="O3829">
        <f t="shared" si="295"/>
        <v>100</v>
      </c>
      <c r="P3829">
        <f t="shared" si="296"/>
        <v>31.38</v>
      </c>
      <c r="Q3829" s="10" t="s">
        <v>8308</v>
      </c>
      <c r="R3829" t="s">
        <v>8357</v>
      </c>
      <c r="S3829" s="13">
        <f t="shared" si="297"/>
        <v>40706.297442129631</v>
      </c>
      <c r="T3829" s="13">
        <f t="shared" si="298"/>
        <v>40736.297442129631</v>
      </c>
      <c r="U3829">
        <f t="shared" si="299"/>
        <v>2011</v>
      </c>
    </row>
    <row r="3830" spans="1:21" ht="32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8217</v>
      </c>
      <c r="G3830" t="s">
        <v>8222</v>
      </c>
      <c r="H3830" t="s">
        <v>8244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8263</v>
      </c>
      <c r="O3830">
        <f t="shared" si="295"/>
        <v>120</v>
      </c>
      <c r="P3830">
        <f t="shared" si="296"/>
        <v>60</v>
      </c>
      <c r="Q3830" s="10" t="s">
        <v>8308</v>
      </c>
      <c r="R3830" t="s">
        <v>8357</v>
      </c>
      <c r="S3830" s="13">
        <f t="shared" si="297"/>
        <v>40612.695208333331</v>
      </c>
      <c r="T3830" s="13">
        <f t="shared" si="298"/>
        <v>40636.041666666664</v>
      </c>
      <c r="U3830">
        <f t="shared" si="299"/>
        <v>2011</v>
      </c>
    </row>
    <row r="3831" spans="1:21" ht="48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8218</v>
      </c>
      <c r="G3831" t="s">
        <v>8227</v>
      </c>
      <c r="H3831" t="s">
        <v>8249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8264</v>
      </c>
      <c r="O3831">
        <f t="shared" si="295"/>
        <v>14</v>
      </c>
      <c r="P3831">
        <f t="shared" si="296"/>
        <v>11.67</v>
      </c>
      <c r="Q3831" s="10" t="s">
        <v>8308</v>
      </c>
      <c r="R3831" t="s">
        <v>8309</v>
      </c>
      <c r="S3831" s="13">
        <f t="shared" si="297"/>
        <v>42709.993981481486</v>
      </c>
      <c r="T3831" s="13">
        <f t="shared" si="298"/>
        <v>42769.993981481486</v>
      </c>
      <c r="U3831">
        <f t="shared" si="299"/>
        <v>2017</v>
      </c>
    </row>
    <row r="3832" spans="1:21" ht="32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8218</v>
      </c>
      <c r="G3832" t="s">
        <v>8222</v>
      </c>
      <c r="H3832" t="s">
        <v>8244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8264</v>
      </c>
      <c r="O3832">
        <f t="shared" si="295"/>
        <v>100</v>
      </c>
      <c r="P3832">
        <f t="shared" si="296"/>
        <v>500</v>
      </c>
      <c r="Q3832" s="10" t="s">
        <v>8308</v>
      </c>
      <c r="R3832" t="s">
        <v>8309</v>
      </c>
      <c r="S3832" s="13">
        <f t="shared" si="297"/>
        <v>42187.920972222222</v>
      </c>
      <c r="T3832" s="13">
        <f t="shared" si="298"/>
        <v>42197.920972222222</v>
      </c>
      <c r="U3832">
        <f t="shared" si="299"/>
        <v>2015</v>
      </c>
    </row>
    <row r="3833" spans="1:21" ht="48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8217</v>
      </c>
      <c r="G3833" t="s">
        <v>8222</v>
      </c>
      <c r="H3833" t="s">
        <v>8244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8266</v>
      </c>
      <c r="O3833">
        <f t="shared" si="295"/>
        <v>120</v>
      </c>
      <c r="P3833">
        <f t="shared" si="296"/>
        <v>42.86</v>
      </c>
      <c r="Q3833" s="10" t="s">
        <v>8308</v>
      </c>
      <c r="R3833" t="s">
        <v>8337</v>
      </c>
      <c r="S3833" s="13">
        <f t="shared" si="297"/>
        <v>41657.985081018516</v>
      </c>
      <c r="T3833" s="13">
        <f t="shared" si="298"/>
        <v>41699.720833333333</v>
      </c>
      <c r="U3833">
        <f t="shared" si="299"/>
        <v>2014</v>
      </c>
    </row>
    <row r="3834" spans="1:21" ht="48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8217</v>
      </c>
      <c r="G3834" t="s">
        <v>8223</v>
      </c>
      <c r="H3834" t="s">
        <v>8245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8266</v>
      </c>
      <c r="O3834">
        <f t="shared" si="295"/>
        <v>137</v>
      </c>
      <c r="P3834">
        <f t="shared" si="296"/>
        <v>45.6</v>
      </c>
      <c r="Q3834" s="10" t="s">
        <v>8308</v>
      </c>
      <c r="R3834" t="s">
        <v>8337</v>
      </c>
      <c r="S3834" s="13">
        <f t="shared" si="297"/>
        <v>42543.862777777773</v>
      </c>
      <c r="T3834" s="13">
        <f t="shared" si="298"/>
        <v>42573.862777777773</v>
      </c>
      <c r="U3834">
        <f t="shared" si="299"/>
        <v>2016</v>
      </c>
    </row>
    <row r="3835" spans="1:21" ht="48" x14ac:dyDescent="0.2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8217</v>
      </c>
      <c r="G3835" t="s">
        <v>8223</v>
      </c>
      <c r="H3835" t="s">
        <v>8245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101</v>
      </c>
      <c r="P3835">
        <f t="shared" si="296"/>
        <v>25.16</v>
      </c>
      <c r="Q3835" s="10" t="s">
        <v>8310</v>
      </c>
      <c r="R3835" t="s">
        <v>8334</v>
      </c>
      <c r="S3835" s="13">
        <f t="shared" si="297"/>
        <v>42535.049849537041</v>
      </c>
      <c r="T3835" s="13">
        <f t="shared" si="298"/>
        <v>42556.049849537041</v>
      </c>
      <c r="U3835">
        <f t="shared" si="299"/>
        <v>2016</v>
      </c>
    </row>
    <row r="3836" spans="1:21" ht="48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8219</v>
      </c>
      <c r="G3836" t="s">
        <v>8222</v>
      </c>
      <c r="H3836" t="s">
        <v>8244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8269</v>
      </c>
      <c r="O3836">
        <f t="shared" si="295"/>
        <v>1</v>
      </c>
      <c r="P3836">
        <f t="shared" si="296"/>
        <v>3</v>
      </c>
      <c r="Q3836" s="10" t="s">
        <v>8315</v>
      </c>
      <c r="R3836" t="s">
        <v>8319</v>
      </c>
      <c r="S3836" s="13">
        <f t="shared" si="297"/>
        <v>42525.656944444447</v>
      </c>
      <c r="T3836" s="13">
        <f t="shared" si="298"/>
        <v>42555.656944444447</v>
      </c>
      <c r="U3836">
        <f t="shared" si="299"/>
        <v>2016</v>
      </c>
    </row>
    <row r="3837" spans="1:21" ht="48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8219</v>
      </c>
      <c r="G3837" t="s">
        <v>8223</v>
      </c>
      <c r="H3837" t="s">
        <v>8245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8269</v>
      </c>
      <c r="O3837">
        <f t="shared" si="295"/>
        <v>23</v>
      </c>
      <c r="P3837">
        <f t="shared" si="296"/>
        <v>16.43</v>
      </c>
      <c r="Q3837" s="10" t="s">
        <v>8315</v>
      </c>
      <c r="R3837" t="s">
        <v>8319</v>
      </c>
      <c r="S3837" s="13">
        <f t="shared" si="297"/>
        <v>42070.677604166667</v>
      </c>
      <c r="T3837" s="13">
        <f t="shared" si="298"/>
        <v>42100.635937500003</v>
      </c>
      <c r="U3837">
        <f t="shared" si="299"/>
        <v>2015</v>
      </c>
    </row>
    <row r="3838" spans="1:21" ht="48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8219</v>
      </c>
      <c r="G3838" t="s">
        <v>8222</v>
      </c>
      <c r="H3838" t="s">
        <v>8244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8272</v>
      </c>
      <c r="O3838">
        <f t="shared" si="295"/>
        <v>70</v>
      </c>
      <c r="P3838">
        <f t="shared" si="296"/>
        <v>39</v>
      </c>
      <c r="Q3838" s="10" t="s">
        <v>8312</v>
      </c>
      <c r="R3838" t="s">
        <v>8351</v>
      </c>
      <c r="S3838" s="13">
        <f t="shared" si="297"/>
        <v>41663.780300925922</v>
      </c>
      <c r="T3838" s="13">
        <f t="shared" si="298"/>
        <v>41693.780300925922</v>
      </c>
      <c r="U3838">
        <f t="shared" si="299"/>
        <v>2014</v>
      </c>
    </row>
    <row r="3839" spans="1:21" ht="48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8219</v>
      </c>
      <c r="G3839" t="s">
        <v>8222</v>
      </c>
      <c r="H3839" t="s">
        <v>8244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8272</v>
      </c>
      <c r="O3839">
        <f t="shared" si="295"/>
        <v>0</v>
      </c>
      <c r="P3839">
        <f t="shared" si="296"/>
        <v>2</v>
      </c>
      <c r="Q3839" s="10" t="s">
        <v>8312</v>
      </c>
      <c r="R3839" t="s">
        <v>8351</v>
      </c>
      <c r="S3839" s="13">
        <f t="shared" si="297"/>
        <v>41729.702314814815</v>
      </c>
      <c r="T3839" s="13">
        <f t="shared" si="298"/>
        <v>41759.702314814815</v>
      </c>
      <c r="U3839">
        <f t="shared" si="299"/>
        <v>2014</v>
      </c>
    </row>
    <row r="3840" spans="1:21" ht="48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8217</v>
      </c>
      <c r="G3840" t="s">
        <v>8222</v>
      </c>
      <c r="H3840" t="s">
        <v>8244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8273</v>
      </c>
      <c r="O3840">
        <f t="shared" si="295"/>
        <v>181</v>
      </c>
      <c r="P3840">
        <f t="shared" si="296"/>
        <v>31.14</v>
      </c>
      <c r="Q3840" s="10" t="s">
        <v>8324</v>
      </c>
      <c r="R3840" t="s">
        <v>8348</v>
      </c>
      <c r="S3840" s="13">
        <f t="shared" si="297"/>
        <v>41303.593923611108</v>
      </c>
      <c r="T3840" s="13">
        <f t="shared" si="298"/>
        <v>41333.593923611108</v>
      </c>
      <c r="U3840">
        <f t="shared" si="299"/>
        <v>2013</v>
      </c>
    </row>
    <row r="3841" spans="1:21" ht="48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8217</v>
      </c>
      <c r="G3841" t="s">
        <v>8223</v>
      </c>
      <c r="H3841" t="s">
        <v>8245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8273</v>
      </c>
      <c r="O3841">
        <f t="shared" si="295"/>
        <v>104</v>
      </c>
      <c r="P3841">
        <f t="shared" si="296"/>
        <v>32.5</v>
      </c>
      <c r="Q3841" s="10" t="s">
        <v>8324</v>
      </c>
      <c r="R3841" t="s">
        <v>8348</v>
      </c>
      <c r="S3841" s="13">
        <f t="shared" si="297"/>
        <v>42504.801388888889</v>
      </c>
      <c r="T3841" s="13">
        <f t="shared" si="298"/>
        <v>42564.801388888889</v>
      </c>
      <c r="U3841">
        <f t="shared" si="299"/>
        <v>2016</v>
      </c>
    </row>
    <row r="3842" spans="1:21" ht="48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8219</v>
      </c>
      <c r="G3842" t="s">
        <v>8222</v>
      </c>
      <c r="H3842" t="s">
        <v>8244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8276</v>
      </c>
      <c r="O3842">
        <f t="shared" si="295"/>
        <v>41</v>
      </c>
      <c r="P3842">
        <f t="shared" si="296"/>
        <v>29.29</v>
      </c>
      <c r="Q3842" s="10" t="s">
        <v>8324</v>
      </c>
      <c r="R3842" t="s">
        <v>8345</v>
      </c>
      <c r="S3842" s="13">
        <f t="shared" si="297"/>
        <v>42603.870520833334</v>
      </c>
      <c r="T3842" s="13">
        <f t="shared" si="298"/>
        <v>42628.870520833334</v>
      </c>
      <c r="U3842">
        <f t="shared" si="299"/>
        <v>2016</v>
      </c>
    </row>
    <row r="3843" spans="1:21" ht="48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8219</v>
      </c>
      <c r="G3843" t="s">
        <v>8222</v>
      </c>
      <c r="H3843" t="s">
        <v>8244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8275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8324</v>
      </c>
      <c r="R3843" t="s">
        <v>8338</v>
      </c>
      <c r="S3843" s="13">
        <f t="shared" ref="S3843:S3906" si="302">(((J3843/60)/60)/24)+DATE(1970,1,1)</f>
        <v>40978.238067129627</v>
      </c>
      <c r="T3843" s="13">
        <f t="shared" ref="T3843:T3906" si="303">(((I3843/60)/60)/24)+DATE(1970,1,1)</f>
        <v>41008.196400462963</v>
      </c>
      <c r="U3843">
        <f t="shared" ref="U3843:U3906" si="304">YEAR(T3843)</f>
        <v>2012</v>
      </c>
    </row>
    <row r="3844" spans="1:21" ht="48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8217</v>
      </c>
      <c r="G3844" t="s">
        <v>8222</v>
      </c>
      <c r="H3844" t="s">
        <v>8244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8277</v>
      </c>
      <c r="O3844">
        <f t="shared" si="300"/>
        <v>128</v>
      </c>
      <c r="P3844">
        <f t="shared" si="301"/>
        <v>21.37</v>
      </c>
      <c r="Q3844" s="10" t="s">
        <v>8324</v>
      </c>
      <c r="R3844" t="s">
        <v>8343</v>
      </c>
      <c r="S3844" s="13">
        <f t="shared" si="302"/>
        <v>42692.109328703707</v>
      </c>
      <c r="T3844" s="13">
        <f t="shared" si="303"/>
        <v>42717.332638888889</v>
      </c>
      <c r="U3844">
        <f t="shared" si="304"/>
        <v>2016</v>
      </c>
    </row>
    <row r="3845" spans="1:21" ht="48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8218</v>
      </c>
      <c r="G3845" t="s">
        <v>8222</v>
      </c>
      <c r="H3845" t="s">
        <v>8244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8278</v>
      </c>
      <c r="O3845">
        <f t="shared" si="300"/>
        <v>0</v>
      </c>
      <c r="P3845">
        <f t="shared" si="301"/>
        <v>0</v>
      </c>
      <c r="Q3845" s="10" t="s">
        <v>8339</v>
      </c>
      <c r="R3845" t="s">
        <v>8340</v>
      </c>
      <c r="S3845" s="13">
        <f t="shared" si="302"/>
        <v>41850.014178240745</v>
      </c>
      <c r="T3845" s="13">
        <f t="shared" si="303"/>
        <v>41878.014178240745</v>
      </c>
      <c r="U3845">
        <f t="shared" si="304"/>
        <v>2014</v>
      </c>
    </row>
    <row r="3846" spans="1:21" ht="48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8219</v>
      </c>
      <c r="G3846" t="s">
        <v>8222</v>
      </c>
      <c r="H3846" t="s">
        <v>8244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8279</v>
      </c>
      <c r="O3846">
        <f t="shared" si="300"/>
        <v>26</v>
      </c>
      <c r="P3846">
        <f t="shared" si="301"/>
        <v>13</v>
      </c>
      <c r="Q3846" s="10" t="s">
        <v>8321</v>
      </c>
      <c r="R3846" t="s">
        <v>8322</v>
      </c>
      <c r="S3846" s="13">
        <f t="shared" si="302"/>
        <v>41599.855682870373</v>
      </c>
      <c r="T3846" s="13">
        <f t="shared" si="303"/>
        <v>41629.855682870373</v>
      </c>
      <c r="U3846">
        <f t="shared" si="304"/>
        <v>2013</v>
      </c>
    </row>
    <row r="3847" spans="1:21" ht="16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8219</v>
      </c>
      <c r="G3847" t="s">
        <v>8234</v>
      </c>
      <c r="H3847" t="s">
        <v>8247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8331</v>
      </c>
      <c r="S3847" s="13">
        <f t="shared" si="302"/>
        <v>42164.699652777781</v>
      </c>
      <c r="T3847" s="13">
        <f t="shared" si="303"/>
        <v>42194.699652777781</v>
      </c>
      <c r="U3847">
        <f t="shared" si="304"/>
        <v>2015</v>
      </c>
    </row>
    <row r="3848" spans="1:21" ht="32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8217</v>
      </c>
      <c r="G3848" t="s">
        <v>8222</v>
      </c>
      <c r="H3848" t="s">
        <v>8244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8282</v>
      </c>
      <c r="O3848">
        <f t="shared" si="300"/>
        <v>135</v>
      </c>
      <c r="P3848">
        <f t="shared" si="301"/>
        <v>51.92</v>
      </c>
      <c r="Q3848" s="10" t="s">
        <v>8328</v>
      </c>
      <c r="R3848" t="s">
        <v>8329</v>
      </c>
      <c r="S3848" s="13">
        <f t="shared" si="302"/>
        <v>41852.665798611109</v>
      </c>
      <c r="T3848" s="13">
        <f t="shared" si="303"/>
        <v>41882.665798611109</v>
      </c>
      <c r="U3848">
        <f t="shared" si="304"/>
        <v>2014</v>
      </c>
    </row>
    <row r="3849" spans="1:21" ht="48" x14ac:dyDescent="0.2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8217</v>
      </c>
      <c r="G3849" t="s">
        <v>8223</v>
      </c>
      <c r="H3849" t="s">
        <v>8245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8268</v>
      </c>
      <c r="O3849">
        <f t="shared" si="300"/>
        <v>122</v>
      </c>
      <c r="P3849">
        <f t="shared" si="301"/>
        <v>27.73</v>
      </c>
      <c r="Q3849" s="10" t="s">
        <v>8310</v>
      </c>
      <c r="R3849" t="s">
        <v>8334</v>
      </c>
      <c r="S3849" s="13">
        <f t="shared" si="302"/>
        <v>42278.453668981485</v>
      </c>
      <c r="T3849" s="13">
        <f t="shared" si="303"/>
        <v>42296.458333333328</v>
      </c>
      <c r="U3849">
        <f t="shared" si="304"/>
        <v>2015</v>
      </c>
    </row>
    <row r="3850" spans="1:21" ht="16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8217</v>
      </c>
      <c r="G3850" t="s">
        <v>8222</v>
      </c>
      <c r="H3850" t="s">
        <v>8244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8273</v>
      </c>
      <c r="O3850">
        <f t="shared" si="300"/>
        <v>124</v>
      </c>
      <c r="P3850">
        <f t="shared" si="301"/>
        <v>38.75</v>
      </c>
      <c r="Q3850" s="10" t="s">
        <v>8324</v>
      </c>
      <c r="R3850" t="s">
        <v>8348</v>
      </c>
      <c r="S3850" s="13">
        <f t="shared" si="302"/>
        <v>41072.739953703705</v>
      </c>
      <c r="T3850" s="13">
        <f t="shared" si="303"/>
        <v>41102.739953703705</v>
      </c>
      <c r="U3850">
        <f t="shared" si="304"/>
        <v>2012</v>
      </c>
    </row>
    <row r="3851" spans="1:21" ht="32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8217</v>
      </c>
      <c r="G3851" t="s">
        <v>8223</v>
      </c>
      <c r="H3851" t="s">
        <v>8245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8273</v>
      </c>
      <c r="O3851">
        <f t="shared" si="300"/>
        <v>145</v>
      </c>
      <c r="P3851">
        <f t="shared" si="301"/>
        <v>21.38</v>
      </c>
      <c r="Q3851" s="10" t="s">
        <v>8324</v>
      </c>
      <c r="R3851" t="s">
        <v>8348</v>
      </c>
      <c r="S3851" s="13">
        <f t="shared" si="302"/>
        <v>42565.480983796297</v>
      </c>
      <c r="T3851" s="13">
        <f t="shared" si="303"/>
        <v>42595.480983796297</v>
      </c>
      <c r="U3851">
        <f t="shared" si="304"/>
        <v>2016</v>
      </c>
    </row>
    <row r="3852" spans="1:21" ht="48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8217</v>
      </c>
      <c r="G3852" t="s">
        <v>8222</v>
      </c>
      <c r="H3852" t="s">
        <v>8244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8273</v>
      </c>
      <c r="O3852">
        <f t="shared" si="300"/>
        <v>110</v>
      </c>
      <c r="P3852">
        <f t="shared" si="301"/>
        <v>42.38</v>
      </c>
      <c r="Q3852" s="10" t="s">
        <v>8324</v>
      </c>
      <c r="R3852" t="s">
        <v>8348</v>
      </c>
      <c r="S3852" s="13">
        <f t="shared" si="302"/>
        <v>42193.650671296295</v>
      </c>
      <c r="T3852" s="13">
        <f t="shared" si="303"/>
        <v>42238.207638888889</v>
      </c>
      <c r="U3852">
        <f t="shared" si="304"/>
        <v>2015</v>
      </c>
    </row>
    <row r="3853" spans="1:21" ht="48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8219</v>
      </c>
      <c r="G3853" t="s">
        <v>8222</v>
      </c>
      <c r="H3853" t="s">
        <v>8244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8284</v>
      </c>
      <c r="O3853">
        <f t="shared" si="300"/>
        <v>0</v>
      </c>
      <c r="P3853">
        <f t="shared" si="301"/>
        <v>1</v>
      </c>
      <c r="Q3853" s="10" t="s">
        <v>8312</v>
      </c>
      <c r="R3853" t="s">
        <v>8313</v>
      </c>
      <c r="S3853" s="13">
        <f t="shared" si="302"/>
        <v>42708.25309027778</v>
      </c>
      <c r="T3853" s="13">
        <f t="shared" si="303"/>
        <v>42738.25309027778</v>
      </c>
      <c r="U3853">
        <f t="shared" si="304"/>
        <v>2017</v>
      </c>
    </row>
    <row r="3854" spans="1:21" ht="48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8219</v>
      </c>
      <c r="G3854" t="s">
        <v>8227</v>
      </c>
      <c r="H3854" t="s">
        <v>8249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8286</v>
      </c>
      <c r="O3854">
        <f t="shared" si="300"/>
        <v>4</v>
      </c>
      <c r="P3854">
        <f t="shared" si="301"/>
        <v>20</v>
      </c>
      <c r="Q3854" s="10" t="s">
        <v>8328</v>
      </c>
      <c r="R3854" t="s">
        <v>8355</v>
      </c>
      <c r="S3854" s="13">
        <f t="shared" si="302"/>
        <v>42170.996527777781</v>
      </c>
      <c r="T3854" s="13">
        <f t="shared" si="303"/>
        <v>42185.996527777781</v>
      </c>
      <c r="U3854">
        <f t="shared" si="304"/>
        <v>2015</v>
      </c>
    </row>
    <row r="3855" spans="1:21" ht="48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8219</v>
      </c>
      <c r="G3855" t="s">
        <v>8222</v>
      </c>
      <c r="H3855" t="s">
        <v>8244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8286</v>
      </c>
      <c r="O3855">
        <f t="shared" si="300"/>
        <v>34</v>
      </c>
      <c r="P3855">
        <f t="shared" si="301"/>
        <v>28.33</v>
      </c>
      <c r="Q3855" s="10" t="s">
        <v>8328</v>
      </c>
      <c r="R3855" t="s">
        <v>8355</v>
      </c>
      <c r="S3855" s="13">
        <f t="shared" si="302"/>
        <v>42281.136099537034</v>
      </c>
      <c r="T3855" s="13">
        <f t="shared" si="303"/>
        <v>42311.177766203706</v>
      </c>
      <c r="U3855">
        <f t="shared" si="304"/>
        <v>2015</v>
      </c>
    </row>
    <row r="3856" spans="1:21" ht="48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8219</v>
      </c>
      <c r="G3856" t="s">
        <v>8223</v>
      </c>
      <c r="H3856" t="s">
        <v>8245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8288</v>
      </c>
      <c r="O3856">
        <f t="shared" si="300"/>
        <v>0</v>
      </c>
      <c r="P3856">
        <f t="shared" si="301"/>
        <v>0</v>
      </c>
      <c r="Q3856" s="10" t="s">
        <v>8328</v>
      </c>
      <c r="R3856" t="s">
        <v>8341</v>
      </c>
      <c r="S3856" s="13">
        <f t="shared" si="302"/>
        <v>42438.53907407407</v>
      </c>
      <c r="T3856" s="13">
        <f t="shared" si="303"/>
        <v>42468.497407407413</v>
      </c>
      <c r="U3856">
        <f t="shared" si="304"/>
        <v>2016</v>
      </c>
    </row>
    <row r="3857" spans="1:21" ht="32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8217</v>
      </c>
      <c r="G3857" t="s">
        <v>8222</v>
      </c>
      <c r="H3857" t="s">
        <v>8244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8273</v>
      </c>
      <c r="O3857">
        <f t="shared" si="300"/>
        <v>110</v>
      </c>
      <c r="P3857">
        <f t="shared" si="301"/>
        <v>50</v>
      </c>
      <c r="Q3857" s="10" t="s">
        <v>8324</v>
      </c>
      <c r="R3857" t="s">
        <v>8348</v>
      </c>
      <c r="S3857" s="13">
        <f t="shared" si="302"/>
        <v>41246.874814814815</v>
      </c>
      <c r="T3857" s="13">
        <f t="shared" si="303"/>
        <v>41276.874814814815</v>
      </c>
      <c r="U3857">
        <f t="shared" si="304"/>
        <v>2013</v>
      </c>
    </row>
    <row r="3858" spans="1:21" ht="48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8217</v>
      </c>
      <c r="G3858" t="s">
        <v>8222</v>
      </c>
      <c r="H3858" t="s">
        <v>8244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8273</v>
      </c>
      <c r="O3858">
        <f t="shared" si="300"/>
        <v>104</v>
      </c>
      <c r="P3858">
        <f t="shared" si="301"/>
        <v>34.6</v>
      </c>
      <c r="Q3858" s="10" t="s">
        <v>8324</v>
      </c>
      <c r="R3858" t="s">
        <v>8348</v>
      </c>
      <c r="S3858" s="13">
        <f t="shared" si="302"/>
        <v>40122.751620370371</v>
      </c>
      <c r="T3858" s="13">
        <f t="shared" si="303"/>
        <v>40178.98541666667</v>
      </c>
      <c r="U3858">
        <f t="shared" si="304"/>
        <v>2009</v>
      </c>
    </row>
    <row r="3859" spans="1:21" ht="48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8217</v>
      </c>
      <c r="G3859" t="s">
        <v>8223</v>
      </c>
      <c r="H3859" t="s">
        <v>8245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8289</v>
      </c>
      <c r="O3859">
        <f t="shared" si="300"/>
        <v>113</v>
      </c>
      <c r="P3859">
        <f t="shared" si="301"/>
        <v>12.53</v>
      </c>
      <c r="Q3859" s="10" t="s">
        <v>8324</v>
      </c>
      <c r="R3859" t="s">
        <v>8354</v>
      </c>
      <c r="S3859" s="13">
        <f t="shared" si="302"/>
        <v>41596.913437499999</v>
      </c>
      <c r="T3859" s="13">
        <f t="shared" si="303"/>
        <v>41625.5</v>
      </c>
      <c r="U3859">
        <f t="shared" si="304"/>
        <v>2013</v>
      </c>
    </row>
    <row r="3860" spans="1:21" ht="64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8217</v>
      </c>
      <c r="G3860" t="s">
        <v>8223</v>
      </c>
      <c r="H3860" t="s">
        <v>8245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8273</v>
      </c>
      <c r="O3860">
        <f t="shared" si="300"/>
        <v>104</v>
      </c>
      <c r="P3860">
        <f t="shared" si="301"/>
        <v>47.27</v>
      </c>
      <c r="Q3860" s="10" t="s">
        <v>8324</v>
      </c>
      <c r="R3860" t="s">
        <v>8348</v>
      </c>
      <c r="S3860" s="13">
        <f t="shared" si="302"/>
        <v>42430.702210648145</v>
      </c>
      <c r="T3860" s="13">
        <f t="shared" si="303"/>
        <v>42460.660543981481</v>
      </c>
      <c r="U3860">
        <f t="shared" si="304"/>
        <v>2016</v>
      </c>
    </row>
    <row r="3861" spans="1:21" ht="32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8217</v>
      </c>
      <c r="G3861" t="s">
        <v>8222</v>
      </c>
      <c r="H3861" t="s">
        <v>8244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8276</v>
      </c>
      <c r="O3861">
        <f t="shared" si="300"/>
        <v>137</v>
      </c>
      <c r="P3861">
        <f t="shared" si="301"/>
        <v>26.27</v>
      </c>
      <c r="Q3861" s="10" t="s">
        <v>8324</v>
      </c>
      <c r="R3861" t="s">
        <v>8345</v>
      </c>
      <c r="S3861" s="13">
        <f t="shared" si="302"/>
        <v>40671.637511574074</v>
      </c>
      <c r="T3861" s="13">
        <f t="shared" si="303"/>
        <v>40701.637511574074</v>
      </c>
      <c r="U3861">
        <f t="shared" si="304"/>
        <v>2011</v>
      </c>
    </row>
    <row r="3862" spans="1:21" ht="48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8219</v>
      </c>
      <c r="G3862" t="s">
        <v>8222</v>
      </c>
      <c r="H3862" t="s">
        <v>8244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8291</v>
      </c>
      <c r="O3862">
        <f t="shared" si="300"/>
        <v>2</v>
      </c>
      <c r="P3862">
        <f t="shared" si="301"/>
        <v>2</v>
      </c>
      <c r="Q3862" s="10" t="s">
        <v>8315</v>
      </c>
      <c r="R3862" t="s">
        <v>8327</v>
      </c>
      <c r="S3862" s="13">
        <f t="shared" si="302"/>
        <v>41864.04886574074</v>
      </c>
      <c r="T3862" s="13">
        <f t="shared" si="303"/>
        <v>41884.04886574074</v>
      </c>
      <c r="U3862">
        <f t="shared" si="304"/>
        <v>2014</v>
      </c>
    </row>
    <row r="3863" spans="1:21" ht="48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8219</v>
      </c>
      <c r="G3863" t="s">
        <v>8222</v>
      </c>
      <c r="H3863" t="s">
        <v>8244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8291</v>
      </c>
      <c r="O3863">
        <f t="shared" si="300"/>
        <v>47</v>
      </c>
      <c r="P3863">
        <f t="shared" si="301"/>
        <v>29.63</v>
      </c>
      <c r="Q3863" s="10" t="s">
        <v>8315</v>
      </c>
      <c r="R3863" t="s">
        <v>8327</v>
      </c>
      <c r="S3863" s="13">
        <f t="shared" si="302"/>
        <v>42113.875567129624</v>
      </c>
      <c r="T3863" s="13">
        <f t="shared" si="303"/>
        <v>42143.875567129624</v>
      </c>
      <c r="U3863">
        <f t="shared" si="304"/>
        <v>2015</v>
      </c>
    </row>
    <row r="3864" spans="1:21" ht="64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8217</v>
      </c>
      <c r="G3864" t="s">
        <v>8222</v>
      </c>
      <c r="H3864" t="s">
        <v>8244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8292</v>
      </c>
      <c r="O3864">
        <f t="shared" si="300"/>
        <v>312</v>
      </c>
      <c r="P3864">
        <f t="shared" si="301"/>
        <v>91.76</v>
      </c>
      <c r="Q3864" s="10" t="s">
        <v>8315</v>
      </c>
      <c r="R3864" t="s">
        <v>8326</v>
      </c>
      <c r="S3864" s="13">
        <f t="shared" si="302"/>
        <v>40347.125601851854</v>
      </c>
      <c r="T3864" s="13">
        <f t="shared" si="303"/>
        <v>40361.958333333336</v>
      </c>
      <c r="U3864">
        <f t="shared" si="304"/>
        <v>2010</v>
      </c>
    </row>
    <row r="3865" spans="1:21" ht="64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8219</v>
      </c>
      <c r="G3865" t="s">
        <v>8222</v>
      </c>
      <c r="H3865" t="s">
        <v>8244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8279</v>
      </c>
      <c r="O3865">
        <f t="shared" si="300"/>
        <v>10</v>
      </c>
      <c r="P3865">
        <f t="shared" si="301"/>
        <v>10</v>
      </c>
      <c r="Q3865" s="10" t="s">
        <v>8321</v>
      </c>
      <c r="R3865" t="s">
        <v>8322</v>
      </c>
      <c r="S3865" s="13">
        <f t="shared" si="302"/>
        <v>40198.424849537041</v>
      </c>
      <c r="T3865" s="13">
        <f t="shared" si="303"/>
        <v>40252.290972222225</v>
      </c>
      <c r="U3865">
        <f t="shared" si="304"/>
        <v>2010</v>
      </c>
    </row>
    <row r="3866" spans="1:21" ht="48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8219</v>
      </c>
      <c r="G3866" t="s">
        <v>8222</v>
      </c>
      <c r="H3866" t="s">
        <v>8244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8279</v>
      </c>
      <c r="O3866">
        <f t="shared" si="300"/>
        <v>5</v>
      </c>
      <c r="P3866">
        <f t="shared" si="301"/>
        <v>8.33</v>
      </c>
      <c r="Q3866" s="10" t="s">
        <v>8321</v>
      </c>
      <c r="R3866" t="s">
        <v>8322</v>
      </c>
      <c r="S3866" s="13">
        <f t="shared" si="302"/>
        <v>42167.207071759258</v>
      </c>
      <c r="T3866" s="13">
        <f t="shared" si="303"/>
        <v>42197.207071759258</v>
      </c>
      <c r="U3866">
        <f t="shared" si="304"/>
        <v>2015</v>
      </c>
    </row>
    <row r="3867" spans="1:21" ht="32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8217</v>
      </c>
      <c r="G3867" t="s">
        <v>8223</v>
      </c>
      <c r="H3867" t="s">
        <v>8245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8277</v>
      </c>
      <c r="O3867">
        <f t="shared" si="300"/>
        <v>151</v>
      </c>
      <c r="P3867">
        <f t="shared" si="301"/>
        <v>50.27</v>
      </c>
      <c r="Q3867" s="10" t="s">
        <v>8324</v>
      </c>
      <c r="R3867" t="s">
        <v>8343</v>
      </c>
      <c r="S3867" s="13">
        <f t="shared" si="302"/>
        <v>41732.479675925926</v>
      </c>
      <c r="T3867" s="13">
        <f t="shared" si="303"/>
        <v>41743.958333333336</v>
      </c>
      <c r="U3867">
        <f t="shared" si="304"/>
        <v>2014</v>
      </c>
    </row>
    <row r="3868" spans="1:21" ht="48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8217</v>
      </c>
      <c r="G3868" t="s">
        <v>8222</v>
      </c>
      <c r="H3868" t="s">
        <v>8244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8294</v>
      </c>
      <c r="O3868">
        <f t="shared" si="300"/>
        <v>163</v>
      </c>
      <c r="P3868">
        <f t="shared" si="301"/>
        <v>27.1</v>
      </c>
      <c r="Q3868" s="10" t="s">
        <v>8321</v>
      </c>
      <c r="R3868" t="s">
        <v>8349</v>
      </c>
      <c r="S3868" s="13">
        <f t="shared" si="302"/>
        <v>40906.787581018521</v>
      </c>
      <c r="T3868" s="13">
        <f t="shared" si="303"/>
        <v>40936.787581018521</v>
      </c>
      <c r="U3868">
        <f t="shared" si="304"/>
        <v>2012</v>
      </c>
    </row>
    <row r="3869" spans="1:21" ht="32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8217</v>
      </c>
      <c r="G3869" t="s">
        <v>8222</v>
      </c>
      <c r="H3869" t="s">
        <v>8244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8294</v>
      </c>
      <c r="O3869">
        <f t="shared" si="300"/>
        <v>460</v>
      </c>
      <c r="P3869">
        <f t="shared" si="301"/>
        <v>11.67</v>
      </c>
      <c r="Q3869" s="10" t="s">
        <v>8321</v>
      </c>
      <c r="R3869" t="s">
        <v>8349</v>
      </c>
      <c r="S3869" s="13">
        <f t="shared" si="302"/>
        <v>42752.647777777776</v>
      </c>
      <c r="T3869" s="13">
        <f t="shared" si="303"/>
        <v>42759.647777777776</v>
      </c>
      <c r="U3869">
        <f t="shared" si="304"/>
        <v>2017</v>
      </c>
    </row>
    <row r="3870" spans="1:21" ht="32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8219</v>
      </c>
      <c r="G3870" t="s">
        <v>8222</v>
      </c>
      <c r="H3870" t="s">
        <v>8244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8281</v>
      </c>
      <c r="O3870">
        <f t="shared" si="300"/>
        <v>0</v>
      </c>
      <c r="P3870">
        <f t="shared" si="301"/>
        <v>1</v>
      </c>
      <c r="Q3870" s="10" t="s">
        <v>8332</v>
      </c>
      <c r="R3870" t="s">
        <v>8333</v>
      </c>
      <c r="S3870" s="13">
        <f t="shared" si="302"/>
        <v>42044.724953703699</v>
      </c>
      <c r="T3870" s="13">
        <f t="shared" si="303"/>
        <v>42074.683287037042</v>
      </c>
      <c r="U3870">
        <f t="shared" si="304"/>
        <v>2015</v>
      </c>
    </row>
    <row r="3871" spans="1:21" ht="48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8217</v>
      </c>
      <c r="G3871" t="s">
        <v>8222</v>
      </c>
      <c r="H3871" t="s">
        <v>8244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8276</v>
      </c>
      <c r="O3871">
        <f t="shared" si="300"/>
        <v>128</v>
      </c>
      <c r="P3871">
        <f t="shared" si="301"/>
        <v>37.65</v>
      </c>
      <c r="Q3871" s="10" t="s">
        <v>8324</v>
      </c>
      <c r="R3871" t="s">
        <v>8345</v>
      </c>
      <c r="S3871" s="13">
        <f t="shared" si="302"/>
        <v>40893.992962962962</v>
      </c>
      <c r="T3871" s="13">
        <f t="shared" si="303"/>
        <v>40933.992962962962</v>
      </c>
      <c r="U3871">
        <f t="shared" si="304"/>
        <v>2012</v>
      </c>
    </row>
    <row r="3872" spans="1:21" ht="48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8217</v>
      </c>
      <c r="G3872" t="s">
        <v>8222</v>
      </c>
      <c r="H3872" t="s">
        <v>8244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8276</v>
      </c>
      <c r="O3872">
        <f t="shared" si="300"/>
        <v>121</v>
      </c>
      <c r="P3872">
        <f t="shared" si="301"/>
        <v>37.94</v>
      </c>
      <c r="Q3872" s="10" t="s">
        <v>8324</v>
      </c>
      <c r="R3872" t="s">
        <v>8345</v>
      </c>
      <c r="S3872" s="13">
        <f t="shared" si="302"/>
        <v>41023.227731481478</v>
      </c>
      <c r="T3872" s="13">
        <f t="shared" si="303"/>
        <v>41083.227731481478</v>
      </c>
      <c r="U3872">
        <f t="shared" si="304"/>
        <v>2012</v>
      </c>
    </row>
    <row r="3873" spans="1:21" ht="48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8217</v>
      </c>
      <c r="G3873" t="s">
        <v>8222</v>
      </c>
      <c r="H3873" t="s">
        <v>8244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8276</v>
      </c>
      <c r="O3873">
        <f t="shared" si="300"/>
        <v>103</v>
      </c>
      <c r="P3873">
        <f t="shared" si="301"/>
        <v>51.6</v>
      </c>
      <c r="Q3873" s="10" t="s">
        <v>8324</v>
      </c>
      <c r="R3873" t="s">
        <v>8345</v>
      </c>
      <c r="S3873" s="13">
        <f t="shared" si="302"/>
        <v>40542.839282407411</v>
      </c>
      <c r="T3873" s="13">
        <f t="shared" si="303"/>
        <v>40559.07708333333</v>
      </c>
      <c r="U3873">
        <f t="shared" si="304"/>
        <v>2011</v>
      </c>
    </row>
    <row r="3874" spans="1:21" ht="48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8217</v>
      </c>
      <c r="G3874" t="s">
        <v>8222</v>
      </c>
      <c r="H3874" t="s">
        <v>8244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8298</v>
      </c>
      <c r="O3874">
        <f t="shared" si="300"/>
        <v>661</v>
      </c>
      <c r="P3874">
        <f t="shared" si="301"/>
        <v>21.9</v>
      </c>
      <c r="Q3874" s="10" t="s">
        <v>8315</v>
      </c>
      <c r="R3874" t="s">
        <v>8320</v>
      </c>
      <c r="S3874" s="13">
        <f t="shared" si="302"/>
        <v>41150.902187499996</v>
      </c>
      <c r="T3874" s="13">
        <f t="shared" si="303"/>
        <v>41165.165972222225</v>
      </c>
      <c r="U3874">
        <f t="shared" si="304"/>
        <v>2012</v>
      </c>
    </row>
    <row r="3875" spans="1:21" ht="48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8217</v>
      </c>
      <c r="G3875" t="s">
        <v>8222</v>
      </c>
      <c r="H3875" t="s">
        <v>8244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8298</v>
      </c>
      <c r="O3875">
        <f t="shared" si="300"/>
        <v>878</v>
      </c>
      <c r="P3875">
        <f t="shared" si="301"/>
        <v>27.6</v>
      </c>
      <c r="Q3875" s="10" t="s">
        <v>8315</v>
      </c>
      <c r="R3875" t="s">
        <v>8320</v>
      </c>
      <c r="S3875" s="13">
        <f t="shared" si="302"/>
        <v>41902.874432870369</v>
      </c>
      <c r="T3875" s="13">
        <f t="shared" si="303"/>
        <v>41932.874432870369</v>
      </c>
      <c r="U3875">
        <f t="shared" si="304"/>
        <v>2014</v>
      </c>
    </row>
    <row r="3876" spans="1:21" ht="32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8217</v>
      </c>
      <c r="G3876" t="s">
        <v>8222</v>
      </c>
      <c r="H3876" t="s">
        <v>8244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8298</v>
      </c>
      <c r="O3876">
        <f t="shared" si="300"/>
        <v>166</v>
      </c>
      <c r="P3876">
        <f t="shared" si="301"/>
        <v>31.96</v>
      </c>
      <c r="Q3876" s="10" t="s">
        <v>8315</v>
      </c>
      <c r="R3876" t="s">
        <v>8320</v>
      </c>
      <c r="S3876" s="13">
        <f t="shared" si="302"/>
        <v>42639.549479166672</v>
      </c>
      <c r="T3876" s="13">
        <f t="shared" si="303"/>
        <v>42655.549479166672</v>
      </c>
      <c r="U3876">
        <f t="shared" si="304"/>
        <v>2016</v>
      </c>
    </row>
    <row r="3877" spans="1:21" ht="48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8219</v>
      </c>
      <c r="G3877" t="s">
        <v>8222</v>
      </c>
      <c r="H3877" t="s">
        <v>8244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8301</v>
      </c>
      <c r="O3877">
        <f t="shared" si="300"/>
        <v>28</v>
      </c>
      <c r="P3877">
        <f t="shared" si="301"/>
        <v>35</v>
      </c>
      <c r="Q3877" s="10" t="s">
        <v>8312</v>
      </c>
      <c r="R3877" t="s">
        <v>8342</v>
      </c>
      <c r="S3877" s="13">
        <f t="shared" si="302"/>
        <v>41044.64811342593</v>
      </c>
      <c r="T3877" s="13">
        <f t="shared" si="303"/>
        <v>41076.131944444445</v>
      </c>
      <c r="U3877">
        <f t="shared" si="304"/>
        <v>2012</v>
      </c>
    </row>
    <row r="3878" spans="1:21" ht="32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8219</v>
      </c>
      <c r="G3878" t="s">
        <v>8239</v>
      </c>
      <c r="H3878" t="s">
        <v>8247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8301</v>
      </c>
      <c r="O3878">
        <f t="shared" si="300"/>
        <v>52</v>
      </c>
      <c r="P3878">
        <f t="shared" si="301"/>
        <v>17.329999999999998</v>
      </c>
      <c r="Q3878" s="10" t="s">
        <v>8312</v>
      </c>
      <c r="R3878" t="s">
        <v>8342</v>
      </c>
      <c r="S3878" s="13">
        <f t="shared" si="302"/>
        <v>42072.790821759263</v>
      </c>
      <c r="T3878" s="13">
        <f t="shared" si="303"/>
        <v>42102.790821759263</v>
      </c>
      <c r="U3878">
        <f t="shared" si="304"/>
        <v>2015</v>
      </c>
    </row>
    <row r="3879" spans="1:21" ht="48" x14ac:dyDescent="0.2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8217</v>
      </c>
      <c r="G3879" t="s">
        <v>8224</v>
      </c>
      <c r="H3879" t="s">
        <v>8246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8268</v>
      </c>
      <c r="O3879">
        <f t="shared" si="300"/>
        <v>133</v>
      </c>
      <c r="P3879">
        <f t="shared" si="301"/>
        <v>51.23</v>
      </c>
      <c r="Q3879" s="10" t="s">
        <v>8310</v>
      </c>
      <c r="R3879" t="s">
        <v>8334</v>
      </c>
      <c r="S3879" s="13">
        <f t="shared" si="302"/>
        <v>41900.243159722224</v>
      </c>
      <c r="T3879" s="13">
        <f t="shared" si="303"/>
        <v>41922.458333333336</v>
      </c>
      <c r="U3879">
        <f t="shared" si="304"/>
        <v>2014</v>
      </c>
    </row>
    <row r="3880" spans="1:21" ht="48" x14ac:dyDescent="0.2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8219</v>
      </c>
      <c r="G3880" t="s">
        <v>8223</v>
      </c>
      <c r="H3880" t="s">
        <v>8245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8268</v>
      </c>
      <c r="O3880">
        <f t="shared" si="300"/>
        <v>1</v>
      </c>
      <c r="P3880">
        <f t="shared" si="301"/>
        <v>5</v>
      </c>
      <c r="Q3880" s="10" t="s">
        <v>8310</v>
      </c>
      <c r="R3880" t="s">
        <v>8334</v>
      </c>
      <c r="S3880" s="13">
        <f t="shared" si="302"/>
        <v>42453.428240740745</v>
      </c>
      <c r="T3880" s="13">
        <f t="shared" si="303"/>
        <v>42483.428240740745</v>
      </c>
      <c r="U3880">
        <f t="shared" si="304"/>
        <v>2016</v>
      </c>
    </row>
    <row r="3881" spans="1:21" ht="48" x14ac:dyDescent="0.2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8219</v>
      </c>
      <c r="G3881" t="s">
        <v>8222</v>
      </c>
      <c r="H3881" t="s">
        <v>8244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8268</v>
      </c>
      <c r="O3881">
        <f t="shared" si="300"/>
        <v>5</v>
      </c>
      <c r="P3881">
        <f t="shared" si="301"/>
        <v>5.75</v>
      </c>
      <c r="Q3881" s="10" t="s">
        <v>8310</v>
      </c>
      <c r="R3881" t="s">
        <v>8334</v>
      </c>
      <c r="S3881" s="13">
        <f t="shared" si="302"/>
        <v>41811.555462962962</v>
      </c>
      <c r="T3881" s="13">
        <f t="shared" si="303"/>
        <v>41812.875</v>
      </c>
      <c r="U3881">
        <f t="shared" si="304"/>
        <v>2014</v>
      </c>
    </row>
    <row r="3882" spans="1:21" ht="48" x14ac:dyDescent="0.2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8217</v>
      </c>
      <c r="G3882" t="s">
        <v>8223</v>
      </c>
      <c r="H3882" t="s">
        <v>8245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8302</v>
      </c>
      <c r="O3882">
        <f t="shared" si="300"/>
        <v>100</v>
      </c>
      <c r="P3882">
        <f t="shared" si="301"/>
        <v>83.33</v>
      </c>
      <c r="Q3882" s="10" t="s">
        <v>8310</v>
      </c>
      <c r="R3882" t="s">
        <v>8318</v>
      </c>
      <c r="S3882" s="13">
        <f t="shared" si="302"/>
        <v>42097.874155092592</v>
      </c>
      <c r="T3882" s="13">
        <f t="shared" si="303"/>
        <v>42142.874155092592</v>
      </c>
      <c r="U3882">
        <f t="shared" si="304"/>
        <v>2015</v>
      </c>
    </row>
    <row r="3883" spans="1:21" ht="48" x14ac:dyDescent="0.2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8217</v>
      </c>
      <c r="G3883" t="s">
        <v>8222</v>
      </c>
      <c r="H3883" t="s">
        <v>8244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8300</v>
      </c>
      <c r="O3883">
        <f t="shared" si="300"/>
        <v>100</v>
      </c>
      <c r="P3883">
        <f t="shared" si="301"/>
        <v>62.5</v>
      </c>
      <c r="Q3883" s="10" t="s">
        <v>8310</v>
      </c>
      <c r="R3883" t="s">
        <v>8311</v>
      </c>
      <c r="S3883" s="13">
        <f t="shared" si="302"/>
        <v>42752.827199074076</v>
      </c>
      <c r="T3883" s="13">
        <f t="shared" si="303"/>
        <v>42766.75</v>
      </c>
      <c r="U3883">
        <f t="shared" si="304"/>
        <v>2017</v>
      </c>
    </row>
    <row r="3884" spans="1:21" ht="64" x14ac:dyDescent="0.2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8217</v>
      </c>
      <c r="G3884" t="s">
        <v>8222</v>
      </c>
      <c r="H3884" t="s">
        <v>8244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8300</v>
      </c>
      <c r="O3884">
        <f t="shared" si="300"/>
        <v>213</v>
      </c>
      <c r="P3884">
        <f t="shared" si="301"/>
        <v>33.31</v>
      </c>
      <c r="Q3884" s="10" t="s">
        <v>8310</v>
      </c>
      <c r="R3884" t="s">
        <v>8311</v>
      </c>
      <c r="S3884" s="13">
        <f t="shared" si="302"/>
        <v>40378.893206018518</v>
      </c>
      <c r="T3884" s="13">
        <f t="shared" si="303"/>
        <v>40453.207638888889</v>
      </c>
      <c r="U3884">
        <f t="shared" si="304"/>
        <v>2010</v>
      </c>
    </row>
    <row r="3885" spans="1:21" ht="48" x14ac:dyDescent="0.2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8217</v>
      </c>
      <c r="G3885" t="s">
        <v>8222</v>
      </c>
      <c r="H3885" t="s">
        <v>8244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8300</v>
      </c>
      <c r="O3885">
        <f t="shared" si="300"/>
        <v>149</v>
      </c>
      <c r="P3885">
        <f t="shared" si="301"/>
        <v>37.25</v>
      </c>
      <c r="Q3885" s="10" t="s">
        <v>8310</v>
      </c>
      <c r="R3885" t="s">
        <v>8311</v>
      </c>
      <c r="S3885" s="13">
        <f t="shared" si="302"/>
        <v>42443.989050925928</v>
      </c>
      <c r="T3885" s="13">
        <f t="shared" si="303"/>
        <v>42487.552777777775</v>
      </c>
      <c r="U3885">
        <f t="shared" si="304"/>
        <v>2016</v>
      </c>
    </row>
    <row r="3886" spans="1:21" ht="48" x14ac:dyDescent="0.2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8220</v>
      </c>
      <c r="G3886" t="s">
        <v>8223</v>
      </c>
      <c r="H3886" t="s">
        <v>8245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8268</v>
      </c>
      <c r="O3886">
        <f t="shared" si="300"/>
        <v>108</v>
      </c>
      <c r="P3886">
        <f t="shared" si="301"/>
        <v>33.75</v>
      </c>
      <c r="Q3886" s="10" t="s">
        <v>8310</v>
      </c>
      <c r="R3886" t="s">
        <v>8334</v>
      </c>
      <c r="S3886" s="13">
        <f t="shared" si="302"/>
        <v>42788.565208333333</v>
      </c>
      <c r="T3886" s="13">
        <f t="shared" si="303"/>
        <v>42818.523541666669</v>
      </c>
      <c r="U3886">
        <f t="shared" si="304"/>
        <v>2017</v>
      </c>
    </row>
    <row r="3887" spans="1:21" ht="48" x14ac:dyDescent="0.2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8220</v>
      </c>
      <c r="G3887" t="s">
        <v>8223</v>
      </c>
      <c r="H3887" t="s">
        <v>8245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8268</v>
      </c>
      <c r="O3887">
        <f t="shared" si="300"/>
        <v>128</v>
      </c>
      <c r="P3887">
        <f t="shared" si="301"/>
        <v>29.05</v>
      </c>
      <c r="Q3887" s="10" t="s">
        <v>8310</v>
      </c>
      <c r="R3887" t="s">
        <v>8334</v>
      </c>
      <c r="S3887" s="13">
        <f t="shared" si="302"/>
        <v>42789.462430555555</v>
      </c>
      <c r="T3887" s="13">
        <f t="shared" si="303"/>
        <v>42825.957638888889</v>
      </c>
      <c r="U3887">
        <f t="shared" si="304"/>
        <v>2017</v>
      </c>
    </row>
    <row r="3888" spans="1:21" ht="64" x14ac:dyDescent="0.2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8220</v>
      </c>
      <c r="G3888" t="s">
        <v>8231</v>
      </c>
      <c r="H3888" t="s">
        <v>8247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8268</v>
      </c>
      <c r="O3888">
        <f t="shared" si="300"/>
        <v>52</v>
      </c>
      <c r="P3888">
        <f t="shared" si="301"/>
        <v>32.25</v>
      </c>
      <c r="Q3888" s="10" t="s">
        <v>8310</v>
      </c>
      <c r="R3888" t="s">
        <v>8334</v>
      </c>
      <c r="S3888" s="13">
        <f t="shared" si="302"/>
        <v>42800.753333333334</v>
      </c>
      <c r="T3888" s="13">
        <f t="shared" si="303"/>
        <v>42841.833333333328</v>
      </c>
      <c r="U3888">
        <f t="shared" si="304"/>
        <v>2017</v>
      </c>
    </row>
    <row r="3889" spans="1:21" ht="48" x14ac:dyDescent="0.2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8217</v>
      </c>
      <c r="G3889" t="s">
        <v>8223</v>
      </c>
      <c r="H3889" t="s">
        <v>8245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8268</v>
      </c>
      <c r="O3889">
        <f t="shared" si="300"/>
        <v>109</v>
      </c>
      <c r="P3889">
        <f t="shared" si="301"/>
        <v>36.33</v>
      </c>
      <c r="Q3889" s="10" t="s">
        <v>8310</v>
      </c>
      <c r="R3889" t="s">
        <v>8334</v>
      </c>
      <c r="S3889" s="13">
        <f t="shared" si="302"/>
        <v>41779.310034722221</v>
      </c>
      <c r="T3889" s="13">
        <f t="shared" si="303"/>
        <v>41805.666666666664</v>
      </c>
      <c r="U3889">
        <f t="shared" si="304"/>
        <v>2014</v>
      </c>
    </row>
    <row r="3890" spans="1:21" ht="48" x14ac:dyDescent="0.2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8219</v>
      </c>
      <c r="G3890" t="s">
        <v>8222</v>
      </c>
      <c r="H3890" t="s">
        <v>8244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8302</v>
      </c>
      <c r="O3890">
        <f t="shared" si="300"/>
        <v>0</v>
      </c>
      <c r="P3890">
        <f t="shared" si="301"/>
        <v>0</v>
      </c>
      <c r="Q3890" s="10" t="s">
        <v>8310</v>
      </c>
      <c r="R3890" t="s">
        <v>8318</v>
      </c>
      <c r="S3890" s="13">
        <f t="shared" si="302"/>
        <v>42172.686099537037</v>
      </c>
      <c r="T3890" s="13">
        <f t="shared" si="303"/>
        <v>42202.676388888889</v>
      </c>
      <c r="U3890">
        <f t="shared" si="304"/>
        <v>2015</v>
      </c>
    </row>
    <row r="3891" spans="1:21" ht="48" x14ac:dyDescent="0.2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8217</v>
      </c>
      <c r="G3891" t="s">
        <v>8223</v>
      </c>
      <c r="H3891" t="s">
        <v>8245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8268</v>
      </c>
      <c r="O3891">
        <f t="shared" si="300"/>
        <v>133</v>
      </c>
      <c r="P3891">
        <f t="shared" si="301"/>
        <v>26.61</v>
      </c>
      <c r="Q3891" s="10" t="s">
        <v>8310</v>
      </c>
      <c r="R3891" t="s">
        <v>8334</v>
      </c>
      <c r="S3891" s="13">
        <f t="shared" si="302"/>
        <v>42758.368078703701</v>
      </c>
      <c r="T3891" s="13">
        <f t="shared" si="303"/>
        <v>42786.368078703701</v>
      </c>
      <c r="U3891">
        <f t="shared" si="304"/>
        <v>2017</v>
      </c>
    </row>
    <row r="3892" spans="1:21" ht="48" x14ac:dyDescent="0.2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8217</v>
      </c>
      <c r="G3892" t="s">
        <v>8222</v>
      </c>
      <c r="H3892" t="s">
        <v>8244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8268</v>
      </c>
      <c r="O3892">
        <f t="shared" si="300"/>
        <v>114</v>
      </c>
      <c r="P3892">
        <f t="shared" si="301"/>
        <v>40.71</v>
      </c>
      <c r="Q3892" s="10" t="s">
        <v>8310</v>
      </c>
      <c r="R3892" t="s">
        <v>8334</v>
      </c>
      <c r="S3892" s="13">
        <f t="shared" si="302"/>
        <v>42232.702546296292</v>
      </c>
      <c r="T3892" s="13">
        <f t="shared" si="303"/>
        <v>42264.165972222225</v>
      </c>
      <c r="U3892">
        <f t="shared" si="304"/>
        <v>2015</v>
      </c>
    </row>
    <row r="3893" spans="1:21" ht="48" x14ac:dyDescent="0.2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8217</v>
      </c>
      <c r="G3893" t="s">
        <v>8223</v>
      </c>
      <c r="H3893" t="s">
        <v>8245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8268</v>
      </c>
      <c r="O3893">
        <f t="shared" si="300"/>
        <v>108</v>
      </c>
      <c r="P3893">
        <f t="shared" si="301"/>
        <v>33.75</v>
      </c>
      <c r="Q3893" s="10" t="s">
        <v>8310</v>
      </c>
      <c r="R3893" t="s">
        <v>8334</v>
      </c>
      <c r="S3893" s="13">
        <f t="shared" si="302"/>
        <v>41990.585486111115</v>
      </c>
      <c r="T3893" s="13">
        <f t="shared" si="303"/>
        <v>42035.585486111115</v>
      </c>
      <c r="U3893">
        <f t="shared" si="304"/>
        <v>2015</v>
      </c>
    </row>
    <row r="3894" spans="1:21" ht="48" x14ac:dyDescent="0.2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8217</v>
      </c>
      <c r="G3894" t="s">
        <v>8222</v>
      </c>
      <c r="H3894" t="s">
        <v>8244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8268</v>
      </c>
      <c r="O3894">
        <f t="shared" si="300"/>
        <v>107</v>
      </c>
      <c r="P3894">
        <f t="shared" si="301"/>
        <v>35.799999999999997</v>
      </c>
      <c r="Q3894" s="10" t="s">
        <v>8310</v>
      </c>
      <c r="R3894" t="s">
        <v>8334</v>
      </c>
      <c r="S3894" s="13">
        <f t="shared" si="302"/>
        <v>41914.100289351853</v>
      </c>
      <c r="T3894" s="13">
        <f t="shared" si="303"/>
        <v>41928.165972222225</v>
      </c>
      <c r="U3894">
        <f t="shared" si="304"/>
        <v>2014</v>
      </c>
    </row>
    <row r="3895" spans="1:21" ht="48" x14ac:dyDescent="0.2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8217</v>
      </c>
      <c r="G3895" t="s">
        <v>8222</v>
      </c>
      <c r="H3895" t="s">
        <v>8244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8268</v>
      </c>
      <c r="O3895">
        <f t="shared" si="300"/>
        <v>130</v>
      </c>
      <c r="P3895">
        <f t="shared" si="301"/>
        <v>50</v>
      </c>
      <c r="Q3895" s="10" t="s">
        <v>8310</v>
      </c>
      <c r="R3895" t="s">
        <v>8334</v>
      </c>
      <c r="S3895" s="13">
        <f t="shared" si="302"/>
        <v>42053.106111111112</v>
      </c>
      <c r="T3895" s="13">
        <f t="shared" si="303"/>
        <v>42112.025694444441</v>
      </c>
      <c r="U3895">
        <f t="shared" si="304"/>
        <v>2015</v>
      </c>
    </row>
    <row r="3896" spans="1:21" ht="48" x14ac:dyDescent="0.2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8217</v>
      </c>
      <c r="G3896" t="s">
        <v>8223</v>
      </c>
      <c r="H3896" t="s">
        <v>8245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8268</v>
      </c>
      <c r="O3896">
        <f t="shared" si="300"/>
        <v>315</v>
      </c>
      <c r="P3896">
        <f t="shared" si="301"/>
        <v>35.799999999999997</v>
      </c>
      <c r="Q3896" s="10" t="s">
        <v>8310</v>
      </c>
      <c r="R3896" t="s">
        <v>8334</v>
      </c>
      <c r="S3896" s="13">
        <f t="shared" si="302"/>
        <v>42479.432291666672</v>
      </c>
      <c r="T3896" s="13">
        <f t="shared" si="303"/>
        <v>42492.958333333328</v>
      </c>
      <c r="U3896">
        <f t="shared" si="304"/>
        <v>2016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8217</v>
      </c>
      <c r="G3897" t="s">
        <v>8222</v>
      </c>
      <c r="H3897" t="s">
        <v>8244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8268</v>
      </c>
      <c r="O3897">
        <f t="shared" si="300"/>
        <v>218</v>
      </c>
      <c r="P3897">
        <f t="shared" si="301"/>
        <v>54.5</v>
      </c>
      <c r="Q3897" s="10" t="s">
        <v>8310</v>
      </c>
      <c r="R3897" t="s">
        <v>8334</v>
      </c>
      <c r="S3897" s="13">
        <f t="shared" si="302"/>
        <v>42056.091631944444</v>
      </c>
      <c r="T3897" s="13">
        <f t="shared" si="303"/>
        <v>42070.204861111109</v>
      </c>
      <c r="U3897">
        <f t="shared" si="304"/>
        <v>2015</v>
      </c>
    </row>
    <row r="3898" spans="1:21" ht="48" x14ac:dyDescent="0.2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8217</v>
      </c>
      <c r="G3898" t="s">
        <v>8222</v>
      </c>
      <c r="H3898" t="s">
        <v>8244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8268</v>
      </c>
      <c r="O3898">
        <f t="shared" si="300"/>
        <v>221</v>
      </c>
      <c r="P3898">
        <f t="shared" si="301"/>
        <v>61.39</v>
      </c>
      <c r="Q3898" s="10" t="s">
        <v>8310</v>
      </c>
      <c r="R3898" t="s">
        <v>8334</v>
      </c>
      <c r="S3898" s="13">
        <f t="shared" si="302"/>
        <v>42107.067557870367</v>
      </c>
      <c r="T3898" s="13">
        <f t="shared" si="303"/>
        <v>42137.067557870367</v>
      </c>
      <c r="U3898">
        <f t="shared" si="304"/>
        <v>2015</v>
      </c>
    </row>
    <row r="3899" spans="1:21" ht="48" x14ac:dyDescent="0.2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8217</v>
      </c>
      <c r="G3899" t="s">
        <v>8222</v>
      </c>
      <c r="H3899" t="s">
        <v>8244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8268</v>
      </c>
      <c r="O3899">
        <f t="shared" si="300"/>
        <v>223</v>
      </c>
      <c r="P3899">
        <f t="shared" si="301"/>
        <v>61.94</v>
      </c>
      <c r="Q3899" s="10" t="s">
        <v>8310</v>
      </c>
      <c r="R3899" t="s">
        <v>8334</v>
      </c>
      <c r="S3899" s="13">
        <f t="shared" si="302"/>
        <v>41830.545694444445</v>
      </c>
      <c r="T3899" s="13">
        <f t="shared" si="303"/>
        <v>41859.936111111114</v>
      </c>
      <c r="U3899">
        <f t="shared" si="304"/>
        <v>2014</v>
      </c>
    </row>
    <row r="3900" spans="1:21" ht="48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8217</v>
      </c>
      <c r="G3900" t="s">
        <v>8223</v>
      </c>
      <c r="H3900" t="s">
        <v>8245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8268</v>
      </c>
      <c r="O3900">
        <f t="shared" si="300"/>
        <v>100</v>
      </c>
      <c r="P3900">
        <f t="shared" si="301"/>
        <v>41.67</v>
      </c>
      <c r="Q3900" s="10" t="s">
        <v>8310</v>
      </c>
      <c r="R3900" t="s">
        <v>8334</v>
      </c>
      <c r="S3900" s="13">
        <f t="shared" si="302"/>
        <v>42446.845543981486</v>
      </c>
      <c r="T3900" s="13">
        <f t="shared" si="303"/>
        <v>42496.845543981486</v>
      </c>
      <c r="U3900">
        <f t="shared" si="304"/>
        <v>2016</v>
      </c>
    </row>
    <row r="3901" spans="1:21" ht="32" x14ac:dyDescent="0.2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8217</v>
      </c>
      <c r="G3901" t="s">
        <v>8223</v>
      </c>
      <c r="H3901" t="s">
        <v>8245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8268</v>
      </c>
      <c r="O3901">
        <f t="shared" si="300"/>
        <v>184</v>
      </c>
      <c r="P3901">
        <f t="shared" si="301"/>
        <v>24.21</v>
      </c>
      <c r="Q3901" s="10" t="s">
        <v>8310</v>
      </c>
      <c r="R3901" t="s">
        <v>8334</v>
      </c>
      <c r="S3901" s="13">
        <f t="shared" si="302"/>
        <v>42140.712314814817</v>
      </c>
      <c r="T3901" s="13">
        <f t="shared" si="303"/>
        <v>42154.756944444445</v>
      </c>
      <c r="U3901">
        <f t="shared" si="304"/>
        <v>2015</v>
      </c>
    </row>
    <row r="3902" spans="1:21" ht="48" x14ac:dyDescent="0.2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8217</v>
      </c>
      <c r="G3902" t="s">
        <v>8222</v>
      </c>
      <c r="H3902" t="s">
        <v>8244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8268</v>
      </c>
      <c r="O3902">
        <f t="shared" si="300"/>
        <v>122</v>
      </c>
      <c r="P3902">
        <f t="shared" si="301"/>
        <v>203.33</v>
      </c>
      <c r="Q3902" s="10" t="s">
        <v>8310</v>
      </c>
      <c r="R3902" t="s">
        <v>8334</v>
      </c>
      <c r="S3902" s="13">
        <f t="shared" si="302"/>
        <v>42152.503495370373</v>
      </c>
      <c r="T3902" s="13">
        <f t="shared" si="303"/>
        <v>42172.503495370373</v>
      </c>
      <c r="U3902">
        <f t="shared" si="304"/>
        <v>2015</v>
      </c>
    </row>
    <row r="3903" spans="1:21" ht="48" x14ac:dyDescent="0.2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8217</v>
      </c>
      <c r="G3903" t="s">
        <v>8222</v>
      </c>
      <c r="H3903" t="s">
        <v>8244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8268</v>
      </c>
      <c r="O3903">
        <f t="shared" si="300"/>
        <v>211</v>
      </c>
      <c r="P3903">
        <f t="shared" si="301"/>
        <v>58.61</v>
      </c>
      <c r="Q3903" s="10" t="s">
        <v>8310</v>
      </c>
      <c r="R3903" t="s">
        <v>8334</v>
      </c>
      <c r="S3903" s="13">
        <f t="shared" si="302"/>
        <v>41808.991944444446</v>
      </c>
      <c r="T3903" s="13">
        <f t="shared" si="303"/>
        <v>41838.991944444446</v>
      </c>
      <c r="U3903">
        <f t="shared" si="304"/>
        <v>2014</v>
      </c>
    </row>
    <row r="3904" spans="1:21" ht="48" x14ac:dyDescent="0.2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8217</v>
      </c>
      <c r="G3904" t="s">
        <v>8223</v>
      </c>
      <c r="H3904" t="s">
        <v>8245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8268</v>
      </c>
      <c r="O3904">
        <f t="shared" si="300"/>
        <v>124</v>
      </c>
      <c r="P3904">
        <f t="shared" si="301"/>
        <v>29.43</v>
      </c>
      <c r="Q3904" s="10" t="s">
        <v>8310</v>
      </c>
      <c r="R3904" t="s">
        <v>8334</v>
      </c>
      <c r="S3904" s="13">
        <f t="shared" si="302"/>
        <v>42544.814328703709</v>
      </c>
      <c r="T3904" s="13">
        <f t="shared" si="303"/>
        <v>42582.873611111107</v>
      </c>
      <c r="U3904">
        <f t="shared" si="304"/>
        <v>2016</v>
      </c>
    </row>
    <row r="3905" spans="1:21" ht="48" x14ac:dyDescent="0.2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8217</v>
      </c>
      <c r="G3905" t="s">
        <v>8222</v>
      </c>
      <c r="H3905" t="s">
        <v>8244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8268</v>
      </c>
      <c r="O3905">
        <f t="shared" si="300"/>
        <v>130</v>
      </c>
      <c r="P3905">
        <f t="shared" si="301"/>
        <v>46.43</v>
      </c>
      <c r="Q3905" s="10" t="s">
        <v>8310</v>
      </c>
      <c r="R3905" t="s">
        <v>8334</v>
      </c>
      <c r="S3905" s="13">
        <f t="shared" si="302"/>
        <v>42053.733078703706</v>
      </c>
      <c r="T3905" s="13">
        <f t="shared" si="303"/>
        <v>42063.207638888889</v>
      </c>
      <c r="U3905">
        <f t="shared" si="304"/>
        <v>2015</v>
      </c>
    </row>
    <row r="3906" spans="1:21" ht="48" x14ac:dyDescent="0.2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8217</v>
      </c>
      <c r="G3906" t="s">
        <v>8223</v>
      </c>
      <c r="H3906" t="s">
        <v>8245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8268</v>
      </c>
      <c r="O3906">
        <f t="shared" si="300"/>
        <v>152</v>
      </c>
      <c r="P3906">
        <f t="shared" si="301"/>
        <v>19.489999999999998</v>
      </c>
      <c r="Q3906" s="10" t="s">
        <v>8310</v>
      </c>
      <c r="R3906" t="s">
        <v>8334</v>
      </c>
      <c r="S3906" s="13">
        <f t="shared" si="302"/>
        <v>42036.704525462963</v>
      </c>
      <c r="T3906" s="13">
        <f t="shared" si="303"/>
        <v>42096.662858796291</v>
      </c>
      <c r="U3906">
        <f t="shared" si="304"/>
        <v>2015</v>
      </c>
    </row>
    <row r="3907" spans="1:21" ht="48" x14ac:dyDescent="0.2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8217</v>
      </c>
      <c r="G3907" t="s">
        <v>8223</v>
      </c>
      <c r="H3907" t="s">
        <v>8245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8268</v>
      </c>
      <c r="O3907">
        <f t="shared" ref="O3907:O3970" si="305">ROUND(E3907/D3907*100,0)</f>
        <v>126</v>
      </c>
      <c r="P3907">
        <f t="shared" ref="P3907:P3970" si="306">IFERROR(ROUND(E3907/L3907,2),0)</f>
        <v>17.53</v>
      </c>
      <c r="Q3907" s="10" t="s">
        <v>8310</v>
      </c>
      <c r="R3907" t="s">
        <v>8334</v>
      </c>
      <c r="S3907" s="13">
        <f t="shared" ref="S3907:S3970" si="307">(((J3907/60)/60)/24)+DATE(1970,1,1)</f>
        <v>42480.479861111111</v>
      </c>
      <c r="T3907" s="13">
        <f t="shared" ref="T3907:T3970" si="308">(((I3907/60)/60)/24)+DATE(1970,1,1)</f>
        <v>42510.479861111111</v>
      </c>
      <c r="U3907">
        <f t="shared" ref="U3907:U3970" si="309">YEAR(T3907)</f>
        <v>2016</v>
      </c>
    </row>
    <row r="3908" spans="1:21" ht="48" x14ac:dyDescent="0.2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8217</v>
      </c>
      <c r="G3908" t="s">
        <v>8223</v>
      </c>
      <c r="H3908" t="s">
        <v>8245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8268</v>
      </c>
      <c r="O3908">
        <f t="shared" si="305"/>
        <v>190</v>
      </c>
      <c r="P3908">
        <f t="shared" si="306"/>
        <v>50</v>
      </c>
      <c r="Q3908" s="10" t="s">
        <v>8310</v>
      </c>
      <c r="R3908" t="s">
        <v>8334</v>
      </c>
      <c r="S3908" s="13">
        <f t="shared" si="307"/>
        <v>41852.527222222219</v>
      </c>
      <c r="T3908" s="13">
        <f t="shared" si="308"/>
        <v>41866.527222222219</v>
      </c>
      <c r="U3908">
        <f t="shared" si="309"/>
        <v>2014</v>
      </c>
    </row>
    <row r="3909" spans="1:21" ht="48" x14ac:dyDescent="0.2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8217</v>
      </c>
      <c r="G3909" t="s">
        <v>8222</v>
      </c>
      <c r="H3909" t="s">
        <v>8244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8268</v>
      </c>
      <c r="O3909">
        <f t="shared" si="305"/>
        <v>139</v>
      </c>
      <c r="P3909">
        <f t="shared" si="306"/>
        <v>57.92</v>
      </c>
      <c r="Q3909" s="10" t="s">
        <v>8310</v>
      </c>
      <c r="R3909" t="s">
        <v>8334</v>
      </c>
      <c r="S3909" s="13">
        <f t="shared" si="307"/>
        <v>42643.632858796293</v>
      </c>
      <c r="T3909" s="13">
        <f t="shared" si="308"/>
        <v>42672.125</v>
      </c>
      <c r="U3909">
        <f t="shared" si="309"/>
        <v>2016</v>
      </c>
    </row>
    <row r="3910" spans="1:21" ht="48" x14ac:dyDescent="0.2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8217</v>
      </c>
      <c r="G3910" t="s">
        <v>8223</v>
      </c>
      <c r="H3910" t="s">
        <v>8245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8268</v>
      </c>
      <c r="O3910">
        <f t="shared" si="305"/>
        <v>215</v>
      </c>
      <c r="P3910">
        <f t="shared" si="306"/>
        <v>35.770000000000003</v>
      </c>
      <c r="Q3910" s="10" t="s">
        <v>8310</v>
      </c>
      <c r="R3910" t="s">
        <v>8334</v>
      </c>
      <c r="S3910" s="13">
        <f t="shared" si="307"/>
        <v>41841.820486111108</v>
      </c>
      <c r="T3910" s="13">
        <f t="shared" si="308"/>
        <v>41882.833333333336</v>
      </c>
      <c r="U3910">
        <f t="shared" si="309"/>
        <v>2014</v>
      </c>
    </row>
    <row r="3911" spans="1:21" ht="48" x14ac:dyDescent="0.2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8217</v>
      </c>
      <c r="G3911" t="s">
        <v>8222</v>
      </c>
      <c r="H3911" t="s">
        <v>8244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8268</v>
      </c>
      <c r="O3911">
        <f t="shared" si="305"/>
        <v>158</v>
      </c>
      <c r="P3911">
        <f t="shared" si="306"/>
        <v>79.099999999999994</v>
      </c>
      <c r="Q3911" s="10" t="s">
        <v>8310</v>
      </c>
      <c r="R3911" t="s">
        <v>8334</v>
      </c>
      <c r="S3911" s="13">
        <f t="shared" si="307"/>
        <v>42121.249814814815</v>
      </c>
      <c r="T3911" s="13">
        <f t="shared" si="308"/>
        <v>42142.249814814815</v>
      </c>
      <c r="U3911">
        <f t="shared" si="309"/>
        <v>2015</v>
      </c>
    </row>
    <row r="3912" spans="1:21" ht="48" x14ac:dyDescent="0.2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8217</v>
      </c>
      <c r="G3912" t="s">
        <v>8222</v>
      </c>
      <c r="H3912" t="s">
        <v>8244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8268</v>
      </c>
      <c r="O3912">
        <f t="shared" si="305"/>
        <v>110</v>
      </c>
      <c r="P3912">
        <f t="shared" si="306"/>
        <v>55</v>
      </c>
      <c r="Q3912" s="10" t="s">
        <v>8310</v>
      </c>
      <c r="R3912" t="s">
        <v>8334</v>
      </c>
      <c r="S3912" s="13">
        <f t="shared" si="307"/>
        <v>42020.846666666665</v>
      </c>
      <c r="T3912" s="13">
        <f t="shared" si="308"/>
        <v>42037.207638888889</v>
      </c>
      <c r="U3912">
        <f t="shared" si="309"/>
        <v>2015</v>
      </c>
    </row>
    <row r="3913" spans="1:21" ht="48" x14ac:dyDescent="0.2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8217</v>
      </c>
      <c r="G3913" t="s">
        <v>8222</v>
      </c>
      <c r="H3913" t="s">
        <v>8244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8268</v>
      </c>
      <c r="O3913">
        <f t="shared" si="305"/>
        <v>106</v>
      </c>
      <c r="P3913">
        <f t="shared" si="306"/>
        <v>75.709999999999994</v>
      </c>
      <c r="Q3913" s="10" t="s">
        <v>8310</v>
      </c>
      <c r="R3913" t="s">
        <v>8334</v>
      </c>
      <c r="S3913" s="13">
        <f t="shared" si="307"/>
        <v>42214.6956712963</v>
      </c>
      <c r="T3913" s="13">
        <f t="shared" si="308"/>
        <v>42225.666666666672</v>
      </c>
      <c r="U3913">
        <f t="shared" si="309"/>
        <v>2015</v>
      </c>
    </row>
    <row r="3914" spans="1:21" ht="48" x14ac:dyDescent="0.2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8217</v>
      </c>
      <c r="G3914" t="s">
        <v>8222</v>
      </c>
      <c r="H3914" t="s">
        <v>8244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8268</v>
      </c>
      <c r="O3914">
        <f t="shared" si="305"/>
        <v>132</v>
      </c>
      <c r="P3914">
        <f t="shared" si="306"/>
        <v>36.67</v>
      </c>
      <c r="Q3914" s="10" t="s">
        <v>8310</v>
      </c>
      <c r="R3914" t="s">
        <v>8334</v>
      </c>
      <c r="S3914" s="13">
        <f t="shared" si="307"/>
        <v>42177.761782407411</v>
      </c>
      <c r="T3914" s="13">
        <f t="shared" si="308"/>
        <v>42198.041666666672</v>
      </c>
      <c r="U3914">
        <f t="shared" si="309"/>
        <v>2015</v>
      </c>
    </row>
    <row r="3915" spans="1:21" ht="48" x14ac:dyDescent="0.2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8217</v>
      </c>
      <c r="G3915" t="s">
        <v>8222</v>
      </c>
      <c r="H3915" t="s">
        <v>8244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8268</v>
      </c>
      <c r="O3915">
        <f t="shared" si="305"/>
        <v>126</v>
      </c>
      <c r="P3915">
        <f t="shared" si="306"/>
        <v>78.88</v>
      </c>
      <c r="Q3915" s="10" t="s">
        <v>8310</v>
      </c>
      <c r="R3915" t="s">
        <v>8334</v>
      </c>
      <c r="S3915" s="13">
        <f t="shared" si="307"/>
        <v>42289.761192129634</v>
      </c>
      <c r="T3915" s="13">
        <f t="shared" si="308"/>
        <v>42319.802858796291</v>
      </c>
      <c r="U3915">
        <f t="shared" si="309"/>
        <v>2015</v>
      </c>
    </row>
    <row r="3916" spans="1:21" ht="48" x14ac:dyDescent="0.2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8217</v>
      </c>
      <c r="G3916" t="s">
        <v>8223</v>
      </c>
      <c r="H3916" t="s">
        <v>8245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8268</v>
      </c>
      <c r="O3916">
        <f t="shared" si="305"/>
        <v>105</v>
      </c>
      <c r="P3916">
        <f t="shared" si="306"/>
        <v>21.1</v>
      </c>
      <c r="Q3916" s="10" t="s">
        <v>8310</v>
      </c>
      <c r="R3916" t="s">
        <v>8334</v>
      </c>
      <c r="S3916" s="13">
        <f t="shared" si="307"/>
        <v>42555.671944444446</v>
      </c>
      <c r="T3916" s="13">
        <f t="shared" si="308"/>
        <v>42583.791666666672</v>
      </c>
      <c r="U3916">
        <f t="shared" si="309"/>
        <v>2016</v>
      </c>
    </row>
    <row r="3917" spans="1:21" ht="32" x14ac:dyDescent="0.2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8217</v>
      </c>
      <c r="G3917" t="s">
        <v>8223</v>
      </c>
      <c r="H3917" t="s">
        <v>8245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8268</v>
      </c>
      <c r="O3917">
        <f t="shared" si="305"/>
        <v>100</v>
      </c>
      <c r="P3917">
        <f t="shared" si="306"/>
        <v>55.56</v>
      </c>
      <c r="Q3917" s="10" t="s">
        <v>8310</v>
      </c>
      <c r="R3917" t="s">
        <v>8334</v>
      </c>
      <c r="S3917" s="13">
        <f t="shared" si="307"/>
        <v>42146.570393518516</v>
      </c>
      <c r="T3917" s="13">
        <f t="shared" si="308"/>
        <v>42176.570393518516</v>
      </c>
      <c r="U3917">
        <f t="shared" si="309"/>
        <v>2015</v>
      </c>
    </row>
    <row r="3918" spans="1:21" ht="48" x14ac:dyDescent="0.2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8217</v>
      </c>
      <c r="G3918" t="s">
        <v>8223</v>
      </c>
      <c r="H3918" t="s">
        <v>8245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8268</v>
      </c>
      <c r="O3918">
        <f t="shared" si="305"/>
        <v>100</v>
      </c>
      <c r="P3918">
        <f t="shared" si="306"/>
        <v>35.71</v>
      </c>
      <c r="Q3918" s="10" t="s">
        <v>8310</v>
      </c>
      <c r="R3918" t="s">
        <v>8334</v>
      </c>
      <c r="S3918" s="13">
        <f t="shared" si="307"/>
        <v>42430.762222222227</v>
      </c>
      <c r="T3918" s="13">
        <f t="shared" si="308"/>
        <v>42460.720555555556</v>
      </c>
      <c r="U3918">
        <f t="shared" si="309"/>
        <v>2016</v>
      </c>
    </row>
    <row r="3919" spans="1:21" ht="48" x14ac:dyDescent="0.2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8217</v>
      </c>
      <c r="G3919" t="s">
        <v>8223</v>
      </c>
      <c r="H3919" t="s">
        <v>8245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8268</v>
      </c>
      <c r="O3919">
        <f t="shared" si="305"/>
        <v>127</v>
      </c>
      <c r="P3919">
        <f t="shared" si="306"/>
        <v>22.61</v>
      </c>
      <c r="Q3919" s="10" t="s">
        <v>8310</v>
      </c>
      <c r="R3919" t="s">
        <v>8334</v>
      </c>
      <c r="S3919" s="13">
        <f t="shared" si="307"/>
        <v>42503.539976851855</v>
      </c>
      <c r="T3919" s="13">
        <f t="shared" si="308"/>
        <v>42548.791666666672</v>
      </c>
      <c r="U3919">
        <f t="shared" si="309"/>
        <v>2016</v>
      </c>
    </row>
    <row r="3920" spans="1:21" ht="48" x14ac:dyDescent="0.2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8217</v>
      </c>
      <c r="G3920" t="s">
        <v>8222</v>
      </c>
      <c r="H3920" t="s">
        <v>8244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8268</v>
      </c>
      <c r="O3920">
        <f t="shared" si="305"/>
        <v>202</v>
      </c>
      <c r="P3920">
        <f t="shared" si="306"/>
        <v>59.41</v>
      </c>
      <c r="Q3920" s="10" t="s">
        <v>8310</v>
      </c>
      <c r="R3920" t="s">
        <v>8334</v>
      </c>
      <c r="S3920" s="13">
        <f t="shared" si="307"/>
        <v>42220.79487268519</v>
      </c>
      <c r="T3920" s="13">
        <f t="shared" si="308"/>
        <v>42246</v>
      </c>
      <c r="U3920">
        <f t="shared" si="309"/>
        <v>2015</v>
      </c>
    </row>
    <row r="3921" spans="1:21" ht="48" x14ac:dyDescent="0.2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8219</v>
      </c>
      <c r="G3921" t="s">
        <v>8223</v>
      </c>
      <c r="H3921" t="s">
        <v>8245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8302</v>
      </c>
      <c r="O3921">
        <f t="shared" si="305"/>
        <v>20</v>
      </c>
      <c r="P3921">
        <f t="shared" si="306"/>
        <v>100</v>
      </c>
      <c r="Q3921" s="10" t="s">
        <v>8310</v>
      </c>
      <c r="R3921" t="s">
        <v>8318</v>
      </c>
      <c r="S3921" s="13">
        <f t="shared" si="307"/>
        <v>41946.936909722222</v>
      </c>
      <c r="T3921" s="13">
        <f t="shared" si="308"/>
        <v>41966.936909722222</v>
      </c>
      <c r="U3921">
        <f t="shared" si="309"/>
        <v>2014</v>
      </c>
    </row>
    <row r="3922" spans="1:21" ht="48" x14ac:dyDescent="0.2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8219</v>
      </c>
      <c r="G3922" t="s">
        <v>8223</v>
      </c>
      <c r="H3922" t="s">
        <v>8245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8302</v>
      </c>
      <c r="O3922">
        <f t="shared" si="305"/>
        <v>6</v>
      </c>
      <c r="P3922">
        <f t="shared" si="306"/>
        <v>15</v>
      </c>
      <c r="Q3922" s="10" t="s">
        <v>8310</v>
      </c>
      <c r="R3922" t="s">
        <v>8318</v>
      </c>
      <c r="S3922" s="13">
        <f t="shared" si="307"/>
        <v>42598.749155092592</v>
      </c>
      <c r="T3922" s="13">
        <f t="shared" si="308"/>
        <v>42643.749155092592</v>
      </c>
      <c r="U3922">
        <f t="shared" si="309"/>
        <v>2016</v>
      </c>
    </row>
    <row r="3923" spans="1:21" ht="48" x14ac:dyDescent="0.2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8217</v>
      </c>
      <c r="G3923" t="s">
        <v>8223</v>
      </c>
      <c r="H3923" t="s">
        <v>8245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8268</v>
      </c>
      <c r="O3923">
        <f t="shared" si="305"/>
        <v>100</v>
      </c>
      <c r="P3923">
        <f t="shared" si="306"/>
        <v>29.41</v>
      </c>
      <c r="Q3923" s="10" t="s">
        <v>8310</v>
      </c>
      <c r="R3923" t="s">
        <v>8334</v>
      </c>
      <c r="S3923" s="13">
        <f t="shared" si="307"/>
        <v>42381.478981481487</v>
      </c>
      <c r="T3923" s="13">
        <f t="shared" si="308"/>
        <v>42402.478981481487</v>
      </c>
      <c r="U3923">
        <f t="shared" si="309"/>
        <v>2016</v>
      </c>
    </row>
    <row r="3924" spans="1:21" ht="32" x14ac:dyDescent="0.2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8217</v>
      </c>
      <c r="G3924" t="s">
        <v>8222</v>
      </c>
      <c r="H3924" t="s">
        <v>8244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8268</v>
      </c>
      <c r="O3924">
        <f t="shared" si="305"/>
        <v>104</v>
      </c>
      <c r="P3924">
        <f t="shared" si="306"/>
        <v>57.78</v>
      </c>
      <c r="Q3924" s="10" t="s">
        <v>8310</v>
      </c>
      <c r="R3924" t="s">
        <v>8334</v>
      </c>
      <c r="S3924" s="13">
        <f t="shared" si="307"/>
        <v>41828.646319444444</v>
      </c>
      <c r="T3924" s="13">
        <f t="shared" si="308"/>
        <v>41861.665972222225</v>
      </c>
      <c r="U3924">
        <f t="shared" si="309"/>
        <v>2014</v>
      </c>
    </row>
    <row r="3925" spans="1:21" ht="32" x14ac:dyDescent="0.2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8217</v>
      </c>
      <c r="G3925" t="s">
        <v>8222</v>
      </c>
      <c r="H3925" t="s">
        <v>8244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8268</v>
      </c>
      <c r="O3925">
        <f t="shared" si="305"/>
        <v>121</v>
      </c>
      <c r="P3925">
        <f t="shared" si="306"/>
        <v>33.67</v>
      </c>
      <c r="Q3925" s="10" t="s">
        <v>8310</v>
      </c>
      <c r="R3925" t="s">
        <v>8334</v>
      </c>
      <c r="S3925" s="13">
        <f t="shared" si="307"/>
        <v>41882.585648148146</v>
      </c>
      <c r="T3925" s="13">
        <f t="shared" si="308"/>
        <v>41912.666666666664</v>
      </c>
      <c r="U3925">
        <f t="shared" si="309"/>
        <v>2014</v>
      </c>
    </row>
    <row r="3926" spans="1:21" ht="32" x14ac:dyDescent="0.2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8217</v>
      </c>
      <c r="G3926" t="s">
        <v>8222</v>
      </c>
      <c r="H3926" t="s">
        <v>8244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8268</v>
      </c>
      <c r="O3926">
        <f t="shared" si="305"/>
        <v>114</v>
      </c>
      <c r="P3926">
        <f t="shared" si="306"/>
        <v>27.14</v>
      </c>
      <c r="Q3926" s="10" t="s">
        <v>8310</v>
      </c>
      <c r="R3926" t="s">
        <v>8334</v>
      </c>
      <c r="S3926" s="13">
        <f t="shared" si="307"/>
        <v>41779.724224537036</v>
      </c>
      <c r="T3926" s="13">
        <f t="shared" si="308"/>
        <v>41805.666666666664</v>
      </c>
      <c r="U3926">
        <f t="shared" si="309"/>
        <v>2014</v>
      </c>
    </row>
    <row r="3927" spans="1:21" ht="48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8217</v>
      </c>
      <c r="G3927" t="s">
        <v>8223</v>
      </c>
      <c r="H3927" t="s">
        <v>8245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8268</v>
      </c>
      <c r="O3927">
        <f t="shared" si="305"/>
        <v>239</v>
      </c>
      <c r="P3927">
        <f t="shared" si="306"/>
        <v>26.02</v>
      </c>
      <c r="Q3927" s="10" t="s">
        <v>8310</v>
      </c>
      <c r="R3927" t="s">
        <v>8334</v>
      </c>
      <c r="S3927" s="13">
        <f t="shared" si="307"/>
        <v>42032.716145833328</v>
      </c>
      <c r="T3927" s="13">
        <f t="shared" si="308"/>
        <v>42062.716145833328</v>
      </c>
      <c r="U3927">
        <f t="shared" si="309"/>
        <v>2015</v>
      </c>
    </row>
    <row r="3928" spans="1:21" ht="48" x14ac:dyDescent="0.2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8217</v>
      </c>
      <c r="G3928" t="s">
        <v>8222</v>
      </c>
      <c r="H3928" t="s">
        <v>8244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8302</v>
      </c>
      <c r="O3928">
        <f t="shared" si="305"/>
        <v>105</v>
      </c>
      <c r="P3928">
        <f t="shared" si="306"/>
        <v>75</v>
      </c>
      <c r="Q3928" s="10" t="s">
        <v>8310</v>
      </c>
      <c r="R3928" t="s">
        <v>8318</v>
      </c>
      <c r="S3928" s="13">
        <f t="shared" si="307"/>
        <v>42458.127175925925</v>
      </c>
      <c r="T3928" s="13">
        <f t="shared" si="308"/>
        <v>42489.165972222225</v>
      </c>
      <c r="U3928">
        <f t="shared" si="309"/>
        <v>2016</v>
      </c>
    </row>
    <row r="3929" spans="1:21" ht="64" x14ac:dyDescent="0.2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8217</v>
      </c>
      <c r="G3929" t="s">
        <v>8223</v>
      </c>
      <c r="H3929" t="s">
        <v>8245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8302</v>
      </c>
      <c r="O3929">
        <f t="shared" si="305"/>
        <v>113</v>
      </c>
      <c r="P3929">
        <f t="shared" si="306"/>
        <v>37.67</v>
      </c>
      <c r="Q3929" s="10" t="s">
        <v>8310</v>
      </c>
      <c r="R3929" t="s">
        <v>8318</v>
      </c>
      <c r="S3929" s="13">
        <f t="shared" si="307"/>
        <v>42619.802488425921</v>
      </c>
      <c r="T3929" s="13">
        <f t="shared" si="308"/>
        <v>42659.875</v>
      </c>
      <c r="U3929">
        <f t="shared" si="309"/>
        <v>2016</v>
      </c>
    </row>
    <row r="3930" spans="1:21" ht="48" x14ac:dyDescent="0.2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8217</v>
      </c>
      <c r="G3930" t="s">
        <v>8223</v>
      </c>
      <c r="H3930" t="s">
        <v>8245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8302</v>
      </c>
      <c r="O3930">
        <f t="shared" si="305"/>
        <v>100</v>
      </c>
      <c r="P3930">
        <f t="shared" si="306"/>
        <v>166.67</v>
      </c>
      <c r="Q3930" s="10" t="s">
        <v>8310</v>
      </c>
      <c r="R3930" t="s">
        <v>8318</v>
      </c>
      <c r="S3930" s="13">
        <f t="shared" si="307"/>
        <v>42173.466863425929</v>
      </c>
      <c r="T3930" s="13">
        <f t="shared" si="308"/>
        <v>42226.958333333328</v>
      </c>
      <c r="U3930">
        <f t="shared" si="309"/>
        <v>2015</v>
      </c>
    </row>
    <row r="3931" spans="1:21" ht="48" x14ac:dyDescent="0.2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8217</v>
      </c>
      <c r="G3931" t="s">
        <v>8222</v>
      </c>
      <c r="H3931" t="s">
        <v>8244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8268</v>
      </c>
      <c r="O3931">
        <f t="shared" si="305"/>
        <v>100</v>
      </c>
      <c r="P3931">
        <f t="shared" si="306"/>
        <v>62.63</v>
      </c>
      <c r="Q3931" s="10" t="s">
        <v>8310</v>
      </c>
      <c r="R3931" t="s">
        <v>8334</v>
      </c>
      <c r="S3931" s="13">
        <f t="shared" si="307"/>
        <v>42593.865405092598</v>
      </c>
      <c r="T3931" s="13">
        <f t="shared" si="308"/>
        <v>42613.865405092598</v>
      </c>
      <c r="U3931">
        <f t="shared" si="309"/>
        <v>2016</v>
      </c>
    </row>
    <row r="3932" spans="1:21" ht="48" x14ac:dyDescent="0.2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8217</v>
      </c>
      <c r="G3932" t="s">
        <v>8222</v>
      </c>
      <c r="H3932" t="s">
        <v>8244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8268</v>
      </c>
      <c r="O3932">
        <f t="shared" si="305"/>
        <v>106</v>
      </c>
      <c r="P3932">
        <f t="shared" si="306"/>
        <v>58.9</v>
      </c>
      <c r="Q3932" s="10" t="s">
        <v>8310</v>
      </c>
      <c r="R3932" t="s">
        <v>8334</v>
      </c>
      <c r="S3932" s="13">
        <f t="shared" si="307"/>
        <v>41927.848900462966</v>
      </c>
      <c r="T3932" s="13">
        <f t="shared" si="308"/>
        <v>41948.890567129631</v>
      </c>
      <c r="U3932">
        <f t="shared" si="309"/>
        <v>2014</v>
      </c>
    </row>
    <row r="3933" spans="1:21" ht="48" x14ac:dyDescent="0.2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8219</v>
      </c>
      <c r="G3933" t="s">
        <v>8223</v>
      </c>
      <c r="H3933" t="s">
        <v>8245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8268</v>
      </c>
      <c r="O3933">
        <f t="shared" si="305"/>
        <v>2</v>
      </c>
      <c r="P3933">
        <f t="shared" si="306"/>
        <v>10</v>
      </c>
      <c r="Q3933" s="10" t="s">
        <v>8310</v>
      </c>
      <c r="R3933" t="s">
        <v>8334</v>
      </c>
      <c r="S3933" s="13">
        <f t="shared" si="307"/>
        <v>42128.431064814817</v>
      </c>
      <c r="T3933" s="13">
        <f t="shared" si="308"/>
        <v>42146.875</v>
      </c>
      <c r="U3933">
        <f t="shared" si="309"/>
        <v>2015</v>
      </c>
    </row>
    <row r="3934" spans="1:21" ht="32" x14ac:dyDescent="0.2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8218</v>
      </c>
      <c r="G3934" t="s">
        <v>8222</v>
      </c>
      <c r="H3934" t="s">
        <v>8244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8302</v>
      </c>
      <c r="O3934">
        <f t="shared" si="305"/>
        <v>5</v>
      </c>
      <c r="P3934">
        <f t="shared" si="306"/>
        <v>25</v>
      </c>
      <c r="Q3934" s="10" t="s">
        <v>8310</v>
      </c>
      <c r="R3934" t="s">
        <v>8318</v>
      </c>
      <c r="S3934" s="13">
        <f t="shared" si="307"/>
        <v>42756.018506944441</v>
      </c>
      <c r="T3934" s="13">
        <f t="shared" si="308"/>
        <v>42786.018506944441</v>
      </c>
      <c r="U3934">
        <f t="shared" si="309"/>
        <v>2017</v>
      </c>
    </row>
    <row r="3935" spans="1:21" ht="32" x14ac:dyDescent="0.2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8219</v>
      </c>
      <c r="G3935" t="s">
        <v>8222</v>
      </c>
      <c r="H3935" t="s">
        <v>8244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8268</v>
      </c>
      <c r="O3935">
        <f t="shared" si="305"/>
        <v>20</v>
      </c>
      <c r="P3935">
        <f t="shared" si="306"/>
        <v>100</v>
      </c>
      <c r="Q3935" s="10" t="s">
        <v>8310</v>
      </c>
      <c r="R3935" t="s">
        <v>8334</v>
      </c>
      <c r="S3935" s="13">
        <f t="shared" si="307"/>
        <v>42125.644467592589</v>
      </c>
      <c r="T3935" s="13">
        <f t="shared" si="308"/>
        <v>42155.644467592589</v>
      </c>
      <c r="U3935">
        <f t="shared" si="309"/>
        <v>2015</v>
      </c>
    </row>
    <row r="3936" spans="1:21" ht="16" x14ac:dyDescent="0.2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8219</v>
      </c>
      <c r="G3936" t="s">
        <v>8222</v>
      </c>
      <c r="H3936" t="s">
        <v>8244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8268</v>
      </c>
      <c r="O3936">
        <f t="shared" si="305"/>
        <v>0</v>
      </c>
      <c r="P3936">
        <f t="shared" si="306"/>
        <v>1</v>
      </c>
      <c r="Q3936" s="10" t="s">
        <v>8310</v>
      </c>
      <c r="R3936" t="s">
        <v>8334</v>
      </c>
      <c r="S3936" s="13">
        <f t="shared" si="307"/>
        <v>41890.16269675926</v>
      </c>
      <c r="T3936" s="13">
        <f t="shared" si="308"/>
        <v>41920.16269675926</v>
      </c>
      <c r="U3936">
        <f t="shared" si="309"/>
        <v>2014</v>
      </c>
    </row>
    <row r="3937" spans="1:21" ht="48" x14ac:dyDescent="0.2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8219</v>
      </c>
      <c r="G3937" t="s">
        <v>8223</v>
      </c>
      <c r="H3937" t="s">
        <v>8245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8268</v>
      </c>
      <c r="O3937">
        <f t="shared" si="305"/>
        <v>14</v>
      </c>
      <c r="P3937">
        <f t="shared" si="306"/>
        <v>10</v>
      </c>
      <c r="Q3937" s="10" t="s">
        <v>8310</v>
      </c>
      <c r="R3937" t="s">
        <v>8334</v>
      </c>
      <c r="S3937" s="13">
        <f t="shared" si="307"/>
        <v>41869.872685185182</v>
      </c>
      <c r="T3937" s="13">
        <f t="shared" si="308"/>
        <v>41899.872685185182</v>
      </c>
      <c r="U3937">
        <f t="shared" si="309"/>
        <v>2014</v>
      </c>
    </row>
    <row r="3938" spans="1:21" ht="32" x14ac:dyDescent="0.2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8219</v>
      </c>
      <c r="G3938" t="s">
        <v>8222</v>
      </c>
      <c r="H3938" t="s">
        <v>8244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8268</v>
      </c>
      <c r="O3938">
        <f t="shared" si="305"/>
        <v>60</v>
      </c>
      <c r="P3938">
        <f t="shared" si="306"/>
        <v>60</v>
      </c>
      <c r="Q3938" s="10" t="s">
        <v>8310</v>
      </c>
      <c r="R3938" t="s">
        <v>8334</v>
      </c>
      <c r="S3938" s="13">
        <f t="shared" si="307"/>
        <v>42305.670914351853</v>
      </c>
      <c r="T3938" s="13">
        <f t="shared" si="308"/>
        <v>42339.249305555553</v>
      </c>
      <c r="U3938">
        <f t="shared" si="309"/>
        <v>2015</v>
      </c>
    </row>
    <row r="3939" spans="1:21" ht="48" x14ac:dyDescent="0.2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8219</v>
      </c>
      <c r="G3939" t="s">
        <v>8222</v>
      </c>
      <c r="H3939" t="s">
        <v>8244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8268</v>
      </c>
      <c r="O3939">
        <f t="shared" si="305"/>
        <v>0</v>
      </c>
      <c r="P3939">
        <f t="shared" si="306"/>
        <v>0</v>
      </c>
      <c r="Q3939" s="10" t="s">
        <v>8310</v>
      </c>
      <c r="R3939" t="s">
        <v>8334</v>
      </c>
      <c r="S3939" s="13">
        <f t="shared" si="307"/>
        <v>41761.810150462967</v>
      </c>
      <c r="T3939" s="13">
        <f t="shared" si="308"/>
        <v>41768.286805555559</v>
      </c>
      <c r="U3939">
        <f t="shared" si="309"/>
        <v>2014</v>
      </c>
    </row>
    <row r="3940" spans="1:21" ht="48" x14ac:dyDescent="0.2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8219</v>
      </c>
      <c r="G3940" t="s">
        <v>8223</v>
      </c>
      <c r="H3940" t="s">
        <v>8245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8268</v>
      </c>
      <c r="O3940">
        <f t="shared" si="305"/>
        <v>22</v>
      </c>
      <c r="P3940">
        <f t="shared" si="306"/>
        <v>55</v>
      </c>
      <c r="Q3940" s="10" t="s">
        <v>8310</v>
      </c>
      <c r="R3940" t="s">
        <v>8334</v>
      </c>
      <c r="S3940" s="13">
        <f t="shared" si="307"/>
        <v>41928.690138888887</v>
      </c>
      <c r="T3940" s="13">
        <f t="shared" si="308"/>
        <v>41958.833333333328</v>
      </c>
      <c r="U3940">
        <f t="shared" si="309"/>
        <v>2014</v>
      </c>
    </row>
    <row r="3941" spans="1:21" ht="48" x14ac:dyDescent="0.2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8219</v>
      </c>
      <c r="G3941" t="s">
        <v>8222</v>
      </c>
      <c r="H3941" t="s">
        <v>8244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8268</v>
      </c>
      <c r="O3941">
        <f t="shared" si="305"/>
        <v>27</v>
      </c>
      <c r="P3941">
        <f t="shared" si="306"/>
        <v>22.83</v>
      </c>
      <c r="Q3941" s="10" t="s">
        <v>8310</v>
      </c>
      <c r="R3941" t="s">
        <v>8334</v>
      </c>
      <c r="S3941" s="13">
        <f t="shared" si="307"/>
        <v>42475.848067129627</v>
      </c>
      <c r="T3941" s="13">
        <f t="shared" si="308"/>
        <v>42505.848067129627</v>
      </c>
      <c r="U3941">
        <f t="shared" si="309"/>
        <v>2016</v>
      </c>
    </row>
    <row r="3942" spans="1:21" ht="48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8219</v>
      </c>
      <c r="G3942" t="s">
        <v>8223</v>
      </c>
      <c r="H3942" t="s">
        <v>8245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8268</v>
      </c>
      <c r="O3942">
        <f t="shared" si="305"/>
        <v>0</v>
      </c>
      <c r="P3942">
        <f t="shared" si="306"/>
        <v>0</v>
      </c>
      <c r="Q3942" s="10" t="s">
        <v>8310</v>
      </c>
      <c r="R3942" t="s">
        <v>8334</v>
      </c>
      <c r="S3942" s="13">
        <f t="shared" si="307"/>
        <v>42307.539398148147</v>
      </c>
      <c r="T3942" s="13">
        <f t="shared" si="308"/>
        <v>42337.581064814818</v>
      </c>
      <c r="U3942">
        <f t="shared" si="309"/>
        <v>2015</v>
      </c>
    </row>
    <row r="3943" spans="1:21" ht="48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8217</v>
      </c>
      <c r="G3943" t="s">
        <v>8223</v>
      </c>
      <c r="H3943" t="s">
        <v>8245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8292</v>
      </c>
      <c r="O3943">
        <f t="shared" si="305"/>
        <v>127</v>
      </c>
      <c r="P3943">
        <f t="shared" si="306"/>
        <v>62.8</v>
      </c>
      <c r="Q3943" s="10" t="s">
        <v>8315</v>
      </c>
      <c r="R3943" t="s">
        <v>8326</v>
      </c>
      <c r="S3943" s="13">
        <f t="shared" si="307"/>
        <v>42115.853888888887</v>
      </c>
      <c r="T3943" s="13">
        <f t="shared" si="308"/>
        <v>42148.853888888887</v>
      </c>
      <c r="U3943">
        <f t="shared" si="309"/>
        <v>2015</v>
      </c>
    </row>
    <row r="3944" spans="1:21" ht="48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8217</v>
      </c>
      <c r="G3944" t="s">
        <v>8223</v>
      </c>
      <c r="H3944" t="s">
        <v>8245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8294</v>
      </c>
      <c r="O3944">
        <f t="shared" si="305"/>
        <v>223</v>
      </c>
      <c r="P3944">
        <f t="shared" si="306"/>
        <v>21.38</v>
      </c>
      <c r="Q3944" s="10" t="s">
        <v>8321</v>
      </c>
      <c r="R3944" t="s">
        <v>8349</v>
      </c>
      <c r="S3944" s="13">
        <f t="shared" si="307"/>
        <v>42682.451921296291</v>
      </c>
      <c r="T3944" s="13">
        <f t="shared" si="308"/>
        <v>42696.451921296291</v>
      </c>
      <c r="U3944">
        <f t="shared" si="309"/>
        <v>2016</v>
      </c>
    </row>
    <row r="3945" spans="1:21" ht="48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8217</v>
      </c>
      <c r="G3945" t="s">
        <v>8222</v>
      </c>
      <c r="H3945" t="s">
        <v>8244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8276</v>
      </c>
      <c r="O3945">
        <f t="shared" si="305"/>
        <v>124</v>
      </c>
      <c r="P3945">
        <f t="shared" si="306"/>
        <v>43</v>
      </c>
      <c r="Q3945" s="10" t="s">
        <v>8324</v>
      </c>
      <c r="R3945" t="s">
        <v>8345</v>
      </c>
      <c r="S3945" s="13">
        <f t="shared" si="307"/>
        <v>40981.710243055553</v>
      </c>
      <c r="T3945" s="13">
        <f t="shared" si="308"/>
        <v>41011.710243055553</v>
      </c>
      <c r="U3945">
        <f t="shared" si="309"/>
        <v>2012</v>
      </c>
    </row>
    <row r="3946" spans="1:21" ht="16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8217</v>
      </c>
      <c r="G3946" t="s">
        <v>8222</v>
      </c>
      <c r="H3946" t="s">
        <v>8244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8263</v>
      </c>
      <c r="O3946">
        <f t="shared" si="305"/>
        <v>140</v>
      </c>
      <c r="P3946">
        <f t="shared" si="306"/>
        <v>28.73</v>
      </c>
      <c r="Q3946" s="10" t="s">
        <v>8308</v>
      </c>
      <c r="R3946" t="s">
        <v>8357</v>
      </c>
      <c r="S3946" s="13">
        <f t="shared" si="307"/>
        <v>40918.738935185182</v>
      </c>
      <c r="T3946" s="13">
        <f t="shared" si="308"/>
        <v>40943.738935185182</v>
      </c>
      <c r="U3946">
        <f t="shared" si="309"/>
        <v>2012</v>
      </c>
    </row>
    <row r="3947" spans="1:21" ht="32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8219</v>
      </c>
      <c r="G3947" t="s">
        <v>8222</v>
      </c>
      <c r="H3947" t="s">
        <v>8244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8265</v>
      </c>
      <c r="O3947">
        <f t="shared" si="305"/>
        <v>40</v>
      </c>
      <c r="P3947">
        <f t="shared" si="306"/>
        <v>25.71</v>
      </c>
      <c r="Q3947" s="10" t="s">
        <v>8308</v>
      </c>
      <c r="R3947" t="s">
        <v>8317</v>
      </c>
      <c r="S3947" s="13">
        <f t="shared" si="307"/>
        <v>42070.047754629632</v>
      </c>
      <c r="T3947" s="13">
        <f t="shared" si="308"/>
        <v>42087.00608796296</v>
      </c>
      <c r="U3947">
        <f t="shared" si="309"/>
        <v>2015</v>
      </c>
    </row>
    <row r="3948" spans="1:21" ht="48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8219</v>
      </c>
      <c r="G3948" t="s">
        <v>8222</v>
      </c>
      <c r="H3948" t="s">
        <v>8244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8267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8314</v>
      </c>
      <c r="S3948" s="13">
        <f t="shared" si="307"/>
        <v>41919.761782407404</v>
      </c>
      <c r="T3948" s="13">
        <f t="shared" si="308"/>
        <v>41929.761782407404</v>
      </c>
      <c r="U3948">
        <f t="shared" si="309"/>
        <v>2014</v>
      </c>
    </row>
    <row r="3949" spans="1:21" ht="48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8219</v>
      </c>
      <c r="G3949" t="s">
        <v>8222</v>
      </c>
      <c r="H3949" t="s">
        <v>8244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8282</v>
      </c>
      <c r="O3949">
        <f t="shared" si="305"/>
        <v>3</v>
      </c>
      <c r="P3949">
        <f t="shared" si="306"/>
        <v>7.5</v>
      </c>
      <c r="Q3949" s="10" t="s">
        <v>8328</v>
      </c>
      <c r="R3949" t="s">
        <v>8329</v>
      </c>
      <c r="S3949" s="13">
        <f t="shared" si="307"/>
        <v>41860.91002314815</v>
      </c>
      <c r="T3949" s="13">
        <f t="shared" si="308"/>
        <v>41872.91002314815</v>
      </c>
      <c r="U3949">
        <f t="shared" si="309"/>
        <v>2014</v>
      </c>
    </row>
    <row r="3950" spans="1:21" ht="48" x14ac:dyDescent="0.2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8217</v>
      </c>
      <c r="G3950" t="s">
        <v>8222</v>
      </c>
      <c r="H3950" t="s">
        <v>8244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8268</v>
      </c>
      <c r="O3950">
        <f t="shared" si="305"/>
        <v>108</v>
      </c>
      <c r="P3950">
        <f t="shared" si="306"/>
        <v>44.09</v>
      </c>
      <c r="Q3950" s="10" t="s">
        <v>8310</v>
      </c>
      <c r="R3950" t="s">
        <v>8334</v>
      </c>
      <c r="S3950" s="13">
        <f t="shared" si="307"/>
        <v>42746.261782407411</v>
      </c>
      <c r="T3950" s="13">
        <f t="shared" si="308"/>
        <v>42784.207638888889</v>
      </c>
      <c r="U3950">
        <f t="shared" si="309"/>
        <v>2017</v>
      </c>
    </row>
    <row r="3951" spans="1:21" ht="48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8217</v>
      </c>
      <c r="G3951" t="s">
        <v>8222</v>
      </c>
      <c r="H3951" t="s">
        <v>8244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8277</v>
      </c>
      <c r="O3951">
        <f t="shared" si="305"/>
        <v>101</v>
      </c>
      <c r="P3951">
        <f t="shared" si="306"/>
        <v>47.22</v>
      </c>
      <c r="Q3951" s="10" t="s">
        <v>8324</v>
      </c>
      <c r="R3951" t="s">
        <v>8343</v>
      </c>
      <c r="S3951" s="13">
        <f t="shared" si="307"/>
        <v>42299.776770833334</v>
      </c>
      <c r="T3951" s="13">
        <f t="shared" si="308"/>
        <v>42310.333333333328</v>
      </c>
      <c r="U3951">
        <f t="shared" si="309"/>
        <v>2015</v>
      </c>
    </row>
    <row r="3952" spans="1:21" ht="32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8218</v>
      </c>
      <c r="G3952" t="s">
        <v>8222</v>
      </c>
      <c r="H3952" t="s">
        <v>8244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8269</v>
      </c>
      <c r="O3952">
        <f t="shared" si="305"/>
        <v>29</v>
      </c>
      <c r="P3952">
        <f t="shared" si="306"/>
        <v>60</v>
      </c>
      <c r="Q3952" s="10" t="s">
        <v>8315</v>
      </c>
      <c r="R3952" t="s">
        <v>8319</v>
      </c>
      <c r="S3952" s="13">
        <f t="shared" si="307"/>
        <v>41954.688310185185</v>
      </c>
      <c r="T3952" s="13">
        <f t="shared" si="308"/>
        <v>41984.688310185185</v>
      </c>
      <c r="U3952">
        <f t="shared" si="309"/>
        <v>2014</v>
      </c>
    </row>
    <row r="3953" spans="1:21" ht="48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8217</v>
      </c>
      <c r="G3953" t="s">
        <v>8222</v>
      </c>
      <c r="H3953" t="s">
        <v>8244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8263</v>
      </c>
      <c r="O3953">
        <f t="shared" si="305"/>
        <v>393</v>
      </c>
      <c r="P3953">
        <f t="shared" si="306"/>
        <v>60.38</v>
      </c>
      <c r="Q3953" s="10" t="s">
        <v>8308</v>
      </c>
      <c r="R3953" t="s">
        <v>8357</v>
      </c>
      <c r="S3953" s="13">
        <f t="shared" si="307"/>
        <v>40997.144872685189</v>
      </c>
      <c r="T3953" s="13">
        <f t="shared" si="308"/>
        <v>41050.124305555553</v>
      </c>
      <c r="U3953">
        <f t="shared" si="309"/>
        <v>2012</v>
      </c>
    </row>
    <row r="3954" spans="1:21" ht="48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8217</v>
      </c>
      <c r="G3954" t="s">
        <v>8222</v>
      </c>
      <c r="H3954" t="s">
        <v>8244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8263</v>
      </c>
      <c r="O3954">
        <f t="shared" si="305"/>
        <v>106</v>
      </c>
      <c r="P3954">
        <f t="shared" si="306"/>
        <v>53.13</v>
      </c>
      <c r="Q3954" s="10" t="s">
        <v>8308</v>
      </c>
      <c r="R3954" t="s">
        <v>8357</v>
      </c>
      <c r="S3954" s="13">
        <f t="shared" si="307"/>
        <v>40706.135208333333</v>
      </c>
      <c r="T3954" s="13">
        <f t="shared" si="308"/>
        <v>40736.135208333333</v>
      </c>
      <c r="U3954">
        <f t="shared" si="309"/>
        <v>2011</v>
      </c>
    </row>
    <row r="3955" spans="1:21" ht="48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8219</v>
      </c>
      <c r="G3955" t="s">
        <v>8223</v>
      </c>
      <c r="H3955" t="s">
        <v>8245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8267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8314</v>
      </c>
      <c r="S3955" s="13">
        <f t="shared" si="307"/>
        <v>41550.793935185182</v>
      </c>
      <c r="T3955" s="13">
        <f t="shared" si="308"/>
        <v>41580.793935185182</v>
      </c>
      <c r="U3955">
        <f t="shared" si="309"/>
        <v>2013</v>
      </c>
    </row>
    <row r="3956" spans="1:21" ht="48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8219</v>
      </c>
      <c r="G3956" t="s">
        <v>8222</v>
      </c>
      <c r="H3956" t="s">
        <v>8244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8319</v>
      </c>
      <c r="S3956" s="13">
        <f t="shared" si="307"/>
        <v>42188.012777777782</v>
      </c>
      <c r="T3956" s="13">
        <f t="shared" si="308"/>
        <v>42218.012777777782</v>
      </c>
      <c r="U3956">
        <f t="shared" si="309"/>
        <v>2015</v>
      </c>
    </row>
    <row r="3957" spans="1:21" ht="48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8218</v>
      </c>
      <c r="G3957" t="s">
        <v>8222</v>
      </c>
      <c r="H3957" t="s">
        <v>8244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8269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8319</v>
      </c>
      <c r="S3957" s="13">
        <f t="shared" si="307"/>
        <v>42317.810219907406</v>
      </c>
      <c r="T3957" s="13">
        <f t="shared" si="308"/>
        <v>42347.810219907406</v>
      </c>
      <c r="U3957">
        <f t="shared" si="309"/>
        <v>2015</v>
      </c>
    </row>
    <row r="3958" spans="1:21" ht="32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8217</v>
      </c>
      <c r="G3958" t="s">
        <v>8222</v>
      </c>
      <c r="H3958" t="s">
        <v>8244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8273</v>
      </c>
      <c r="O3958">
        <f t="shared" si="305"/>
        <v>109</v>
      </c>
      <c r="P3958">
        <f t="shared" si="306"/>
        <v>31.07</v>
      </c>
      <c r="Q3958" s="10" t="s">
        <v>8324</v>
      </c>
      <c r="R3958" t="s">
        <v>8348</v>
      </c>
      <c r="S3958" s="13">
        <f t="shared" si="307"/>
        <v>41619.998310185183</v>
      </c>
      <c r="T3958" s="13">
        <f t="shared" si="308"/>
        <v>41629.197222222225</v>
      </c>
      <c r="U3958">
        <f t="shared" si="309"/>
        <v>2013</v>
      </c>
    </row>
    <row r="3959" spans="1:21" ht="48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8219</v>
      </c>
      <c r="G3959" t="s">
        <v>8222</v>
      </c>
      <c r="H3959" t="s">
        <v>8244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8279</v>
      </c>
      <c r="O3959">
        <f t="shared" si="305"/>
        <v>41</v>
      </c>
      <c r="P3959">
        <f t="shared" si="306"/>
        <v>23.57</v>
      </c>
      <c r="Q3959" s="10" t="s">
        <v>8321</v>
      </c>
      <c r="R3959" t="s">
        <v>8322</v>
      </c>
      <c r="S3959" s="13">
        <f t="shared" si="307"/>
        <v>40973.740451388891</v>
      </c>
      <c r="T3959" s="13">
        <f t="shared" si="308"/>
        <v>41003.698784722219</v>
      </c>
      <c r="U3959">
        <f t="shared" si="309"/>
        <v>2012</v>
      </c>
    </row>
    <row r="3960" spans="1:21" ht="32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8217</v>
      </c>
      <c r="G3960" t="s">
        <v>8222</v>
      </c>
      <c r="H3960" t="s">
        <v>8244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8273</v>
      </c>
      <c r="O3960">
        <f t="shared" si="305"/>
        <v>219</v>
      </c>
      <c r="P3960">
        <f t="shared" si="306"/>
        <v>62.5</v>
      </c>
      <c r="Q3960" s="10" t="s">
        <v>8324</v>
      </c>
      <c r="R3960" t="s">
        <v>8348</v>
      </c>
      <c r="S3960" s="13">
        <f t="shared" si="307"/>
        <v>42184.646863425922</v>
      </c>
      <c r="T3960" s="13">
        <f t="shared" si="308"/>
        <v>42214.646863425922</v>
      </c>
      <c r="U3960">
        <f t="shared" si="309"/>
        <v>2015</v>
      </c>
    </row>
    <row r="3961" spans="1:21" ht="48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8217</v>
      </c>
      <c r="G3961" t="s">
        <v>8222</v>
      </c>
      <c r="H3961" t="s">
        <v>8244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8273</v>
      </c>
      <c r="O3961">
        <f t="shared" si="305"/>
        <v>170</v>
      </c>
      <c r="P3961">
        <f t="shared" si="306"/>
        <v>39.97</v>
      </c>
      <c r="Q3961" s="10" t="s">
        <v>8324</v>
      </c>
      <c r="R3961" t="s">
        <v>8348</v>
      </c>
      <c r="S3961" s="13">
        <f t="shared" si="307"/>
        <v>40379.23096064815</v>
      </c>
      <c r="T3961" s="13">
        <f t="shared" si="308"/>
        <v>40393.082638888889</v>
      </c>
      <c r="U3961">
        <f t="shared" si="309"/>
        <v>2010</v>
      </c>
    </row>
    <row r="3962" spans="1:21" ht="48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8217</v>
      </c>
      <c r="G3962" t="s">
        <v>8222</v>
      </c>
      <c r="H3962" t="s">
        <v>8244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8273</v>
      </c>
      <c r="O3962">
        <f t="shared" si="305"/>
        <v>263</v>
      </c>
      <c r="P3962">
        <f t="shared" si="306"/>
        <v>42</v>
      </c>
      <c r="Q3962" s="10" t="s">
        <v>8324</v>
      </c>
      <c r="R3962" t="s">
        <v>8348</v>
      </c>
      <c r="S3962" s="13">
        <f t="shared" si="307"/>
        <v>41303.044016203705</v>
      </c>
      <c r="T3962" s="13">
        <f t="shared" si="308"/>
        <v>41335.332638888889</v>
      </c>
      <c r="U3962">
        <f t="shared" si="309"/>
        <v>2013</v>
      </c>
    </row>
    <row r="3963" spans="1:21" ht="32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8217</v>
      </c>
      <c r="G3963" t="s">
        <v>8222</v>
      </c>
      <c r="H3963" t="s">
        <v>8244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8273</v>
      </c>
      <c r="O3963">
        <f t="shared" si="305"/>
        <v>116</v>
      </c>
      <c r="P3963">
        <f t="shared" si="306"/>
        <v>35.619999999999997</v>
      </c>
      <c r="Q3963" s="10" t="s">
        <v>8324</v>
      </c>
      <c r="R3963" t="s">
        <v>8348</v>
      </c>
      <c r="S3963" s="13">
        <f t="shared" si="307"/>
        <v>42240.852534722217</v>
      </c>
      <c r="T3963" s="13">
        <f t="shared" si="308"/>
        <v>42270.852534722217</v>
      </c>
      <c r="U3963">
        <f t="shared" si="309"/>
        <v>2015</v>
      </c>
    </row>
    <row r="3964" spans="1:21" ht="48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8217</v>
      </c>
      <c r="G3964" t="s">
        <v>8222</v>
      </c>
      <c r="H3964" t="s">
        <v>8244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8276</v>
      </c>
      <c r="O3964">
        <f t="shared" si="305"/>
        <v>104</v>
      </c>
      <c r="P3964">
        <f t="shared" si="306"/>
        <v>18.91</v>
      </c>
      <c r="Q3964" s="10" t="s">
        <v>8324</v>
      </c>
      <c r="R3964" t="s">
        <v>8345</v>
      </c>
      <c r="S3964" s="13">
        <f t="shared" si="307"/>
        <v>40192.542233796295</v>
      </c>
      <c r="T3964" s="13">
        <f t="shared" si="308"/>
        <v>40224.208333333336</v>
      </c>
      <c r="U3964">
        <f t="shared" si="309"/>
        <v>2010</v>
      </c>
    </row>
    <row r="3965" spans="1:21" ht="48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8217</v>
      </c>
      <c r="G3965" t="s">
        <v>8222</v>
      </c>
      <c r="H3965" t="s">
        <v>8244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8295</v>
      </c>
      <c r="O3965">
        <f t="shared" si="305"/>
        <v>108</v>
      </c>
      <c r="P3965">
        <f t="shared" si="306"/>
        <v>47.78</v>
      </c>
      <c r="Q3965" s="10" t="s">
        <v>8332</v>
      </c>
      <c r="R3965" t="s">
        <v>8350</v>
      </c>
      <c r="S3965" s="13">
        <f t="shared" si="307"/>
        <v>42607.316122685181</v>
      </c>
      <c r="T3965" s="13">
        <f t="shared" si="308"/>
        <v>42613.233333333337</v>
      </c>
      <c r="U3965">
        <f t="shared" si="309"/>
        <v>2016</v>
      </c>
    </row>
    <row r="3966" spans="1:21" ht="64" x14ac:dyDescent="0.2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8217</v>
      </c>
      <c r="G3966" t="s">
        <v>8223</v>
      </c>
      <c r="H3966" t="s">
        <v>8245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8268</v>
      </c>
      <c r="O3966">
        <f t="shared" si="305"/>
        <v>110</v>
      </c>
      <c r="P3966">
        <f t="shared" si="306"/>
        <v>24.44</v>
      </c>
      <c r="Q3966" s="10" t="s">
        <v>8310</v>
      </c>
      <c r="R3966" t="s">
        <v>8334</v>
      </c>
      <c r="S3966" s="13">
        <f t="shared" si="307"/>
        <v>42213.505474537036</v>
      </c>
      <c r="T3966" s="13">
        <f t="shared" si="308"/>
        <v>42238.505474537036</v>
      </c>
      <c r="U3966">
        <f t="shared" si="309"/>
        <v>2015</v>
      </c>
    </row>
    <row r="3967" spans="1:21" ht="32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8219</v>
      </c>
      <c r="G3967" t="s">
        <v>8222</v>
      </c>
      <c r="H3967" t="s">
        <v>8244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8268</v>
      </c>
      <c r="O3967">
        <f t="shared" si="305"/>
        <v>33</v>
      </c>
      <c r="P3967">
        <f t="shared" si="306"/>
        <v>26</v>
      </c>
      <c r="Q3967" s="10" t="s">
        <v>8310</v>
      </c>
      <c r="R3967" t="s">
        <v>8334</v>
      </c>
      <c r="S3967" s="13">
        <f t="shared" si="307"/>
        <v>42047.07640046296</v>
      </c>
      <c r="T3967" s="13">
        <f t="shared" si="308"/>
        <v>42077.034733796296</v>
      </c>
      <c r="U3967">
        <f t="shared" si="309"/>
        <v>2015</v>
      </c>
    </row>
    <row r="3968" spans="1:21" ht="48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8217</v>
      </c>
      <c r="G3968" t="s">
        <v>8223</v>
      </c>
      <c r="H3968" t="s">
        <v>8245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8268</v>
      </c>
      <c r="O3968">
        <f t="shared" si="305"/>
        <v>113</v>
      </c>
      <c r="P3968">
        <f t="shared" si="306"/>
        <v>30</v>
      </c>
      <c r="Q3968" s="10" t="s">
        <v>8310</v>
      </c>
      <c r="R3968" t="s">
        <v>8334</v>
      </c>
      <c r="S3968" s="13">
        <f t="shared" si="307"/>
        <v>42064.785613425927</v>
      </c>
      <c r="T3968" s="13">
        <f t="shared" si="308"/>
        <v>42099.743946759263</v>
      </c>
      <c r="U3968">
        <f t="shared" si="309"/>
        <v>2015</v>
      </c>
    </row>
    <row r="3969" spans="1:21" ht="48" x14ac:dyDescent="0.2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8217</v>
      </c>
      <c r="G3969" t="s">
        <v>8222</v>
      </c>
      <c r="H3969" t="s">
        <v>8244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8268</v>
      </c>
      <c r="O3969">
        <f t="shared" si="305"/>
        <v>100</v>
      </c>
      <c r="P3969">
        <f t="shared" si="306"/>
        <v>30.77</v>
      </c>
      <c r="Q3969" s="10" t="s">
        <v>8310</v>
      </c>
      <c r="R3969" t="s">
        <v>8334</v>
      </c>
      <c r="S3969" s="13">
        <f t="shared" si="307"/>
        <v>42689.214988425927</v>
      </c>
      <c r="T3969" s="13">
        <f t="shared" si="308"/>
        <v>42700.25</v>
      </c>
      <c r="U3969">
        <f t="shared" si="309"/>
        <v>2016</v>
      </c>
    </row>
    <row r="3970" spans="1:21" ht="48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8219</v>
      </c>
      <c r="G3970" t="s">
        <v>8223</v>
      </c>
      <c r="H3970" t="s">
        <v>8245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8268</v>
      </c>
      <c r="O3970">
        <f t="shared" si="305"/>
        <v>38</v>
      </c>
      <c r="P3970">
        <f t="shared" si="306"/>
        <v>11.62</v>
      </c>
      <c r="Q3970" s="10" t="s">
        <v>8310</v>
      </c>
      <c r="R3970" t="s">
        <v>8334</v>
      </c>
      <c r="S3970" s="13">
        <f t="shared" si="307"/>
        <v>41765.92465277778</v>
      </c>
      <c r="T3970" s="13">
        <f t="shared" si="308"/>
        <v>41775.92465277778</v>
      </c>
      <c r="U3970">
        <f t="shared" si="309"/>
        <v>2014</v>
      </c>
    </row>
    <row r="3971" spans="1:21" ht="32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8217</v>
      </c>
      <c r="G3971" t="s">
        <v>8222</v>
      </c>
      <c r="H3971" t="s">
        <v>8244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8262</v>
      </c>
      <c r="O3971">
        <f t="shared" ref="O3971:O4034" si="310">ROUND(E3971/D3971*100,0)</f>
        <v>117</v>
      </c>
      <c r="P3971">
        <f t="shared" ref="P3971:P4034" si="311">IFERROR(ROUND(E3971/L3971,2),0)</f>
        <v>51.25</v>
      </c>
      <c r="Q3971" s="10" t="s">
        <v>8308</v>
      </c>
      <c r="R3971" t="s">
        <v>8347</v>
      </c>
      <c r="S3971" s="13">
        <f t="shared" ref="S3971:S4034" si="312">(((J3971/60)/60)/24)+DATE(1970,1,1)</f>
        <v>41989.91134259259</v>
      </c>
      <c r="T3971" s="13">
        <f t="shared" ref="T3971:T4034" si="313">(((I3971/60)/60)/24)+DATE(1970,1,1)</f>
        <v>42005.332638888889</v>
      </c>
      <c r="U3971">
        <f t="shared" ref="U3971:U4034" si="314">YEAR(T3971)</f>
        <v>2015</v>
      </c>
    </row>
    <row r="3972" spans="1:21" ht="48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8217</v>
      </c>
      <c r="G3972" t="s">
        <v>8222</v>
      </c>
      <c r="H3972" t="s">
        <v>8244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8263</v>
      </c>
      <c r="O3972">
        <f t="shared" si="310"/>
        <v>131</v>
      </c>
      <c r="P3972">
        <f t="shared" si="311"/>
        <v>21.9</v>
      </c>
      <c r="Q3972" s="10" t="s">
        <v>8308</v>
      </c>
      <c r="R3972" t="s">
        <v>8357</v>
      </c>
      <c r="S3972" s="13">
        <f t="shared" si="312"/>
        <v>40935.005104166667</v>
      </c>
      <c r="T3972" s="13">
        <f t="shared" si="313"/>
        <v>40965.005104166667</v>
      </c>
      <c r="U3972">
        <f t="shared" si="314"/>
        <v>2012</v>
      </c>
    </row>
    <row r="3973" spans="1:21" ht="48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8217</v>
      </c>
      <c r="G3973" t="s">
        <v>8222</v>
      </c>
      <c r="H3973" t="s">
        <v>8244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8273</v>
      </c>
      <c r="O3973">
        <f t="shared" si="310"/>
        <v>156</v>
      </c>
      <c r="P3973">
        <f t="shared" si="311"/>
        <v>28.68</v>
      </c>
      <c r="Q3973" s="10" t="s">
        <v>8324</v>
      </c>
      <c r="R3973" t="s">
        <v>8348</v>
      </c>
      <c r="S3973" s="13">
        <f t="shared" si="312"/>
        <v>41120.882881944446</v>
      </c>
      <c r="T3973" s="13">
        <f t="shared" si="313"/>
        <v>41128.709027777775</v>
      </c>
      <c r="U3973">
        <f t="shared" si="314"/>
        <v>2012</v>
      </c>
    </row>
    <row r="3974" spans="1:21" ht="48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8217</v>
      </c>
      <c r="G3974" t="s">
        <v>8223</v>
      </c>
      <c r="H3974" t="s">
        <v>8245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8273</v>
      </c>
      <c r="O3974">
        <f t="shared" si="310"/>
        <v>167</v>
      </c>
      <c r="P3974">
        <f t="shared" si="311"/>
        <v>17.239999999999998</v>
      </c>
      <c r="Q3974" s="10" t="s">
        <v>8324</v>
      </c>
      <c r="R3974" t="s">
        <v>8348</v>
      </c>
      <c r="S3974" s="13">
        <f t="shared" si="312"/>
        <v>42498.341122685189</v>
      </c>
      <c r="T3974" s="13">
        <f t="shared" si="313"/>
        <v>42533.229166666672</v>
      </c>
      <c r="U3974">
        <f t="shared" si="314"/>
        <v>2016</v>
      </c>
    </row>
    <row r="3975" spans="1:21" ht="48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8220</v>
      </c>
      <c r="G3975" t="s">
        <v>8222</v>
      </c>
      <c r="H3975" t="s">
        <v>8244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8290</v>
      </c>
      <c r="O3975">
        <f t="shared" si="310"/>
        <v>103</v>
      </c>
      <c r="P3975">
        <f t="shared" si="311"/>
        <v>24</v>
      </c>
      <c r="Q3975" s="10" t="s">
        <v>8324</v>
      </c>
      <c r="R3975" t="s">
        <v>8330</v>
      </c>
      <c r="S3975" s="13">
        <f t="shared" si="312"/>
        <v>42788.2502662037</v>
      </c>
      <c r="T3975" s="13">
        <f t="shared" si="313"/>
        <v>42818.208599537036</v>
      </c>
      <c r="U3975">
        <f t="shared" si="314"/>
        <v>2017</v>
      </c>
    </row>
    <row r="3976" spans="1:21" ht="48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8217</v>
      </c>
      <c r="G3976" t="s">
        <v>8222</v>
      </c>
      <c r="H3976" t="s">
        <v>8244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8273</v>
      </c>
      <c r="O3976">
        <f t="shared" si="310"/>
        <v>143</v>
      </c>
      <c r="P3976">
        <f t="shared" si="311"/>
        <v>25</v>
      </c>
      <c r="Q3976" s="10" t="s">
        <v>8324</v>
      </c>
      <c r="R3976" t="s">
        <v>8348</v>
      </c>
      <c r="S3976" s="13">
        <f t="shared" si="312"/>
        <v>40576.539664351854</v>
      </c>
      <c r="T3976" s="13">
        <f t="shared" si="313"/>
        <v>40606.539664351854</v>
      </c>
      <c r="U3976">
        <f t="shared" si="314"/>
        <v>2011</v>
      </c>
    </row>
    <row r="3977" spans="1:21" ht="48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8217</v>
      </c>
      <c r="G3977" t="s">
        <v>8222</v>
      </c>
      <c r="H3977" t="s">
        <v>8244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8273</v>
      </c>
      <c r="O3977">
        <f t="shared" si="310"/>
        <v>181</v>
      </c>
      <c r="P3977">
        <f t="shared" si="311"/>
        <v>33.32</v>
      </c>
      <c r="Q3977" s="10" t="s">
        <v>8324</v>
      </c>
      <c r="R3977" t="s">
        <v>8348</v>
      </c>
      <c r="S3977" s="13">
        <f t="shared" si="312"/>
        <v>42198.750254629631</v>
      </c>
      <c r="T3977" s="13">
        <f t="shared" si="313"/>
        <v>42238.750254629631</v>
      </c>
      <c r="U3977">
        <f t="shared" si="314"/>
        <v>2015</v>
      </c>
    </row>
    <row r="3978" spans="1:21" ht="32" x14ac:dyDescent="0.2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8217</v>
      </c>
      <c r="G3978" t="s">
        <v>8223</v>
      </c>
      <c r="H3978" t="s">
        <v>8245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8268</v>
      </c>
      <c r="O3978">
        <f t="shared" si="310"/>
        <v>159</v>
      </c>
      <c r="P3978">
        <f t="shared" si="311"/>
        <v>18</v>
      </c>
      <c r="Q3978" s="10" t="s">
        <v>8310</v>
      </c>
      <c r="R3978" t="s">
        <v>8334</v>
      </c>
      <c r="S3978" s="13">
        <f t="shared" si="312"/>
        <v>42628.650208333333</v>
      </c>
      <c r="T3978" s="13">
        <f t="shared" si="313"/>
        <v>42659.650208333333</v>
      </c>
      <c r="U3978">
        <f t="shared" si="314"/>
        <v>2016</v>
      </c>
    </row>
    <row r="3979" spans="1:21" ht="48" x14ac:dyDescent="0.2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8217</v>
      </c>
      <c r="G3979" t="s">
        <v>8223</v>
      </c>
      <c r="H3979" t="s">
        <v>8245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8268</v>
      </c>
      <c r="O3979">
        <f t="shared" si="310"/>
        <v>138</v>
      </c>
      <c r="P3979">
        <f t="shared" si="311"/>
        <v>28.32</v>
      </c>
      <c r="Q3979" s="10" t="s">
        <v>8310</v>
      </c>
      <c r="R3979" t="s">
        <v>8334</v>
      </c>
      <c r="S3979" s="13">
        <f t="shared" si="312"/>
        <v>42410.017199074078</v>
      </c>
      <c r="T3979" s="13">
        <f t="shared" si="313"/>
        <v>42430.999305555553</v>
      </c>
      <c r="U3979">
        <f t="shared" si="314"/>
        <v>2016</v>
      </c>
    </row>
    <row r="3980" spans="1:21" ht="48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8217</v>
      </c>
      <c r="G3980" t="s">
        <v>8222</v>
      </c>
      <c r="H3980" t="s">
        <v>8244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8268</v>
      </c>
      <c r="O3980">
        <f t="shared" si="310"/>
        <v>169</v>
      </c>
      <c r="P3980">
        <f t="shared" si="311"/>
        <v>45.62</v>
      </c>
      <c r="Q3980" s="10" t="s">
        <v>8310</v>
      </c>
      <c r="R3980" t="s">
        <v>8334</v>
      </c>
      <c r="S3980" s="13">
        <f t="shared" si="312"/>
        <v>41881.361342592594</v>
      </c>
      <c r="T3980" s="13">
        <f t="shared" si="313"/>
        <v>41911.361342592594</v>
      </c>
      <c r="U3980">
        <f t="shared" si="314"/>
        <v>2014</v>
      </c>
    </row>
    <row r="3981" spans="1:21" ht="48" x14ac:dyDescent="0.2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8217</v>
      </c>
      <c r="G3981" t="s">
        <v>8223</v>
      </c>
      <c r="H3981" t="s">
        <v>8245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8268</v>
      </c>
      <c r="O3981">
        <f t="shared" si="310"/>
        <v>144</v>
      </c>
      <c r="P3981">
        <f t="shared" si="311"/>
        <v>22.91</v>
      </c>
      <c r="Q3981" s="10" t="s">
        <v>8310</v>
      </c>
      <c r="R3981" t="s">
        <v>8334</v>
      </c>
      <c r="S3981" s="13">
        <f t="shared" si="312"/>
        <v>42139.816840277781</v>
      </c>
      <c r="T3981" s="13">
        <f t="shared" si="313"/>
        <v>42181.875</v>
      </c>
      <c r="U3981">
        <f t="shared" si="314"/>
        <v>2015</v>
      </c>
    </row>
    <row r="3982" spans="1:21" ht="48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8217</v>
      </c>
      <c r="G3982" t="s">
        <v>8222</v>
      </c>
      <c r="H3982" t="s">
        <v>8244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8268</v>
      </c>
      <c r="O3982">
        <f t="shared" si="310"/>
        <v>101</v>
      </c>
      <c r="P3982">
        <f t="shared" si="311"/>
        <v>59.17</v>
      </c>
      <c r="Q3982" s="10" t="s">
        <v>8310</v>
      </c>
      <c r="R3982" t="s">
        <v>8334</v>
      </c>
      <c r="S3982" s="13">
        <f t="shared" si="312"/>
        <v>42230.662731481483</v>
      </c>
      <c r="T3982" s="13">
        <f t="shared" si="313"/>
        <v>42245.165972222225</v>
      </c>
      <c r="U3982">
        <f t="shared" si="314"/>
        <v>2015</v>
      </c>
    </row>
    <row r="3983" spans="1:21" ht="48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8217</v>
      </c>
      <c r="G3983" t="s">
        <v>8222</v>
      </c>
      <c r="H3983" t="s">
        <v>8244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8302</v>
      </c>
      <c r="O3983">
        <f t="shared" si="310"/>
        <v>100</v>
      </c>
      <c r="P3983">
        <f t="shared" si="311"/>
        <v>35.1</v>
      </c>
      <c r="Q3983" s="10" t="s">
        <v>8310</v>
      </c>
      <c r="R3983" t="s">
        <v>8318</v>
      </c>
      <c r="S3983" s="13">
        <f t="shared" si="312"/>
        <v>42167.534791666665</v>
      </c>
      <c r="T3983" s="13">
        <f t="shared" si="313"/>
        <v>42196.165972222225</v>
      </c>
      <c r="U3983">
        <f t="shared" si="314"/>
        <v>2015</v>
      </c>
    </row>
    <row r="3984" spans="1:21" ht="48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8217</v>
      </c>
      <c r="G3984" t="s">
        <v>8222</v>
      </c>
      <c r="H3984" t="s">
        <v>8244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8298</v>
      </c>
      <c r="O3984">
        <f t="shared" si="310"/>
        <v>102</v>
      </c>
      <c r="P3984">
        <f t="shared" si="311"/>
        <v>25.21</v>
      </c>
      <c r="Q3984" s="10" t="s">
        <v>8315</v>
      </c>
      <c r="R3984" t="s">
        <v>8320</v>
      </c>
      <c r="S3984" s="13">
        <f t="shared" si="312"/>
        <v>41989.913136574076</v>
      </c>
      <c r="T3984" s="13">
        <f t="shared" si="313"/>
        <v>42019.913136574076</v>
      </c>
      <c r="U3984">
        <f t="shared" si="314"/>
        <v>2015</v>
      </c>
    </row>
    <row r="3985" spans="1:21" ht="48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8217</v>
      </c>
      <c r="G3985" t="s">
        <v>8223</v>
      </c>
      <c r="H3985" t="s">
        <v>8245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8268</v>
      </c>
      <c r="O3985">
        <f t="shared" si="310"/>
        <v>129</v>
      </c>
      <c r="P3985">
        <f t="shared" si="311"/>
        <v>30.71</v>
      </c>
      <c r="Q3985" s="10" t="s">
        <v>8310</v>
      </c>
      <c r="R3985" t="s">
        <v>8334</v>
      </c>
      <c r="S3985" s="13">
        <f t="shared" si="312"/>
        <v>42309.191307870366</v>
      </c>
      <c r="T3985" s="13">
        <f t="shared" si="313"/>
        <v>42338.9375</v>
      </c>
      <c r="U3985">
        <f t="shared" si="314"/>
        <v>2015</v>
      </c>
    </row>
    <row r="3986" spans="1:21" ht="48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8217</v>
      </c>
      <c r="G3986" t="s">
        <v>8223</v>
      </c>
      <c r="H3986" t="s">
        <v>8245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8268</v>
      </c>
      <c r="O3986">
        <f t="shared" si="310"/>
        <v>149</v>
      </c>
      <c r="P3986">
        <f t="shared" si="311"/>
        <v>15.13</v>
      </c>
      <c r="Q3986" s="10" t="s">
        <v>8310</v>
      </c>
      <c r="R3986" t="s">
        <v>8334</v>
      </c>
      <c r="S3986" s="13">
        <f t="shared" si="312"/>
        <v>42433.761886574073</v>
      </c>
      <c r="T3986" s="13">
        <f t="shared" si="313"/>
        <v>42442.916666666672</v>
      </c>
      <c r="U3986">
        <f t="shared" si="314"/>
        <v>2016</v>
      </c>
    </row>
    <row r="3987" spans="1:21" ht="48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8217</v>
      </c>
      <c r="G3987" t="s">
        <v>8222</v>
      </c>
      <c r="H3987" t="s">
        <v>8244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8263</v>
      </c>
      <c r="O3987">
        <f t="shared" si="310"/>
        <v>153</v>
      </c>
      <c r="P3987">
        <f t="shared" si="311"/>
        <v>30.67</v>
      </c>
      <c r="Q3987" s="10" t="s">
        <v>8308</v>
      </c>
      <c r="R3987" t="s">
        <v>8357</v>
      </c>
      <c r="S3987" s="13">
        <f t="shared" si="312"/>
        <v>40844.691643518519</v>
      </c>
      <c r="T3987" s="13">
        <f t="shared" si="313"/>
        <v>40904.733310185184</v>
      </c>
      <c r="U3987">
        <f t="shared" si="314"/>
        <v>2011</v>
      </c>
    </row>
    <row r="3988" spans="1:21" ht="32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8217</v>
      </c>
      <c r="G3988" t="s">
        <v>8223</v>
      </c>
      <c r="H3988" t="s">
        <v>8245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8266</v>
      </c>
      <c r="O3988">
        <f t="shared" si="310"/>
        <v>125</v>
      </c>
      <c r="P3988">
        <f t="shared" si="311"/>
        <v>41.78</v>
      </c>
      <c r="Q3988" s="10" t="s">
        <v>8308</v>
      </c>
      <c r="R3988" t="s">
        <v>8337</v>
      </c>
      <c r="S3988" s="13">
        <f t="shared" si="312"/>
        <v>42425.576898148152</v>
      </c>
      <c r="T3988" s="13">
        <f t="shared" si="313"/>
        <v>42465.666666666672</v>
      </c>
      <c r="U3988">
        <f t="shared" si="314"/>
        <v>2016</v>
      </c>
    </row>
    <row r="3989" spans="1:21" ht="48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8217</v>
      </c>
      <c r="G3989" t="s">
        <v>8222</v>
      </c>
      <c r="H3989" t="s">
        <v>8244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8273</v>
      </c>
      <c r="O3989">
        <f t="shared" si="310"/>
        <v>103</v>
      </c>
      <c r="P3989">
        <f t="shared" si="311"/>
        <v>28.18</v>
      </c>
      <c r="Q3989" s="10" t="s">
        <v>8324</v>
      </c>
      <c r="R3989" t="s">
        <v>8348</v>
      </c>
      <c r="S3989" s="13">
        <f t="shared" si="312"/>
        <v>40927.473460648151</v>
      </c>
      <c r="T3989" s="13">
        <f t="shared" si="313"/>
        <v>40953.825694444444</v>
      </c>
      <c r="U3989">
        <f t="shared" si="314"/>
        <v>2012</v>
      </c>
    </row>
    <row r="3990" spans="1:21" ht="48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8217</v>
      </c>
      <c r="G3990" t="s">
        <v>8222</v>
      </c>
      <c r="H3990" t="s">
        <v>8244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8274</v>
      </c>
      <c r="O3990">
        <f t="shared" si="310"/>
        <v>100</v>
      </c>
      <c r="P3990">
        <f t="shared" si="311"/>
        <v>18.75</v>
      </c>
      <c r="Q3990" s="10" t="s">
        <v>8324</v>
      </c>
      <c r="R3990" t="s">
        <v>8353</v>
      </c>
      <c r="S3990" s="13">
        <f t="shared" si="312"/>
        <v>42078.792048611111</v>
      </c>
      <c r="T3990" s="13">
        <f t="shared" si="313"/>
        <v>42108.792048611111</v>
      </c>
      <c r="U3990">
        <f t="shared" si="314"/>
        <v>2015</v>
      </c>
    </row>
    <row r="3991" spans="1:21" ht="48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8217</v>
      </c>
      <c r="G3991" t="s">
        <v>8222</v>
      </c>
      <c r="H3991" t="s">
        <v>8244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8274</v>
      </c>
      <c r="O3991">
        <f t="shared" si="310"/>
        <v>100</v>
      </c>
      <c r="P3991">
        <f t="shared" si="311"/>
        <v>30</v>
      </c>
      <c r="Q3991" s="10" t="s">
        <v>8324</v>
      </c>
      <c r="R3991" t="s">
        <v>8353</v>
      </c>
      <c r="S3991" s="13">
        <f t="shared" si="312"/>
        <v>42021.832280092596</v>
      </c>
      <c r="T3991" s="13">
        <f t="shared" si="313"/>
        <v>42051.832280092596</v>
      </c>
      <c r="U3991">
        <f t="shared" si="314"/>
        <v>2015</v>
      </c>
    </row>
    <row r="3992" spans="1:21" ht="48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8219</v>
      </c>
      <c r="G3992" t="s">
        <v>8227</v>
      </c>
      <c r="H3992" t="s">
        <v>8249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8279</v>
      </c>
      <c r="O3992">
        <f t="shared" si="310"/>
        <v>14</v>
      </c>
      <c r="P3992">
        <f t="shared" si="311"/>
        <v>10.56</v>
      </c>
      <c r="Q3992" s="10" t="s">
        <v>8321</v>
      </c>
      <c r="R3992" t="s">
        <v>8322</v>
      </c>
      <c r="S3992" s="13">
        <f t="shared" si="312"/>
        <v>42396.973807870367</v>
      </c>
      <c r="T3992" s="13">
        <f t="shared" si="313"/>
        <v>42411.973807870367</v>
      </c>
      <c r="U3992">
        <f t="shared" si="314"/>
        <v>2016</v>
      </c>
    </row>
    <row r="3993" spans="1:21" ht="48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8217</v>
      </c>
      <c r="G3993" t="s">
        <v>8222</v>
      </c>
      <c r="H3993" t="s">
        <v>8244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8271</v>
      </c>
      <c r="O3993">
        <f t="shared" si="310"/>
        <v>125</v>
      </c>
      <c r="P3993">
        <f t="shared" si="311"/>
        <v>53.57</v>
      </c>
      <c r="Q3993" s="10" t="s">
        <v>8312</v>
      </c>
      <c r="R3993" t="s">
        <v>8346</v>
      </c>
      <c r="S3993" s="13">
        <f t="shared" si="312"/>
        <v>41799.814340277779</v>
      </c>
      <c r="T3993" s="13">
        <f t="shared" si="313"/>
        <v>41834.814340277779</v>
      </c>
      <c r="U3993">
        <f t="shared" si="314"/>
        <v>2014</v>
      </c>
    </row>
    <row r="3994" spans="1:21" ht="32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8217</v>
      </c>
      <c r="G3994" t="s">
        <v>8227</v>
      </c>
      <c r="H3994" t="s">
        <v>8249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8273</v>
      </c>
      <c r="O3994">
        <f t="shared" si="310"/>
        <v>100</v>
      </c>
      <c r="P3994">
        <f t="shared" si="311"/>
        <v>27.27</v>
      </c>
      <c r="Q3994" s="10" t="s">
        <v>8324</v>
      </c>
      <c r="R3994" t="s">
        <v>8348</v>
      </c>
      <c r="S3994" s="13">
        <f t="shared" si="312"/>
        <v>41634.797013888885</v>
      </c>
      <c r="T3994" s="13">
        <f t="shared" si="313"/>
        <v>41670.792361111111</v>
      </c>
      <c r="U3994">
        <f t="shared" si="314"/>
        <v>2014</v>
      </c>
    </row>
    <row r="3995" spans="1:21" ht="32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8217</v>
      </c>
      <c r="G3995" t="s">
        <v>8222</v>
      </c>
      <c r="H3995" t="s">
        <v>8244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8273</v>
      </c>
      <c r="O3995">
        <f t="shared" si="310"/>
        <v>100</v>
      </c>
      <c r="P3995">
        <f t="shared" si="311"/>
        <v>37.630000000000003</v>
      </c>
      <c r="Q3995" s="10" t="s">
        <v>8324</v>
      </c>
      <c r="R3995" t="s">
        <v>8348</v>
      </c>
      <c r="S3995" s="13">
        <f t="shared" si="312"/>
        <v>41169.845590277779</v>
      </c>
      <c r="T3995" s="13">
        <f t="shared" si="313"/>
        <v>41199.845590277779</v>
      </c>
      <c r="U3995">
        <f t="shared" si="314"/>
        <v>2012</v>
      </c>
    </row>
    <row r="3996" spans="1:21" ht="48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8217</v>
      </c>
      <c r="G3996" t="s">
        <v>8222</v>
      </c>
      <c r="H3996" t="s">
        <v>8244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8276</v>
      </c>
      <c r="O3996">
        <f t="shared" si="310"/>
        <v>100</v>
      </c>
      <c r="P3996">
        <f t="shared" si="311"/>
        <v>27.27</v>
      </c>
      <c r="Q3996" s="10" t="s">
        <v>8324</v>
      </c>
      <c r="R3996" t="s">
        <v>8345</v>
      </c>
      <c r="S3996" s="13">
        <f t="shared" si="312"/>
        <v>41365.928159722222</v>
      </c>
      <c r="T3996" s="13">
        <f t="shared" si="313"/>
        <v>41379.928159722222</v>
      </c>
      <c r="U3996">
        <f t="shared" si="314"/>
        <v>2013</v>
      </c>
    </row>
    <row r="3997" spans="1:21" ht="48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8217</v>
      </c>
      <c r="G3997" t="s">
        <v>8222</v>
      </c>
      <c r="H3997" t="s">
        <v>8244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8277</v>
      </c>
      <c r="O3997">
        <f t="shared" si="310"/>
        <v>106</v>
      </c>
      <c r="P3997">
        <f t="shared" si="311"/>
        <v>22.64</v>
      </c>
      <c r="Q3997" s="10" t="s">
        <v>8324</v>
      </c>
      <c r="R3997" t="s">
        <v>8343</v>
      </c>
      <c r="S3997" s="13">
        <f t="shared" si="312"/>
        <v>42194.751678240747</v>
      </c>
      <c r="T3997" s="13">
        <f t="shared" si="313"/>
        <v>42208.751678240747</v>
      </c>
      <c r="U3997">
        <f t="shared" si="314"/>
        <v>2015</v>
      </c>
    </row>
    <row r="3998" spans="1:21" ht="48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8217</v>
      </c>
      <c r="G3998" t="s">
        <v>8222</v>
      </c>
      <c r="H3998" t="s">
        <v>8244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8273</v>
      </c>
      <c r="O3998">
        <f t="shared" si="310"/>
        <v>185</v>
      </c>
      <c r="P3998">
        <f t="shared" si="311"/>
        <v>50.45</v>
      </c>
      <c r="Q3998" s="10" t="s">
        <v>8324</v>
      </c>
      <c r="R3998" t="s">
        <v>8348</v>
      </c>
      <c r="S3998" s="13">
        <f t="shared" si="312"/>
        <v>40687.285844907405</v>
      </c>
      <c r="T3998" s="13">
        <f t="shared" si="313"/>
        <v>40749.284722222219</v>
      </c>
      <c r="U3998">
        <f t="shared" si="314"/>
        <v>2011</v>
      </c>
    </row>
    <row r="3999" spans="1:21" ht="48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8217</v>
      </c>
      <c r="G3999" t="s">
        <v>8222</v>
      </c>
      <c r="H3999" t="s">
        <v>8244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8273</v>
      </c>
      <c r="O3999">
        <f t="shared" si="310"/>
        <v>350</v>
      </c>
      <c r="P3999">
        <f t="shared" si="311"/>
        <v>75.040000000000006</v>
      </c>
      <c r="Q3999" s="10" t="s">
        <v>8324</v>
      </c>
      <c r="R3999" t="s">
        <v>8348</v>
      </c>
      <c r="S3999" s="13">
        <f t="shared" si="312"/>
        <v>40565.032511574071</v>
      </c>
      <c r="T3999" s="13">
        <f t="shared" si="313"/>
        <v>40580.032511574071</v>
      </c>
      <c r="U3999">
        <f t="shared" si="314"/>
        <v>2011</v>
      </c>
    </row>
    <row r="4000" spans="1:21" ht="48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8217</v>
      </c>
      <c r="G4000" t="s">
        <v>8222</v>
      </c>
      <c r="H4000" t="s">
        <v>8244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8295</v>
      </c>
      <c r="O4000">
        <f t="shared" si="310"/>
        <v>182</v>
      </c>
      <c r="P4000">
        <f t="shared" si="311"/>
        <v>34.130000000000003</v>
      </c>
      <c r="Q4000" s="10" t="s">
        <v>8332</v>
      </c>
      <c r="R4000" t="s">
        <v>8350</v>
      </c>
      <c r="S4000" s="13">
        <f t="shared" si="312"/>
        <v>42452.781828703708</v>
      </c>
      <c r="T4000" s="13">
        <f t="shared" si="313"/>
        <v>42480.781828703708</v>
      </c>
      <c r="U4000">
        <f t="shared" si="314"/>
        <v>2016</v>
      </c>
    </row>
    <row r="4001" spans="1:21" ht="32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8217</v>
      </c>
      <c r="G4001" t="s">
        <v>8222</v>
      </c>
      <c r="H4001" t="s">
        <v>8244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8276</v>
      </c>
      <c r="O4001">
        <f t="shared" si="310"/>
        <v>133</v>
      </c>
      <c r="P4001">
        <f t="shared" si="311"/>
        <v>25.02</v>
      </c>
      <c r="Q4001" s="10" t="s">
        <v>8324</v>
      </c>
      <c r="R4001" t="s">
        <v>8345</v>
      </c>
      <c r="S4001" s="13">
        <f t="shared" si="312"/>
        <v>41107.726782407408</v>
      </c>
      <c r="T4001" s="13">
        <f t="shared" si="313"/>
        <v>41118.083333333336</v>
      </c>
      <c r="U4001">
        <f t="shared" si="314"/>
        <v>2012</v>
      </c>
    </row>
    <row r="4002" spans="1:21" ht="48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8217</v>
      </c>
      <c r="G4002" t="s">
        <v>8222</v>
      </c>
      <c r="H4002" t="s">
        <v>8244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8276</v>
      </c>
      <c r="O4002">
        <f t="shared" si="310"/>
        <v>266</v>
      </c>
      <c r="P4002">
        <f t="shared" si="311"/>
        <v>26.57</v>
      </c>
      <c r="Q4002" s="10" t="s">
        <v>8324</v>
      </c>
      <c r="R4002" t="s">
        <v>8345</v>
      </c>
      <c r="S4002" s="13">
        <f t="shared" si="312"/>
        <v>40991.708055555559</v>
      </c>
      <c r="T4002" s="13">
        <f t="shared" si="313"/>
        <v>41021.708055555559</v>
      </c>
      <c r="U4002">
        <f t="shared" si="314"/>
        <v>2012</v>
      </c>
    </row>
    <row r="4003" spans="1:21" ht="48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8217</v>
      </c>
      <c r="G4003" t="s">
        <v>8223</v>
      </c>
      <c r="H4003" t="s">
        <v>8245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8298</v>
      </c>
      <c r="O4003">
        <f t="shared" si="310"/>
        <v>164</v>
      </c>
      <c r="P4003">
        <f t="shared" si="311"/>
        <v>10.039999999999999</v>
      </c>
      <c r="Q4003" s="10" t="s">
        <v>8315</v>
      </c>
      <c r="R4003" t="s">
        <v>8320</v>
      </c>
      <c r="S4003" s="13">
        <f t="shared" si="312"/>
        <v>42024.86513888889</v>
      </c>
      <c r="T4003" s="13">
        <f t="shared" si="313"/>
        <v>42054.86513888889</v>
      </c>
      <c r="U4003">
        <f t="shared" si="314"/>
        <v>2015</v>
      </c>
    </row>
    <row r="4004" spans="1:21" ht="32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8217</v>
      </c>
      <c r="G4004" t="s">
        <v>8222</v>
      </c>
      <c r="H4004" t="s">
        <v>8244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8292</v>
      </c>
      <c r="O4004">
        <f t="shared" si="310"/>
        <v>103</v>
      </c>
      <c r="P4004">
        <f t="shared" si="311"/>
        <v>18.239999999999998</v>
      </c>
      <c r="Q4004" s="10" t="s">
        <v>8315</v>
      </c>
      <c r="R4004" t="s">
        <v>8326</v>
      </c>
      <c r="S4004" s="13">
        <f t="shared" si="312"/>
        <v>42045.031851851847</v>
      </c>
      <c r="T4004" s="13">
        <f t="shared" si="313"/>
        <v>42074.99018518519</v>
      </c>
      <c r="U4004">
        <f t="shared" si="314"/>
        <v>2015</v>
      </c>
    </row>
    <row r="4005" spans="1:21" ht="48" x14ac:dyDescent="0.2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8217</v>
      </c>
      <c r="G4005" t="s">
        <v>8222</v>
      </c>
      <c r="H4005" t="s">
        <v>8244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8302</v>
      </c>
      <c r="O4005">
        <f t="shared" si="310"/>
        <v>100</v>
      </c>
      <c r="P4005">
        <f t="shared" si="311"/>
        <v>30</v>
      </c>
      <c r="Q4005" s="10" t="s">
        <v>8310</v>
      </c>
      <c r="R4005" t="s">
        <v>8318</v>
      </c>
      <c r="S4005" s="13">
        <f t="shared" si="312"/>
        <v>42013.15253472222</v>
      </c>
      <c r="T4005" s="13">
        <f t="shared" si="313"/>
        <v>42028.125</v>
      </c>
      <c r="U4005">
        <f t="shared" si="314"/>
        <v>2015</v>
      </c>
    </row>
    <row r="4006" spans="1:21" ht="48" x14ac:dyDescent="0.2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8217</v>
      </c>
      <c r="G4006" t="s">
        <v>8223</v>
      </c>
      <c r="H4006" t="s">
        <v>8245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8300</v>
      </c>
      <c r="O4006">
        <f t="shared" si="310"/>
        <v>458</v>
      </c>
      <c r="P4006">
        <f t="shared" si="311"/>
        <v>23.28</v>
      </c>
      <c r="Q4006" s="10" t="s">
        <v>8310</v>
      </c>
      <c r="R4006" t="s">
        <v>8311</v>
      </c>
      <c r="S4006" s="13">
        <f t="shared" si="312"/>
        <v>41885.478842592594</v>
      </c>
      <c r="T4006" s="13">
        <f t="shared" si="313"/>
        <v>41915.478842592594</v>
      </c>
      <c r="U4006">
        <f t="shared" si="314"/>
        <v>2014</v>
      </c>
    </row>
    <row r="4007" spans="1:21" ht="48" x14ac:dyDescent="0.2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8217</v>
      </c>
      <c r="G4007" t="s">
        <v>8225</v>
      </c>
      <c r="H4007" t="s">
        <v>8247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8300</v>
      </c>
      <c r="O4007">
        <f t="shared" si="310"/>
        <v>124</v>
      </c>
      <c r="P4007">
        <f t="shared" si="311"/>
        <v>14.84</v>
      </c>
      <c r="Q4007" s="10" t="s">
        <v>8310</v>
      </c>
      <c r="R4007" t="s">
        <v>8311</v>
      </c>
      <c r="S4007" s="13">
        <f t="shared" si="312"/>
        <v>42334.468935185185</v>
      </c>
      <c r="T4007" s="13">
        <f t="shared" si="313"/>
        <v>42361.957638888889</v>
      </c>
      <c r="U4007">
        <f t="shared" si="314"/>
        <v>2015</v>
      </c>
    </row>
    <row r="4008" spans="1:21" ht="48" x14ac:dyDescent="0.2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8219</v>
      </c>
      <c r="G4008" t="s">
        <v>8222</v>
      </c>
      <c r="H4008" t="s">
        <v>8244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8300</v>
      </c>
      <c r="O4008">
        <f t="shared" si="310"/>
        <v>0</v>
      </c>
      <c r="P4008">
        <f t="shared" si="311"/>
        <v>0</v>
      </c>
      <c r="Q4008" s="10" t="s">
        <v>8310</v>
      </c>
      <c r="R4008" t="s">
        <v>8311</v>
      </c>
      <c r="S4008" s="13">
        <f t="shared" si="312"/>
        <v>42027.832800925928</v>
      </c>
      <c r="T4008" s="13">
        <f t="shared" si="313"/>
        <v>42065.044444444444</v>
      </c>
      <c r="U4008">
        <f t="shared" si="314"/>
        <v>2015</v>
      </c>
    </row>
    <row r="4009" spans="1:21" ht="48" x14ac:dyDescent="0.2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8217</v>
      </c>
      <c r="G4009" t="s">
        <v>8223</v>
      </c>
      <c r="H4009" t="s">
        <v>8245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8268</v>
      </c>
      <c r="O4009">
        <f t="shared" si="310"/>
        <v>175</v>
      </c>
      <c r="P4009">
        <f t="shared" si="311"/>
        <v>29.17</v>
      </c>
      <c r="Q4009" s="10" t="s">
        <v>8310</v>
      </c>
      <c r="R4009" t="s">
        <v>8334</v>
      </c>
      <c r="S4009" s="13">
        <f t="shared" si="312"/>
        <v>41889.768229166664</v>
      </c>
      <c r="T4009" s="13">
        <f t="shared" si="313"/>
        <v>41919.768229166664</v>
      </c>
      <c r="U4009">
        <f t="shared" si="314"/>
        <v>2014</v>
      </c>
    </row>
    <row r="4010" spans="1:21" ht="48" x14ac:dyDescent="0.2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8217</v>
      </c>
      <c r="G4010" t="s">
        <v>8224</v>
      </c>
      <c r="H4010" t="s">
        <v>8246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8268</v>
      </c>
      <c r="O4010">
        <f t="shared" si="310"/>
        <v>289</v>
      </c>
      <c r="P4010">
        <f t="shared" si="311"/>
        <v>43.35</v>
      </c>
      <c r="Q4010" s="10" t="s">
        <v>8310</v>
      </c>
      <c r="R4010" t="s">
        <v>8334</v>
      </c>
      <c r="S4010" s="13">
        <f t="shared" si="312"/>
        <v>42521.291504629626</v>
      </c>
      <c r="T4010" s="13">
        <f t="shared" si="313"/>
        <v>42529.582638888889</v>
      </c>
      <c r="U4010">
        <f t="shared" si="314"/>
        <v>2016</v>
      </c>
    </row>
    <row r="4011" spans="1:21" ht="48" x14ac:dyDescent="0.2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8217</v>
      </c>
      <c r="G4011" t="s">
        <v>8223</v>
      </c>
      <c r="H4011" t="s">
        <v>8245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8268</v>
      </c>
      <c r="O4011">
        <f t="shared" si="310"/>
        <v>128</v>
      </c>
      <c r="P4011">
        <f t="shared" si="311"/>
        <v>27.5</v>
      </c>
      <c r="Q4011" s="10" t="s">
        <v>8310</v>
      </c>
      <c r="R4011" t="s">
        <v>8334</v>
      </c>
      <c r="S4011" s="13">
        <f t="shared" si="312"/>
        <v>42535.97865740741</v>
      </c>
      <c r="T4011" s="13">
        <f t="shared" si="313"/>
        <v>42595.97865740741</v>
      </c>
      <c r="U4011">
        <f t="shared" si="314"/>
        <v>2016</v>
      </c>
    </row>
    <row r="4012" spans="1:21" ht="48" x14ac:dyDescent="0.2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8217</v>
      </c>
      <c r="G4012" t="s">
        <v>8223</v>
      </c>
      <c r="H4012" t="s">
        <v>8245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8268</v>
      </c>
      <c r="O4012">
        <f t="shared" si="310"/>
        <v>113</v>
      </c>
      <c r="P4012">
        <f t="shared" si="311"/>
        <v>20</v>
      </c>
      <c r="Q4012" s="10" t="s">
        <v>8310</v>
      </c>
      <c r="R4012" t="s">
        <v>8334</v>
      </c>
      <c r="S4012" s="13">
        <f t="shared" si="312"/>
        <v>41918.880833333329</v>
      </c>
      <c r="T4012" s="13">
        <f t="shared" si="313"/>
        <v>41946</v>
      </c>
      <c r="U4012">
        <f t="shared" si="314"/>
        <v>2014</v>
      </c>
    </row>
    <row r="4013" spans="1:21" ht="48" x14ac:dyDescent="0.2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8217</v>
      </c>
      <c r="G4013" t="s">
        <v>8222</v>
      </c>
      <c r="H4013" t="s">
        <v>8244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8268</v>
      </c>
      <c r="O4013">
        <f t="shared" si="310"/>
        <v>104</v>
      </c>
      <c r="P4013">
        <f t="shared" si="311"/>
        <v>52</v>
      </c>
      <c r="Q4013" s="10" t="s">
        <v>8310</v>
      </c>
      <c r="R4013" t="s">
        <v>8334</v>
      </c>
      <c r="S4013" s="13">
        <f t="shared" si="312"/>
        <v>41921.279976851853</v>
      </c>
      <c r="T4013" s="13">
        <f t="shared" si="313"/>
        <v>41939.125</v>
      </c>
      <c r="U4013">
        <f t="shared" si="314"/>
        <v>2014</v>
      </c>
    </row>
    <row r="4014" spans="1:21" ht="48" x14ac:dyDescent="0.2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8217</v>
      </c>
      <c r="G4014" t="s">
        <v>8223</v>
      </c>
      <c r="H4014" t="s">
        <v>8245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8268</v>
      </c>
      <c r="O4014">
        <f t="shared" si="310"/>
        <v>123</v>
      </c>
      <c r="P4014">
        <f t="shared" si="311"/>
        <v>46.13</v>
      </c>
      <c r="Q4014" s="10" t="s">
        <v>8310</v>
      </c>
      <c r="R4014" t="s">
        <v>8334</v>
      </c>
      <c r="S4014" s="13">
        <f t="shared" si="312"/>
        <v>42517.003368055557</v>
      </c>
      <c r="T4014" s="13">
        <f t="shared" si="313"/>
        <v>42547.003368055557</v>
      </c>
      <c r="U4014">
        <f t="shared" si="314"/>
        <v>2016</v>
      </c>
    </row>
    <row r="4015" spans="1:21" ht="48" x14ac:dyDescent="0.2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8217</v>
      </c>
      <c r="G4015" t="s">
        <v>8227</v>
      </c>
      <c r="H4015" t="s">
        <v>8249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8268</v>
      </c>
      <c r="O4015">
        <f t="shared" si="310"/>
        <v>251</v>
      </c>
      <c r="P4015">
        <f t="shared" si="311"/>
        <v>44.24</v>
      </c>
      <c r="Q4015" s="10" t="s">
        <v>8310</v>
      </c>
      <c r="R4015" t="s">
        <v>8334</v>
      </c>
      <c r="S4015" s="13">
        <f t="shared" si="312"/>
        <v>42596.644699074073</v>
      </c>
      <c r="T4015" s="13">
        <f t="shared" si="313"/>
        <v>42607.165972222225</v>
      </c>
      <c r="U4015">
        <f t="shared" si="314"/>
        <v>2016</v>
      </c>
    </row>
    <row r="4016" spans="1:21" ht="48" x14ac:dyDescent="0.2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8217</v>
      </c>
      <c r="G4016" t="s">
        <v>8223</v>
      </c>
      <c r="H4016" t="s">
        <v>8245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8268</v>
      </c>
      <c r="O4016">
        <f t="shared" si="310"/>
        <v>136</v>
      </c>
      <c r="P4016">
        <f t="shared" si="311"/>
        <v>15.15</v>
      </c>
      <c r="Q4016" s="10" t="s">
        <v>8310</v>
      </c>
      <c r="R4016" t="s">
        <v>8334</v>
      </c>
      <c r="S4016" s="13">
        <f t="shared" si="312"/>
        <v>42461.689745370371</v>
      </c>
      <c r="T4016" s="13">
        <f t="shared" si="313"/>
        <v>42521.689745370371</v>
      </c>
      <c r="U4016">
        <f t="shared" si="314"/>
        <v>2016</v>
      </c>
    </row>
    <row r="4017" spans="1:21" ht="48" x14ac:dyDescent="0.2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8217</v>
      </c>
      <c r="G4017" t="s">
        <v>8223</v>
      </c>
      <c r="H4017" t="s">
        <v>8245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8268</v>
      </c>
      <c r="O4017">
        <f t="shared" si="310"/>
        <v>127</v>
      </c>
      <c r="P4017">
        <f t="shared" si="311"/>
        <v>25.4</v>
      </c>
      <c r="Q4017" s="10" t="s">
        <v>8310</v>
      </c>
      <c r="R4017" t="s">
        <v>8334</v>
      </c>
      <c r="S4017" s="13">
        <f t="shared" si="312"/>
        <v>42401.945219907408</v>
      </c>
      <c r="T4017" s="13">
        <f t="shared" si="313"/>
        <v>42418.895833333328</v>
      </c>
      <c r="U4017">
        <f t="shared" si="314"/>
        <v>2016</v>
      </c>
    </row>
    <row r="4018" spans="1:21" ht="48" x14ac:dyDescent="0.2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8217</v>
      </c>
      <c r="G4018" t="s">
        <v>8223</v>
      </c>
      <c r="H4018" t="s">
        <v>8245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8268</v>
      </c>
      <c r="O4018">
        <f t="shared" si="310"/>
        <v>143</v>
      </c>
      <c r="P4018">
        <f t="shared" si="311"/>
        <v>21.5</v>
      </c>
      <c r="Q4018" s="10" t="s">
        <v>8310</v>
      </c>
      <c r="R4018" t="s">
        <v>8334</v>
      </c>
      <c r="S4018" s="13">
        <f t="shared" si="312"/>
        <v>42160.651817129634</v>
      </c>
      <c r="T4018" s="13">
        <f t="shared" si="313"/>
        <v>42190.651817129634</v>
      </c>
      <c r="U4018">
        <f t="shared" si="314"/>
        <v>2015</v>
      </c>
    </row>
    <row r="4019" spans="1:21" ht="48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8219</v>
      </c>
      <c r="G4019" t="s">
        <v>8227</v>
      </c>
      <c r="H4019" t="s">
        <v>8249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8310</v>
      </c>
      <c r="R4019" t="s">
        <v>8334</v>
      </c>
      <c r="S4019" s="13">
        <f t="shared" si="312"/>
        <v>41948.957465277781</v>
      </c>
      <c r="T4019" s="13">
        <f t="shared" si="313"/>
        <v>41963.957465277781</v>
      </c>
      <c r="U4019">
        <f t="shared" si="314"/>
        <v>2014</v>
      </c>
    </row>
    <row r="4020" spans="1:21" ht="48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8219</v>
      </c>
      <c r="G4020" t="s">
        <v>8223</v>
      </c>
      <c r="H4020" t="s">
        <v>8245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8268</v>
      </c>
      <c r="O4020">
        <f t="shared" si="310"/>
        <v>29</v>
      </c>
      <c r="P4020">
        <f t="shared" si="311"/>
        <v>14.33</v>
      </c>
      <c r="Q4020" s="10" t="s">
        <v>8310</v>
      </c>
      <c r="R4020" t="s">
        <v>8334</v>
      </c>
      <c r="S4020" s="13">
        <f t="shared" si="312"/>
        <v>42512.626747685179</v>
      </c>
      <c r="T4020" s="13">
        <f t="shared" si="313"/>
        <v>42572.626747685179</v>
      </c>
      <c r="U4020">
        <f t="shared" si="314"/>
        <v>2016</v>
      </c>
    </row>
    <row r="4021" spans="1:21" ht="48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8219</v>
      </c>
      <c r="G4021" t="s">
        <v>8224</v>
      </c>
      <c r="H4021" t="s">
        <v>8246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8280</v>
      </c>
      <c r="O4021">
        <f t="shared" si="310"/>
        <v>0</v>
      </c>
      <c r="P4021">
        <f t="shared" si="311"/>
        <v>0</v>
      </c>
      <c r="Q4021" s="10" t="s">
        <v>8321</v>
      </c>
      <c r="R4021" t="s">
        <v>8331</v>
      </c>
      <c r="S4021" s="13">
        <f t="shared" si="312"/>
        <v>41776.284780092588</v>
      </c>
      <c r="T4021" s="13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8219</v>
      </c>
      <c r="G4022" t="s">
        <v>8222</v>
      </c>
      <c r="H4022" t="s">
        <v>8244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8268</v>
      </c>
      <c r="O4022">
        <f t="shared" si="310"/>
        <v>0</v>
      </c>
      <c r="P4022">
        <f t="shared" si="311"/>
        <v>0</v>
      </c>
      <c r="Q4022" s="10" t="s">
        <v>8310</v>
      </c>
      <c r="R4022" t="s">
        <v>8334</v>
      </c>
      <c r="S4022" s="13">
        <f t="shared" si="312"/>
        <v>41927.124884259261</v>
      </c>
      <c r="T4022" s="13">
        <f t="shared" si="313"/>
        <v>41937.124884259261</v>
      </c>
      <c r="U4022">
        <f t="shared" si="314"/>
        <v>2014</v>
      </c>
    </row>
    <row r="4023" spans="1:21" ht="48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8217</v>
      </c>
      <c r="G4023" t="s">
        <v>8223</v>
      </c>
      <c r="H4023" t="s">
        <v>8245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8263</v>
      </c>
      <c r="O4023">
        <f t="shared" si="310"/>
        <v>104</v>
      </c>
      <c r="P4023">
        <f t="shared" si="311"/>
        <v>21.67</v>
      </c>
      <c r="Q4023" s="10" t="s">
        <v>8308</v>
      </c>
      <c r="R4023" t="s">
        <v>8357</v>
      </c>
      <c r="S4023" s="13">
        <f t="shared" si="312"/>
        <v>41716.717847222222</v>
      </c>
      <c r="T4023" s="13">
        <f t="shared" si="313"/>
        <v>41736.717847222222</v>
      </c>
      <c r="U4023">
        <f t="shared" si="314"/>
        <v>2014</v>
      </c>
    </row>
    <row r="4024" spans="1:21" ht="48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8218</v>
      </c>
      <c r="G4024" t="s">
        <v>8222</v>
      </c>
      <c r="H4024" t="s">
        <v>8244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8315</v>
      </c>
      <c r="R4024" t="s">
        <v>8319</v>
      </c>
      <c r="S4024" s="13">
        <f t="shared" si="312"/>
        <v>42300.825648148151</v>
      </c>
      <c r="T4024" s="13">
        <f t="shared" si="313"/>
        <v>42330.867314814815</v>
      </c>
      <c r="U4024">
        <f t="shared" si="314"/>
        <v>2015</v>
      </c>
    </row>
    <row r="4025" spans="1:21" ht="48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8217</v>
      </c>
      <c r="G4025" t="s">
        <v>8222</v>
      </c>
      <c r="H4025" t="s">
        <v>8244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8271</v>
      </c>
      <c r="O4025">
        <f t="shared" si="310"/>
        <v>238</v>
      </c>
      <c r="P4025">
        <f t="shared" si="311"/>
        <v>33.06</v>
      </c>
      <c r="Q4025" s="10" t="s">
        <v>8312</v>
      </c>
      <c r="R4025" t="s">
        <v>8346</v>
      </c>
      <c r="S4025" s="13">
        <f t="shared" si="312"/>
        <v>41235.054560185185</v>
      </c>
      <c r="T4025" s="13">
        <f t="shared" si="313"/>
        <v>41249.054560185185</v>
      </c>
      <c r="U4025">
        <f t="shared" si="314"/>
        <v>2012</v>
      </c>
    </row>
    <row r="4026" spans="1:21" ht="48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8217</v>
      </c>
      <c r="G4026" t="s">
        <v>8234</v>
      </c>
      <c r="H4026" t="s">
        <v>8247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8274</v>
      </c>
      <c r="O4026">
        <f t="shared" si="310"/>
        <v>218</v>
      </c>
      <c r="P4026">
        <f t="shared" si="311"/>
        <v>19.46</v>
      </c>
      <c r="Q4026" s="10" t="s">
        <v>8324</v>
      </c>
      <c r="R4026" t="s">
        <v>8353</v>
      </c>
      <c r="S4026" s="13">
        <f t="shared" si="312"/>
        <v>42609.311990740738</v>
      </c>
      <c r="T4026" s="13">
        <f t="shared" si="313"/>
        <v>42668.791666666672</v>
      </c>
      <c r="U4026">
        <f t="shared" si="314"/>
        <v>2016</v>
      </c>
    </row>
    <row r="4027" spans="1:21" ht="64" x14ac:dyDescent="0.2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8217</v>
      </c>
      <c r="G4027" t="s">
        <v>8223</v>
      </c>
      <c r="H4027" t="s">
        <v>8245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8268</v>
      </c>
      <c r="O4027">
        <f t="shared" si="310"/>
        <v>242</v>
      </c>
      <c r="P4027">
        <f t="shared" si="311"/>
        <v>24.2</v>
      </c>
      <c r="Q4027" s="10" t="s">
        <v>8310</v>
      </c>
      <c r="R4027" t="s">
        <v>8334</v>
      </c>
      <c r="S4027" s="13">
        <f t="shared" si="312"/>
        <v>42107.621018518519</v>
      </c>
      <c r="T4027" s="13">
        <f t="shared" si="313"/>
        <v>42167.621018518519</v>
      </c>
      <c r="U4027">
        <f t="shared" si="314"/>
        <v>2015</v>
      </c>
    </row>
    <row r="4028" spans="1:21" ht="32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8219</v>
      </c>
      <c r="G4028" t="s">
        <v>8222</v>
      </c>
      <c r="H4028" t="s">
        <v>8244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8279</v>
      </c>
      <c r="O4028">
        <f t="shared" si="310"/>
        <v>1</v>
      </c>
      <c r="P4028">
        <f t="shared" si="311"/>
        <v>1</v>
      </c>
      <c r="Q4028" s="10" t="s">
        <v>8321</v>
      </c>
      <c r="R4028" t="s">
        <v>8322</v>
      </c>
      <c r="S4028" s="13">
        <f t="shared" si="312"/>
        <v>41647.632256944446</v>
      </c>
      <c r="T4028" s="13">
        <f t="shared" si="313"/>
        <v>41667.632256944446</v>
      </c>
      <c r="U4028">
        <f t="shared" si="314"/>
        <v>2014</v>
      </c>
    </row>
    <row r="4029" spans="1:21" ht="48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8220</v>
      </c>
      <c r="G4029" t="s">
        <v>8222</v>
      </c>
      <c r="H4029" t="s">
        <v>8244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8295</v>
      </c>
      <c r="O4029">
        <f t="shared" si="310"/>
        <v>48</v>
      </c>
      <c r="P4029">
        <f t="shared" si="311"/>
        <v>30</v>
      </c>
      <c r="Q4029" s="10" t="s">
        <v>8332</v>
      </c>
      <c r="R4029" t="s">
        <v>8350</v>
      </c>
      <c r="S4029" s="13">
        <f t="shared" si="312"/>
        <v>42807.755173611105</v>
      </c>
      <c r="T4029" s="13">
        <f t="shared" si="313"/>
        <v>42814.755173611105</v>
      </c>
      <c r="U4029">
        <f t="shared" si="314"/>
        <v>2017</v>
      </c>
    </row>
    <row r="4030" spans="1:21" ht="48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8217</v>
      </c>
      <c r="G4030" t="s">
        <v>8222</v>
      </c>
      <c r="H4030" t="s">
        <v>8244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8297</v>
      </c>
      <c r="O4030">
        <f t="shared" si="310"/>
        <v>156</v>
      </c>
      <c r="P4030">
        <f t="shared" si="311"/>
        <v>30.08</v>
      </c>
      <c r="Q4030" s="10" t="s">
        <v>8324</v>
      </c>
      <c r="R4030" t="s">
        <v>8356</v>
      </c>
      <c r="S4030" s="13">
        <f t="shared" si="312"/>
        <v>40514.107615740737</v>
      </c>
      <c r="T4030" s="13">
        <f t="shared" si="313"/>
        <v>40545.125</v>
      </c>
      <c r="U4030">
        <f t="shared" si="314"/>
        <v>2011</v>
      </c>
    </row>
    <row r="4031" spans="1:21" ht="48" x14ac:dyDescent="0.2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8217</v>
      </c>
      <c r="G4031" t="s">
        <v>8227</v>
      </c>
      <c r="H4031" t="s">
        <v>8249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8268</v>
      </c>
      <c r="O4031">
        <f t="shared" si="310"/>
        <v>242</v>
      </c>
      <c r="P4031">
        <f t="shared" si="311"/>
        <v>43.21</v>
      </c>
      <c r="Q4031" s="10" t="s">
        <v>8310</v>
      </c>
      <c r="R4031" t="s">
        <v>8334</v>
      </c>
      <c r="S4031" s="13">
        <f t="shared" si="312"/>
        <v>42559.776724537034</v>
      </c>
      <c r="T4031" s="13">
        <f t="shared" si="313"/>
        <v>42589.776724537034</v>
      </c>
      <c r="U4031">
        <f t="shared" si="314"/>
        <v>2016</v>
      </c>
    </row>
    <row r="4032" spans="1:21" ht="48" x14ac:dyDescent="0.2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8219</v>
      </c>
      <c r="G4032" t="s">
        <v>8224</v>
      </c>
      <c r="H4032" t="s">
        <v>8246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8268</v>
      </c>
      <c r="O4032">
        <f t="shared" si="310"/>
        <v>32</v>
      </c>
      <c r="P4032">
        <f t="shared" si="311"/>
        <v>26.67</v>
      </c>
      <c r="Q4032" s="10" t="s">
        <v>8310</v>
      </c>
      <c r="R4032" t="s">
        <v>8334</v>
      </c>
      <c r="S4032" s="13">
        <f t="shared" si="312"/>
        <v>42257.590833333335</v>
      </c>
      <c r="T4032" s="13">
        <f t="shared" si="313"/>
        <v>42271.590833333335</v>
      </c>
      <c r="U4032">
        <f t="shared" si="314"/>
        <v>2015</v>
      </c>
    </row>
    <row r="4033" spans="1:21" ht="48" x14ac:dyDescent="0.2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8217</v>
      </c>
      <c r="G4033" t="s">
        <v>8223</v>
      </c>
      <c r="H4033" t="s">
        <v>8245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8268</v>
      </c>
      <c r="O4033">
        <f t="shared" si="310"/>
        <v>100</v>
      </c>
      <c r="P4033">
        <f t="shared" si="311"/>
        <v>27.78</v>
      </c>
      <c r="Q4033" s="10" t="s">
        <v>8310</v>
      </c>
      <c r="R4033" t="s">
        <v>8334</v>
      </c>
      <c r="S4033" s="13">
        <f t="shared" si="312"/>
        <v>42437.398680555561</v>
      </c>
      <c r="T4033" s="13">
        <f t="shared" si="313"/>
        <v>42465.35701388889</v>
      </c>
      <c r="U4033">
        <f t="shared" si="314"/>
        <v>2016</v>
      </c>
    </row>
    <row r="4034" spans="1:21" ht="32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8217</v>
      </c>
      <c r="G4034" t="s">
        <v>8223</v>
      </c>
      <c r="H4034" t="s">
        <v>8245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8268</v>
      </c>
      <c r="O4034">
        <f t="shared" si="310"/>
        <v>112</v>
      </c>
      <c r="P4034">
        <f t="shared" si="311"/>
        <v>11.67</v>
      </c>
      <c r="Q4034" s="10" t="s">
        <v>8310</v>
      </c>
      <c r="R4034" t="s">
        <v>8334</v>
      </c>
      <c r="S4034" s="13">
        <f t="shared" si="312"/>
        <v>42378.478344907402</v>
      </c>
      <c r="T4034" s="13">
        <f t="shared" si="313"/>
        <v>42418.916666666672</v>
      </c>
      <c r="U4034">
        <f t="shared" si="314"/>
        <v>2016</v>
      </c>
    </row>
    <row r="4035" spans="1:21" ht="48" x14ac:dyDescent="0.2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8217</v>
      </c>
      <c r="G4035" t="s">
        <v>8222</v>
      </c>
      <c r="H4035" t="s">
        <v>8244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8268</v>
      </c>
      <c r="O4035">
        <f t="shared" ref="O4035:O4098" si="315">ROUND(E4035/D4035*100,0)</f>
        <v>140</v>
      </c>
      <c r="P4035">
        <f t="shared" ref="P4035:P4098" si="316">IFERROR(ROUND(E4035/L4035,2),0)</f>
        <v>35</v>
      </c>
      <c r="Q4035" s="10" t="s">
        <v>8310</v>
      </c>
      <c r="R4035" t="s">
        <v>8334</v>
      </c>
      <c r="S4035" s="13">
        <f t="shared" ref="S4035:S4098" si="317">(((J4035/60)/60)/24)+DATE(1970,1,1)</f>
        <v>42088.911354166667</v>
      </c>
      <c r="T4035" s="13">
        <f t="shared" ref="T4035:T4098" si="318">(((I4035/60)/60)/24)+DATE(1970,1,1)</f>
        <v>42118.911354166667</v>
      </c>
      <c r="U4035">
        <f t="shared" ref="U4035:U4098" si="319">YEAR(T4035)</f>
        <v>2015</v>
      </c>
    </row>
    <row r="4036" spans="1:21" ht="48" x14ac:dyDescent="0.2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8217</v>
      </c>
      <c r="G4036" t="s">
        <v>8222</v>
      </c>
      <c r="H4036" t="s">
        <v>8244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8268</v>
      </c>
      <c r="O4036">
        <f t="shared" si="315"/>
        <v>100</v>
      </c>
      <c r="P4036">
        <f t="shared" si="316"/>
        <v>31.25</v>
      </c>
      <c r="Q4036" s="10" t="s">
        <v>8310</v>
      </c>
      <c r="R4036" t="s">
        <v>8334</v>
      </c>
      <c r="S4036" s="13">
        <f t="shared" si="317"/>
        <v>42124.841111111105</v>
      </c>
      <c r="T4036" s="13">
        <f t="shared" si="318"/>
        <v>42154.841111111105</v>
      </c>
      <c r="U4036">
        <f t="shared" si="319"/>
        <v>2015</v>
      </c>
    </row>
    <row r="4037" spans="1:21" ht="48" x14ac:dyDescent="0.2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8217</v>
      </c>
      <c r="G4037" t="s">
        <v>8222</v>
      </c>
      <c r="H4037" t="s">
        <v>8244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8268</v>
      </c>
      <c r="O4037">
        <f t="shared" si="315"/>
        <v>202</v>
      </c>
      <c r="P4037">
        <f t="shared" si="316"/>
        <v>29.71</v>
      </c>
      <c r="Q4037" s="10" t="s">
        <v>8310</v>
      </c>
      <c r="R4037" t="s">
        <v>8334</v>
      </c>
      <c r="S4037" s="13">
        <f t="shared" si="317"/>
        <v>42179.898472222223</v>
      </c>
      <c r="T4037" s="13">
        <f t="shared" si="318"/>
        <v>42195.75</v>
      </c>
      <c r="U4037">
        <f t="shared" si="319"/>
        <v>2015</v>
      </c>
    </row>
    <row r="4038" spans="1:21" ht="32" x14ac:dyDescent="0.2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8217</v>
      </c>
      <c r="G4038" t="s">
        <v>8222</v>
      </c>
      <c r="H4038" t="s">
        <v>8244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8268</v>
      </c>
      <c r="O4038">
        <f t="shared" si="315"/>
        <v>150</v>
      </c>
      <c r="P4038">
        <f t="shared" si="316"/>
        <v>41.67</v>
      </c>
      <c r="Q4038" s="10" t="s">
        <v>8310</v>
      </c>
      <c r="R4038" t="s">
        <v>8334</v>
      </c>
      <c r="S4038" s="13">
        <f t="shared" si="317"/>
        <v>42529.022013888884</v>
      </c>
      <c r="T4038" s="13">
        <f t="shared" si="318"/>
        <v>42566.901388888888</v>
      </c>
      <c r="U4038">
        <f t="shared" si="319"/>
        <v>2016</v>
      </c>
    </row>
    <row r="4039" spans="1:21" ht="48" x14ac:dyDescent="0.2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8217</v>
      </c>
      <c r="G4039" t="s">
        <v>8222</v>
      </c>
      <c r="H4039" t="s">
        <v>8244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8268</v>
      </c>
      <c r="O4039">
        <f t="shared" si="315"/>
        <v>100</v>
      </c>
      <c r="P4039">
        <f t="shared" si="316"/>
        <v>31.38</v>
      </c>
      <c r="Q4039" s="10" t="s">
        <v>8310</v>
      </c>
      <c r="R4039" t="s">
        <v>8334</v>
      </c>
      <c r="S4039" s="13">
        <f t="shared" si="317"/>
        <v>42075.807395833333</v>
      </c>
      <c r="T4039" s="13">
        <f t="shared" si="318"/>
        <v>42105.807395833333</v>
      </c>
      <c r="U4039">
        <f t="shared" si="319"/>
        <v>2015</v>
      </c>
    </row>
    <row r="4040" spans="1:21" ht="48" x14ac:dyDescent="0.2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8217</v>
      </c>
      <c r="G4040" t="s">
        <v>8223</v>
      </c>
      <c r="H4040" t="s">
        <v>8245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8268</v>
      </c>
      <c r="O4040">
        <f t="shared" si="315"/>
        <v>184</v>
      </c>
      <c r="P4040">
        <f t="shared" si="316"/>
        <v>30.67</v>
      </c>
      <c r="Q4040" s="10" t="s">
        <v>8310</v>
      </c>
      <c r="R4040" t="s">
        <v>8334</v>
      </c>
      <c r="S4040" s="13">
        <f t="shared" si="317"/>
        <v>42383.793124999997</v>
      </c>
      <c r="T4040" s="13">
        <f t="shared" si="318"/>
        <v>42413.793124999997</v>
      </c>
      <c r="U4040">
        <f t="shared" si="319"/>
        <v>2016</v>
      </c>
    </row>
    <row r="4041" spans="1:21" ht="48" x14ac:dyDescent="0.2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8217</v>
      </c>
      <c r="G4041" t="s">
        <v>8223</v>
      </c>
      <c r="H4041" t="s">
        <v>8245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8268</v>
      </c>
      <c r="O4041">
        <f t="shared" si="315"/>
        <v>100</v>
      </c>
      <c r="P4041">
        <f t="shared" si="316"/>
        <v>11.36</v>
      </c>
      <c r="Q4041" s="10" t="s">
        <v>8310</v>
      </c>
      <c r="R4041" t="s">
        <v>8334</v>
      </c>
      <c r="S4041" s="13">
        <f t="shared" si="317"/>
        <v>41971.881076388891</v>
      </c>
      <c r="T4041" s="13">
        <f t="shared" si="318"/>
        <v>41996.881076388891</v>
      </c>
      <c r="U4041">
        <f t="shared" si="319"/>
        <v>2014</v>
      </c>
    </row>
    <row r="4042" spans="1:21" ht="48" x14ac:dyDescent="0.2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8217</v>
      </c>
      <c r="G4042" t="s">
        <v>8223</v>
      </c>
      <c r="H4042" t="s">
        <v>8245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8268</v>
      </c>
      <c r="O4042">
        <f t="shared" si="315"/>
        <v>330</v>
      </c>
      <c r="P4042">
        <f t="shared" si="316"/>
        <v>43.42</v>
      </c>
      <c r="Q4042" s="10" t="s">
        <v>8310</v>
      </c>
      <c r="R4042" t="s">
        <v>8334</v>
      </c>
      <c r="S4042" s="13">
        <f t="shared" si="317"/>
        <v>42487.62700231481</v>
      </c>
      <c r="T4042" s="13">
        <f t="shared" si="318"/>
        <v>42521.458333333328</v>
      </c>
      <c r="U4042">
        <f t="shared" si="319"/>
        <v>2016</v>
      </c>
    </row>
    <row r="4043" spans="1:21" ht="48" x14ac:dyDescent="0.2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8217</v>
      </c>
      <c r="G4043" t="s">
        <v>8222</v>
      </c>
      <c r="H4043" t="s">
        <v>8244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8268</v>
      </c>
      <c r="O4043">
        <f t="shared" si="315"/>
        <v>228</v>
      </c>
      <c r="P4043">
        <f t="shared" si="316"/>
        <v>57</v>
      </c>
      <c r="Q4043" s="10" t="s">
        <v>8310</v>
      </c>
      <c r="R4043" t="s">
        <v>8334</v>
      </c>
      <c r="S4043" s="13">
        <f t="shared" si="317"/>
        <v>42045.84238425926</v>
      </c>
      <c r="T4043" s="13">
        <f t="shared" si="318"/>
        <v>42075.800717592589</v>
      </c>
      <c r="U4043">
        <f t="shared" si="319"/>
        <v>2015</v>
      </c>
    </row>
    <row r="4044" spans="1:21" ht="48" x14ac:dyDescent="0.2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8217</v>
      </c>
      <c r="G4044" t="s">
        <v>8223</v>
      </c>
      <c r="H4044" t="s">
        <v>8245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8268</v>
      </c>
      <c r="O4044">
        <f t="shared" si="315"/>
        <v>108</v>
      </c>
      <c r="P4044">
        <f t="shared" si="316"/>
        <v>38.57</v>
      </c>
      <c r="Q4044" s="10" t="s">
        <v>8310</v>
      </c>
      <c r="R4044" t="s">
        <v>8334</v>
      </c>
      <c r="S4044" s="13">
        <f t="shared" si="317"/>
        <v>42571.626192129625</v>
      </c>
      <c r="T4044" s="13">
        <f t="shared" si="318"/>
        <v>42583.570138888885</v>
      </c>
      <c r="U4044">
        <f t="shared" si="319"/>
        <v>2016</v>
      </c>
    </row>
    <row r="4045" spans="1:21" ht="48" x14ac:dyDescent="0.2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8219</v>
      </c>
      <c r="G4045" t="s">
        <v>8223</v>
      </c>
      <c r="H4045" t="s">
        <v>8245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8268</v>
      </c>
      <c r="O4045">
        <f t="shared" si="315"/>
        <v>8</v>
      </c>
      <c r="P4045">
        <f t="shared" si="316"/>
        <v>4.75</v>
      </c>
      <c r="Q4045" s="10" t="s">
        <v>8310</v>
      </c>
      <c r="R4045" t="s">
        <v>8334</v>
      </c>
      <c r="S4045" s="13">
        <f t="shared" si="317"/>
        <v>42002.54488425926</v>
      </c>
      <c r="T4045" s="13">
        <f t="shared" si="318"/>
        <v>42032.54488425926</v>
      </c>
      <c r="U4045">
        <f t="shared" si="319"/>
        <v>2015</v>
      </c>
    </row>
    <row r="4046" spans="1:21" ht="48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8219</v>
      </c>
      <c r="G4046" t="s">
        <v>8223</v>
      </c>
      <c r="H4046" t="s">
        <v>8245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8268</v>
      </c>
      <c r="O4046">
        <f t="shared" si="315"/>
        <v>0</v>
      </c>
      <c r="P4046">
        <f t="shared" si="316"/>
        <v>0</v>
      </c>
      <c r="Q4046" s="10" t="s">
        <v>8310</v>
      </c>
      <c r="R4046" t="s">
        <v>8334</v>
      </c>
      <c r="S4046" s="13">
        <f t="shared" si="317"/>
        <v>42732.787523148145</v>
      </c>
      <c r="T4046" s="13">
        <f t="shared" si="318"/>
        <v>42762.787523148145</v>
      </c>
      <c r="U4046">
        <f t="shared" si="319"/>
        <v>2017</v>
      </c>
    </row>
    <row r="4047" spans="1:21" ht="48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8217</v>
      </c>
      <c r="G4047" t="s">
        <v>8223</v>
      </c>
      <c r="H4047" t="s">
        <v>8245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8268</v>
      </c>
      <c r="O4047">
        <f t="shared" si="315"/>
        <v>104</v>
      </c>
      <c r="P4047">
        <f t="shared" si="316"/>
        <v>26</v>
      </c>
      <c r="Q4047" s="10" t="s">
        <v>8310</v>
      </c>
      <c r="R4047" t="s">
        <v>8334</v>
      </c>
      <c r="S4047" s="13">
        <f t="shared" si="317"/>
        <v>42665.451736111107</v>
      </c>
      <c r="T4047" s="13">
        <f t="shared" si="318"/>
        <v>42725.493402777778</v>
      </c>
      <c r="U4047">
        <f t="shared" si="319"/>
        <v>2016</v>
      </c>
    </row>
    <row r="4048" spans="1:21" ht="48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8217</v>
      </c>
      <c r="G4048" t="s">
        <v>8223</v>
      </c>
      <c r="H4048" t="s">
        <v>8245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8268</v>
      </c>
      <c r="O4048">
        <f t="shared" si="315"/>
        <v>110</v>
      </c>
      <c r="P4048">
        <f t="shared" si="316"/>
        <v>20.079999999999998</v>
      </c>
      <c r="Q4048" s="10" t="s">
        <v>8310</v>
      </c>
      <c r="R4048" t="s">
        <v>8334</v>
      </c>
      <c r="S4048" s="13">
        <f t="shared" si="317"/>
        <v>42142.514016203699</v>
      </c>
      <c r="T4048" s="13">
        <f t="shared" si="318"/>
        <v>42155.958333333328</v>
      </c>
      <c r="U4048">
        <f t="shared" si="319"/>
        <v>2015</v>
      </c>
    </row>
    <row r="4049" spans="1:21" ht="48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8217</v>
      </c>
      <c r="G4049" t="s">
        <v>8223</v>
      </c>
      <c r="H4049" t="s">
        <v>8245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8263</v>
      </c>
      <c r="O4049">
        <f t="shared" si="315"/>
        <v>103</v>
      </c>
      <c r="P4049">
        <f t="shared" si="316"/>
        <v>15.77</v>
      </c>
      <c r="Q4049" s="10" t="s">
        <v>8308</v>
      </c>
      <c r="R4049" t="s">
        <v>8357</v>
      </c>
      <c r="S4049" s="13">
        <f t="shared" si="317"/>
        <v>42042.615613425922</v>
      </c>
      <c r="T4049" s="13">
        <f t="shared" si="318"/>
        <v>42057.479166666672</v>
      </c>
      <c r="U4049">
        <f t="shared" si="319"/>
        <v>2015</v>
      </c>
    </row>
    <row r="4050" spans="1:21" ht="48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8219</v>
      </c>
      <c r="G4050" t="s">
        <v>8222</v>
      </c>
      <c r="H4050" t="s">
        <v>8244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8265</v>
      </c>
      <c r="O4050">
        <f t="shared" si="315"/>
        <v>0</v>
      </c>
      <c r="P4050">
        <f t="shared" si="316"/>
        <v>0</v>
      </c>
      <c r="Q4050" s="10" t="s">
        <v>8308</v>
      </c>
      <c r="R4050" t="s">
        <v>8317</v>
      </c>
      <c r="S4050" s="13">
        <f t="shared" si="317"/>
        <v>42438.961273148147</v>
      </c>
      <c r="T4050" s="13">
        <f t="shared" si="318"/>
        <v>42468.919606481482</v>
      </c>
      <c r="U4050">
        <f t="shared" si="319"/>
        <v>2016</v>
      </c>
    </row>
    <row r="4051" spans="1:21" ht="48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8219</v>
      </c>
      <c r="G4051" t="s">
        <v>8223</v>
      </c>
      <c r="H4051" t="s">
        <v>8245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8279</v>
      </c>
      <c r="O4051">
        <f t="shared" si="315"/>
        <v>13</v>
      </c>
      <c r="P4051">
        <f t="shared" si="316"/>
        <v>12.5</v>
      </c>
      <c r="Q4051" s="10" t="s">
        <v>8321</v>
      </c>
      <c r="R4051" t="s">
        <v>8322</v>
      </c>
      <c r="S4051" s="13">
        <f t="shared" si="317"/>
        <v>42440.820277777777</v>
      </c>
      <c r="T4051" s="13">
        <f t="shared" si="318"/>
        <v>42470.778611111105</v>
      </c>
      <c r="U4051">
        <f t="shared" si="319"/>
        <v>2016</v>
      </c>
    </row>
    <row r="4052" spans="1:21" ht="48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8217</v>
      </c>
      <c r="G4052" t="s">
        <v>8222</v>
      </c>
      <c r="H4052" t="s">
        <v>8244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8271</v>
      </c>
      <c r="O4052">
        <f t="shared" si="315"/>
        <v>100</v>
      </c>
      <c r="P4052">
        <f t="shared" si="316"/>
        <v>40</v>
      </c>
      <c r="Q4052" s="10" t="s">
        <v>8312</v>
      </c>
      <c r="R4052" t="s">
        <v>8346</v>
      </c>
      <c r="S4052" s="13">
        <f t="shared" si="317"/>
        <v>42396.8440625</v>
      </c>
      <c r="T4052" s="13">
        <f t="shared" si="318"/>
        <v>42415.332638888889</v>
      </c>
      <c r="U4052">
        <f t="shared" si="319"/>
        <v>2016</v>
      </c>
    </row>
    <row r="4053" spans="1:21" ht="48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8217</v>
      </c>
      <c r="G4053" t="s">
        <v>8223</v>
      </c>
      <c r="H4053" t="s">
        <v>8245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8294</v>
      </c>
      <c r="O4053">
        <f t="shared" si="315"/>
        <v>299</v>
      </c>
      <c r="P4053">
        <f t="shared" si="316"/>
        <v>35.119999999999997</v>
      </c>
      <c r="Q4053" s="10" t="s">
        <v>8321</v>
      </c>
      <c r="R4053" t="s">
        <v>8349</v>
      </c>
      <c r="S4053" s="13">
        <f t="shared" si="317"/>
        <v>42689.853090277778</v>
      </c>
      <c r="T4053" s="13">
        <f t="shared" si="318"/>
        <v>42696.853090277778</v>
      </c>
      <c r="U4053">
        <f t="shared" si="319"/>
        <v>2016</v>
      </c>
    </row>
    <row r="4054" spans="1:21" ht="48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8218</v>
      </c>
      <c r="G4054" t="s">
        <v>8227</v>
      </c>
      <c r="H4054" t="s">
        <v>8249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8319</v>
      </c>
      <c r="S4054" s="13">
        <f t="shared" si="317"/>
        <v>42466.858888888892</v>
      </c>
      <c r="T4054" s="13">
        <f t="shared" si="318"/>
        <v>42490.916666666672</v>
      </c>
      <c r="U4054">
        <f t="shared" si="319"/>
        <v>2016</v>
      </c>
    </row>
    <row r="4055" spans="1:21" ht="48" x14ac:dyDescent="0.2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8217</v>
      </c>
      <c r="G4055" t="s">
        <v>8223</v>
      </c>
      <c r="H4055" t="s">
        <v>8245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8268</v>
      </c>
      <c r="O4055">
        <f t="shared" si="315"/>
        <v>136</v>
      </c>
      <c r="P4055">
        <f t="shared" si="316"/>
        <v>13.6</v>
      </c>
      <c r="Q4055" s="10" t="s">
        <v>8310</v>
      </c>
      <c r="R4055" t="s">
        <v>8334</v>
      </c>
      <c r="S4055" s="13">
        <f t="shared" si="317"/>
        <v>42401.610983796301</v>
      </c>
      <c r="T4055" s="13">
        <f t="shared" si="318"/>
        <v>42426</v>
      </c>
      <c r="U4055">
        <f t="shared" si="319"/>
        <v>2016</v>
      </c>
    </row>
    <row r="4056" spans="1:21" ht="48" x14ac:dyDescent="0.2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8219</v>
      </c>
      <c r="G4056" t="s">
        <v>8222</v>
      </c>
      <c r="H4056" t="s">
        <v>8244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8268</v>
      </c>
      <c r="O4056">
        <f t="shared" si="315"/>
        <v>5</v>
      </c>
      <c r="P4056">
        <f t="shared" si="316"/>
        <v>10</v>
      </c>
      <c r="Q4056" s="10" t="s">
        <v>8310</v>
      </c>
      <c r="R4056" t="s">
        <v>8334</v>
      </c>
      <c r="S4056" s="13">
        <f t="shared" si="317"/>
        <v>42261.632916666669</v>
      </c>
      <c r="T4056" s="13">
        <f t="shared" si="318"/>
        <v>42266.165972222225</v>
      </c>
      <c r="U4056">
        <f t="shared" si="319"/>
        <v>2015</v>
      </c>
    </row>
    <row r="4057" spans="1:21" ht="64" x14ac:dyDescent="0.2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8220</v>
      </c>
      <c r="G4057" t="s">
        <v>8223</v>
      </c>
      <c r="H4057" t="s">
        <v>8245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8268</v>
      </c>
      <c r="O4057">
        <f t="shared" si="315"/>
        <v>0</v>
      </c>
      <c r="P4057">
        <f t="shared" si="316"/>
        <v>0</v>
      </c>
      <c r="Q4057" s="10" t="s">
        <v>8310</v>
      </c>
      <c r="R4057" t="s">
        <v>8334</v>
      </c>
      <c r="S4057" s="13">
        <f t="shared" si="317"/>
        <v>42809.645914351851</v>
      </c>
      <c r="T4057" s="13">
        <f t="shared" si="318"/>
        <v>42828.645914351851</v>
      </c>
      <c r="U4057">
        <f t="shared" si="319"/>
        <v>2017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8219</v>
      </c>
      <c r="G4058" t="s">
        <v>8223</v>
      </c>
      <c r="H4058" t="s">
        <v>8245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8302</v>
      </c>
      <c r="O4058">
        <f t="shared" si="315"/>
        <v>65</v>
      </c>
      <c r="P4058">
        <f t="shared" si="316"/>
        <v>14.44</v>
      </c>
      <c r="Q4058" s="10" t="s">
        <v>8310</v>
      </c>
      <c r="R4058" t="s">
        <v>8318</v>
      </c>
      <c r="S4058" s="13">
        <f t="shared" si="317"/>
        <v>42144.415532407409</v>
      </c>
      <c r="T4058" s="13">
        <f t="shared" si="318"/>
        <v>42165.415532407409</v>
      </c>
      <c r="U4058">
        <f t="shared" si="319"/>
        <v>2015</v>
      </c>
    </row>
    <row r="4059" spans="1:21" ht="32" x14ac:dyDescent="0.2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8217</v>
      </c>
      <c r="G4059" t="s">
        <v>8222</v>
      </c>
      <c r="H4059" t="s">
        <v>8244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8268</v>
      </c>
      <c r="O4059">
        <f t="shared" si="315"/>
        <v>139</v>
      </c>
      <c r="P4059">
        <f t="shared" si="316"/>
        <v>30.78</v>
      </c>
      <c r="Q4059" s="10" t="s">
        <v>8310</v>
      </c>
      <c r="R4059" t="s">
        <v>8334</v>
      </c>
      <c r="S4059" s="13">
        <f t="shared" si="317"/>
        <v>42312.874594907407</v>
      </c>
      <c r="T4059" s="13">
        <f t="shared" si="318"/>
        <v>42340.874594907407</v>
      </c>
      <c r="U4059">
        <f t="shared" si="319"/>
        <v>2015</v>
      </c>
    </row>
    <row r="4060" spans="1:21" ht="32" x14ac:dyDescent="0.2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8217</v>
      </c>
      <c r="G4060" t="s">
        <v>8222</v>
      </c>
      <c r="H4060" t="s">
        <v>8244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8268</v>
      </c>
      <c r="O4060">
        <f t="shared" si="315"/>
        <v>100</v>
      </c>
      <c r="P4060">
        <f t="shared" si="316"/>
        <v>22.22</v>
      </c>
      <c r="Q4060" s="10" t="s">
        <v>8310</v>
      </c>
      <c r="R4060" t="s">
        <v>8334</v>
      </c>
      <c r="S4060" s="13">
        <f t="shared" si="317"/>
        <v>42467.144166666665</v>
      </c>
      <c r="T4060" s="13">
        <f t="shared" si="318"/>
        <v>42477.979166666672</v>
      </c>
      <c r="U4060">
        <f t="shared" si="319"/>
        <v>2016</v>
      </c>
    </row>
    <row r="4061" spans="1:21" ht="48" x14ac:dyDescent="0.2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8217</v>
      </c>
      <c r="G4061" t="s">
        <v>8223</v>
      </c>
      <c r="H4061" t="s">
        <v>8245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8268</v>
      </c>
      <c r="O4061">
        <f t="shared" si="315"/>
        <v>101</v>
      </c>
      <c r="P4061">
        <f t="shared" si="316"/>
        <v>18.27</v>
      </c>
      <c r="Q4061" s="10" t="s">
        <v>8310</v>
      </c>
      <c r="R4061" t="s">
        <v>8334</v>
      </c>
      <c r="S4061" s="13">
        <f t="shared" si="317"/>
        <v>42101.828819444447</v>
      </c>
      <c r="T4061" s="13">
        <f t="shared" si="318"/>
        <v>42123.958333333328</v>
      </c>
      <c r="U4061">
        <f t="shared" si="319"/>
        <v>2015</v>
      </c>
    </row>
    <row r="4062" spans="1:21" ht="32" x14ac:dyDescent="0.2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8217</v>
      </c>
      <c r="G4062" t="s">
        <v>8223</v>
      </c>
      <c r="H4062" t="s">
        <v>8245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8268</v>
      </c>
      <c r="O4062">
        <f t="shared" si="315"/>
        <v>210</v>
      </c>
      <c r="P4062">
        <f t="shared" si="316"/>
        <v>105</v>
      </c>
      <c r="Q4062" s="10" t="s">
        <v>8310</v>
      </c>
      <c r="R4062" t="s">
        <v>8334</v>
      </c>
      <c r="S4062" s="13">
        <f t="shared" si="317"/>
        <v>42147.729930555557</v>
      </c>
      <c r="T4062" s="13">
        <f t="shared" si="318"/>
        <v>42177.729930555557</v>
      </c>
      <c r="U4062">
        <f t="shared" si="319"/>
        <v>2015</v>
      </c>
    </row>
    <row r="4063" spans="1:21" ht="48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8217</v>
      </c>
      <c r="G4063" t="s">
        <v>8223</v>
      </c>
      <c r="H4063" t="s">
        <v>8245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8268</v>
      </c>
      <c r="O4063">
        <f t="shared" si="315"/>
        <v>160</v>
      </c>
      <c r="P4063">
        <f t="shared" si="316"/>
        <v>40</v>
      </c>
      <c r="Q4063" s="10" t="s">
        <v>8310</v>
      </c>
      <c r="R4063" t="s">
        <v>8334</v>
      </c>
      <c r="S4063" s="13">
        <f t="shared" si="317"/>
        <v>42460.94222222222</v>
      </c>
      <c r="T4063" s="13">
        <f t="shared" si="318"/>
        <v>42481.94222222222</v>
      </c>
      <c r="U4063">
        <f t="shared" si="319"/>
        <v>2016</v>
      </c>
    </row>
    <row r="4064" spans="1:21" ht="48" x14ac:dyDescent="0.2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8219</v>
      </c>
      <c r="G4064" t="s">
        <v>8223</v>
      </c>
      <c r="H4064" t="s">
        <v>8245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8268</v>
      </c>
      <c r="O4064">
        <f t="shared" si="315"/>
        <v>35</v>
      </c>
      <c r="P4064">
        <f t="shared" si="316"/>
        <v>17.5</v>
      </c>
      <c r="Q4064" s="10" t="s">
        <v>8310</v>
      </c>
      <c r="R4064" t="s">
        <v>8334</v>
      </c>
      <c r="S4064" s="13">
        <f t="shared" si="317"/>
        <v>42019.683761574073</v>
      </c>
      <c r="T4064" s="13">
        <f t="shared" si="318"/>
        <v>42049.477083333331</v>
      </c>
      <c r="U4064">
        <f t="shared" si="319"/>
        <v>2015</v>
      </c>
    </row>
    <row r="4065" spans="1:21" ht="16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8218</v>
      </c>
      <c r="G4065" t="s">
        <v>8222</v>
      </c>
      <c r="H4065" t="s">
        <v>8244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8278</v>
      </c>
      <c r="O4065">
        <f t="shared" si="315"/>
        <v>95</v>
      </c>
      <c r="P4065">
        <f t="shared" si="316"/>
        <v>47.5</v>
      </c>
      <c r="Q4065" s="10" t="s">
        <v>8339</v>
      </c>
      <c r="R4065" t="s">
        <v>8340</v>
      </c>
      <c r="S4065" s="13">
        <f t="shared" si="317"/>
        <v>42556.807187500002</v>
      </c>
      <c r="T4065" s="13">
        <f t="shared" si="318"/>
        <v>42563.807187500002</v>
      </c>
      <c r="U4065">
        <f t="shared" si="319"/>
        <v>2016</v>
      </c>
    </row>
    <row r="4066" spans="1:21" ht="16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8218</v>
      </c>
      <c r="G4066" t="s">
        <v>8222</v>
      </c>
      <c r="H4066" t="s">
        <v>8244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8300</v>
      </c>
      <c r="O4066">
        <f t="shared" si="315"/>
        <v>58</v>
      </c>
      <c r="P4066">
        <f t="shared" si="316"/>
        <v>58</v>
      </c>
      <c r="Q4066" s="10" t="s">
        <v>8310</v>
      </c>
      <c r="R4066" t="s">
        <v>8311</v>
      </c>
      <c r="S4066" s="13">
        <f t="shared" si="317"/>
        <v>42678.932083333333</v>
      </c>
      <c r="T4066" s="13">
        <f t="shared" si="318"/>
        <v>42683.973750000005</v>
      </c>
      <c r="U4066">
        <f t="shared" si="319"/>
        <v>2016</v>
      </c>
    </row>
    <row r="4067" spans="1:21" ht="48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8217</v>
      </c>
      <c r="G4067" t="s">
        <v>8222</v>
      </c>
      <c r="H4067" t="s">
        <v>8244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8273</v>
      </c>
      <c r="O4067">
        <f t="shared" si="315"/>
        <v>100</v>
      </c>
      <c r="P4067">
        <f t="shared" si="316"/>
        <v>21.86</v>
      </c>
      <c r="Q4067" s="10" t="s">
        <v>8324</v>
      </c>
      <c r="R4067" t="s">
        <v>8348</v>
      </c>
      <c r="S4067" s="13">
        <f t="shared" si="317"/>
        <v>42793.700821759259</v>
      </c>
      <c r="T4067" s="13">
        <f t="shared" si="318"/>
        <v>42796.700821759259</v>
      </c>
      <c r="U4067">
        <f t="shared" si="319"/>
        <v>2017</v>
      </c>
    </row>
    <row r="4068" spans="1:21" ht="32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8217</v>
      </c>
      <c r="G4068" t="s">
        <v>8222</v>
      </c>
      <c r="H4068" t="s">
        <v>8244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8273</v>
      </c>
      <c r="O4068">
        <f t="shared" si="315"/>
        <v>120</v>
      </c>
      <c r="P4068">
        <f t="shared" si="316"/>
        <v>22.5</v>
      </c>
      <c r="Q4068" s="10" t="s">
        <v>8324</v>
      </c>
      <c r="R4068" t="s">
        <v>8348</v>
      </c>
      <c r="S4068" s="13">
        <f t="shared" si="317"/>
        <v>41153.066400462965</v>
      </c>
      <c r="T4068" s="13">
        <f t="shared" si="318"/>
        <v>41167.066400462965</v>
      </c>
      <c r="U4068">
        <f t="shared" si="319"/>
        <v>2012</v>
      </c>
    </row>
    <row r="4069" spans="1:21" ht="48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8217</v>
      </c>
      <c r="G4069" t="s">
        <v>8234</v>
      </c>
      <c r="H4069" t="s">
        <v>8247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8298</v>
      </c>
      <c r="O4069">
        <f t="shared" si="315"/>
        <v>956</v>
      </c>
      <c r="P4069">
        <f t="shared" si="316"/>
        <v>27.58</v>
      </c>
      <c r="Q4069" s="10" t="s">
        <v>8315</v>
      </c>
      <c r="R4069" t="s">
        <v>8320</v>
      </c>
      <c r="S4069" s="13">
        <f t="shared" si="317"/>
        <v>42658.810277777782</v>
      </c>
      <c r="T4069" s="13">
        <f t="shared" si="318"/>
        <v>42683.851944444439</v>
      </c>
      <c r="U4069">
        <f t="shared" si="319"/>
        <v>2016</v>
      </c>
    </row>
    <row r="4070" spans="1:21" ht="48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8217</v>
      </c>
      <c r="G4070" t="s">
        <v>8222</v>
      </c>
      <c r="H4070" t="s">
        <v>8244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8298</v>
      </c>
      <c r="O4070">
        <f t="shared" si="315"/>
        <v>647</v>
      </c>
      <c r="P4070">
        <f t="shared" si="316"/>
        <v>21.56</v>
      </c>
      <c r="Q4070" s="10" t="s">
        <v>8315</v>
      </c>
      <c r="R4070" t="s">
        <v>8320</v>
      </c>
      <c r="S4070" s="13">
        <f t="shared" si="317"/>
        <v>42304.829409722224</v>
      </c>
      <c r="T4070" s="13">
        <f t="shared" si="318"/>
        <v>42334.871076388896</v>
      </c>
      <c r="U4070">
        <f t="shared" si="319"/>
        <v>2015</v>
      </c>
    </row>
    <row r="4071" spans="1:21" ht="48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8217</v>
      </c>
      <c r="G4071" t="s">
        <v>8223</v>
      </c>
      <c r="H4071" t="s">
        <v>8245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8268</v>
      </c>
      <c r="O4071">
        <f t="shared" si="315"/>
        <v>130</v>
      </c>
      <c r="P4071">
        <f t="shared" si="316"/>
        <v>16.25</v>
      </c>
      <c r="Q4071" s="10" t="s">
        <v>8310</v>
      </c>
      <c r="R4071" t="s">
        <v>8334</v>
      </c>
      <c r="S4071" s="13">
        <f t="shared" si="317"/>
        <v>42662.021539351852</v>
      </c>
      <c r="T4071" s="13">
        <f t="shared" si="318"/>
        <v>42676.021539351852</v>
      </c>
      <c r="U4071">
        <f t="shared" si="319"/>
        <v>2016</v>
      </c>
    </row>
    <row r="4072" spans="1:21" ht="48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8217</v>
      </c>
      <c r="G4072" t="s">
        <v>8223</v>
      </c>
      <c r="H4072" t="s">
        <v>8245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8268</v>
      </c>
      <c r="O4072">
        <f t="shared" si="315"/>
        <v>153</v>
      </c>
      <c r="P4072">
        <f t="shared" si="316"/>
        <v>13.53</v>
      </c>
      <c r="Q4072" s="10" t="s">
        <v>8310</v>
      </c>
      <c r="R4072" t="s">
        <v>8334</v>
      </c>
      <c r="S4072" s="13">
        <f t="shared" si="317"/>
        <v>42328.727141203708</v>
      </c>
      <c r="T4072" s="13">
        <f t="shared" si="318"/>
        <v>42358.499305555553</v>
      </c>
      <c r="U4072">
        <f t="shared" si="319"/>
        <v>2015</v>
      </c>
    </row>
    <row r="4073" spans="1:21" ht="32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8219</v>
      </c>
      <c r="G4073" t="s">
        <v>8223</v>
      </c>
      <c r="H4073" t="s">
        <v>8245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8268</v>
      </c>
      <c r="O4073">
        <f t="shared" si="315"/>
        <v>13</v>
      </c>
      <c r="P4073">
        <f t="shared" si="316"/>
        <v>10</v>
      </c>
      <c r="Q4073" s="10" t="s">
        <v>8310</v>
      </c>
      <c r="R4073" t="s">
        <v>8334</v>
      </c>
      <c r="S4073" s="13">
        <f t="shared" si="317"/>
        <v>42122.693159722221</v>
      </c>
      <c r="T4073" s="13">
        <f t="shared" si="318"/>
        <v>42152.693159722221</v>
      </c>
      <c r="U4073">
        <f t="shared" si="319"/>
        <v>2015</v>
      </c>
    </row>
    <row r="4074" spans="1:21" ht="48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8219</v>
      </c>
      <c r="G4074" t="s">
        <v>8222</v>
      </c>
      <c r="H4074" t="s">
        <v>8244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8268</v>
      </c>
      <c r="O4074">
        <f t="shared" si="315"/>
        <v>10</v>
      </c>
      <c r="P4074">
        <f t="shared" si="316"/>
        <v>5</v>
      </c>
      <c r="Q4074" s="10" t="s">
        <v>8310</v>
      </c>
      <c r="R4074" t="s">
        <v>8334</v>
      </c>
      <c r="S4074" s="13">
        <f t="shared" si="317"/>
        <v>41820.870821759258</v>
      </c>
      <c r="T4074" s="13">
        <f t="shared" si="318"/>
        <v>41850.870821759258</v>
      </c>
      <c r="U4074">
        <f t="shared" si="319"/>
        <v>2014</v>
      </c>
    </row>
    <row r="4075" spans="1:21" ht="48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8219</v>
      </c>
      <c r="G4075" t="s">
        <v>8222</v>
      </c>
      <c r="H4075" t="s">
        <v>8244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2</v>
      </c>
      <c r="P4075">
        <f t="shared" si="316"/>
        <v>1.5</v>
      </c>
      <c r="Q4075" s="10" t="s">
        <v>8310</v>
      </c>
      <c r="R4075" t="s">
        <v>8334</v>
      </c>
      <c r="S4075" s="13">
        <f t="shared" si="317"/>
        <v>42307.189270833333</v>
      </c>
      <c r="T4075" s="13">
        <f t="shared" si="318"/>
        <v>42322.958333333328</v>
      </c>
      <c r="U4075">
        <f t="shared" si="319"/>
        <v>2015</v>
      </c>
    </row>
    <row r="4076" spans="1:21" ht="32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8218</v>
      </c>
      <c r="G4076" t="s">
        <v>8222</v>
      </c>
      <c r="H4076" t="s">
        <v>8244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8269</v>
      </c>
      <c r="O4076">
        <f t="shared" si="315"/>
        <v>0</v>
      </c>
      <c r="P4076">
        <f t="shared" si="316"/>
        <v>0</v>
      </c>
      <c r="Q4076" s="10" t="s">
        <v>8315</v>
      </c>
      <c r="R4076" t="s">
        <v>8319</v>
      </c>
      <c r="S4076" s="13">
        <f t="shared" si="317"/>
        <v>42248.934675925921</v>
      </c>
      <c r="T4076" s="13">
        <f t="shared" si="318"/>
        <v>42303.934675925921</v>
      </c>
      <c r="U4076">
        <f t="shared" si="319"/>
        <v>2015</v>
      </c>
    </row>
    <row r="4077" spans="1:21" ht="48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8217</v>
      </c>
      <c r="G4077" t="s">
        <v>8222</v>
      </c>
      <c r="H4077" t="s">
        <v>8244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8276</v>
      </c>
      <c r="O4077">
        <f t="shared" si="315"/>
        <v>241</v>
      </c>
      <c r="P4077">
        <f t="shared" si="316"/>
        <v>23.15</v>
      </c>
      <c r="Q4077" s="10" t="s">
        <v>8324</v>
      </c>
      <c r="R4077" t="s">
        <v>8345</v>
      </c>
      <c r="S4077" s="13">
        <f t="shared" si="317"/>
        <v>40772.848749999997</v>
      </c>
      <c r="T4077" s="13">
        <f t="shared" si="318"/>
        <v>40813.207638888889</v>
      </c>
      <c r="U4077">
        <f t="shared" si="319"/>
        <v>2011</v>
      </c>
    </row>
    <row r="4078" spans="1:21" ht="16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8219</v>
      </c>
      <c r="G4078" t="s">
        <v>8222</v>
      </c>
      <c r="H4078" t="s">
        <v>8244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8284</v>
      </c>
      <c r="O4078">
        <f t="shared" si="315"/>
        <v>3</v>
      </c>
      <c r="P4078">
        <f t="shared" si="316"/>
        <v>1</v>
      </c>
      <c r="Q4078" s="10" t="s">
        <v>8312</v>
      </c>
      <c r="R4078" t="s">
        <v>8313</v>
      </c>
      <c r="S4078" s="13">
        <f t="shared" si="317"/>
        <v>42524.667662037042</v>
      </c>
      <c r="T4078" s="13">
        <f t="shared" si="318"/>
        <v>42549.667662037042</v>
      </c>
      <c r="U4078">
        <f t="shared" si="319"/>
        <v>2016</v>
      </c>
    </row>
    <row r="4079" spans="1:21" ht="48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8217</v>
      </c>
      <c r="G4079" t="s">
        <v>8223</v>
      </c>
      <c r="H4079" t="s">
        <v>8245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8277</v>
      </c>
      <c r="O4079">
        <f t="shared" si="315"/>
        <v>383</v>
      </c>
      <c r="P4079">
        <f t="shared" si="316"/>
        <v>15.04</v>
      </c>
      <c r="Q4079" s="10" t="s">
        <v>8324</v>
      </c>
      <c r="R4079" t="s">
        <v>8343</v>
      </c>
      <c r="S4079" s="13">
        <f t="shared" si="317"/>
        <v>41276.846817129634</v>
      </c>
      <c r="T4079" s="13">
        <f t="shared" si="318"/>
        <v>41290.846817129634</v>
      </c>
      <c r="U4079">
        <f t="shared" si="319"/>
        <v>2013</v>
      </c>
    </row>
    <row r="4080" spans="1:21" ht="48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8217</v>
      </c>
      <c r="G4080" t="s">
        <v>8223</v>
      </c>
      <c r="H4080" t="s">
        <v>8245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8268</v>
      </c>
      <c r="O4080">
        <f t="shared" si="315"/>
        <v>286</v>
      </c>
      <c r="P4080">
        <f t="shared" si="316"/>
        <v>19.27</v>
      </c>
      <c r="Q4080" s="10" t="s">
        <v>8310</v>
      </c>
      <c r="R4080" t="s">
        <v>8334</v>
      </c>
      <c r="S4080" s="13">
        <f t="shared" si="317"/>
        <v>42282.770231481481</v>
      </c>
      <c r="T4080" s="13">
        <f t="shared" si="318"/>
        <v>42342.811898148153</v>
      </c>
      <c r="U4080">
        <f t="shared" si="319"/>
        <v>2015</v>
      </c>
    </row>
    <row r="4081" spans="1:21" ht="48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8219</v>
      </c>
      <c r="G4081" t="s">
        <v>8232</v>
      </c>
      <c r="H4081" t="s">
        <v>8252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8279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8322</v>
      </c>
      <c r="S4081" s="13">
        <f t="shared" si="317"/>
        <v>42295.753391203703</v>
      </c>
      <c r="T4081" s="13">
        <f t="shared" si="318"/>
        <v>42325.795057870375</v>
      </c>
      <c r="U4081">
        <f t="shared" si="319"/>
        <v>2015</v>
      </c>
    </row>
    <row r="4082" spans="1:21" ht="32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8217</v>
      </c>
      <c r="G4082" t="s">
        <v>8223</v>
      </c>
      <c r="H4082" t="s">
        <v>8245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8282</v>
      </c>
      <c r="O4082">
        <f t="shared" si="315"/>
        <v>290</v>
      </c>
      <c r="P4082">
        <f t="shared" si="316"/>
        <v>19.329999999999998</v>
      </c>
      <c r="Q4082" s="10" t="s">
        <v>8328</v>
      </c>
      <c r="R4082" t="s">
        <v>8329</v>
      </c>
      <c r="S4082" s="13">
        <f t="shared" si="317"/>
        <v>42747.506689814814</v>
      </c>
      <c r="T4082" s="13">
        <f t="shared" si="318"/>
        <v>42777.506689814814</v>
      </c>
      <c r="U4082">
        <f t="shared" si="319"/>
        <v>2017</v>
      </c>
    </row>
    <row r="4083" spans="1:21" ht="32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8217</v>
      </c>
      <c r="G4083" t="s">
        <v>8223</v>
      </c>
      <c r="H4083" t="s">
        <v>8245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8282</v>
      </c>
      <c r="O4083">
        <f t="shared" si="315"/>
        <v>155</v>
      </c>
      <c r="P4083">
        <f t="shared" si="316"/>
        <v>51.67</v>
      </c>
      <c r="Q4083" s="10" t="s">
        <v>8328</v>
      </c>
      <c r="R4083" t="s">
        <v>8329</v>
      </c>
      <c r="S4083" s="13">
        <f t="shared" si="317"/>
        <v>42209.567824074074</v>
      </c>
      <c r="T4083" s="13">
        <f t="shared" si="318"/>
        <v>42259.567824074074</v>
      </c>
      <c r="U4083">
        <f t="shared" si="319"/>
        <v>2015</v>
      </c>
    </row>
    <row r="4084" spans="1:21" ht="16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8217</v>
      </c>
      <c r="G4084" t="s">
        <v>8222</v>
      </c>
      <c r="H4084" t="s">
        <v>8244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8282</v>
      </c>
      <c r="O4084">
        <f t="shared" si="315"/>
        <v>885</v>
      </c>
      <c r="P4084">
        <f t="shared" si="316"/>
        <v>35.4</v>
      </c>
      <c r="Q4084" s="10" t="s">
        <v>8328</v>
      </c>
      <c r="R4084" t="s">
        <v>8329</v>
      </c>
      <c r="S4084" s="13">
        <f t="shared" si="317"/>
        <v>42410.982002314813</v>
      </c>
      <c r="T4084" s="13">
        <f t="shared" si="318"/>
        <v>42440.982002314813</v>
      </c>
      <c r="U4084">
        <f t="shared" si="319"/>
        <v>2016</v>
      </c>
    </row>
    <row r="4085" spans="1:21" ht="48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8219</v>
      </c>
      <c r="G4085" t="s">
        <v>8223</v>
      </c>
      <c r="H4085" t="s">
        <v>8245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8279</v>
      </c>
      <c r="O4085">
        <f t="shared" si="315"/>
        <v>2</v>
      </c>
      <c r="P4085">
        <f t="shared" si="316"/>
        <v>1</v>
      </c>
      <c r="Q4085" s="10" t="s">
        <v>8321</v>
      </c>
      <c r="R4085" t="s">
        <v>8322</v>
      </c>
      <c r="S4085" s="13">
        <f t="shared" si="317"/>
        <v>42066.733587962968</v>
      </c>
      <c r="T4085" s="13">
        <f t="shared" si="318"/>
        <v>42096.691921296297</v>
      </c>
      <c r="U4085">
        <f t="shared" si="319"/>
        <v>2015</v>
      </c>
    </row>
    <row r="4086" spans="1:21" ht="48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8217</v>
      </c>
      <c r="G4086" t="s">
        <v>8222</v>
      </c>
      <c r="H4086" t="s">
        <v>8244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8294</v>
      </c>
      <c r="O4086">
        <f t="shared" si="315"/>
        <v>1165</v>
      </c>
      <c r="P4086">
        <f t="shared" si="316"/>
        <v>41.61</v>
      </c>
      <c r="Q4086" s="10" t="s">
        <v>8321</v>
      </c>
      <c r="R4086" t="s">
        <v>8349</v>
      </c>
      <c r="S4086" s="13">
        <f t="shared" si="317"/>
        <v>42710.824618055558</v>
      </c>
      <c r="T4086" s="13">
        <f t="shared" si="318"/>
        <v>42740.824618055558</v>
      </c>
      <c r="U4086">
        <f t="shared" si="319"/>
        <v>2017</v>
      </c>
    </row>
    <row r="4087" spans="1:21" ht="48" x14ac:dyDescent="0.2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8217</v>
      </c>
      <c r="G4087" t="s">
        <v>8223</v>
      </c>
      <c r="H4087" t="s">
        <v>8245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8268</v>
      </c>
      <c r="O4087">
        <f t="shared" si="315"/>
        <v>124</v>
      </c>
      <c r="P4087">
        <f t="shared" si="316"/>
        <v>8.86</v>
      </c>
      <c r="Q4087" s="10" t="s">
        <v>8310</v>
      </c>
      <c r="R4087" t="s">
        <v>8334</v>
      </c>
      <c r="S4087" s="13">
        <f t="shared" si="317"/>
        <v>42067.011643518519</v>
      </c>
      <c r="T4087" s="13">
        <f t="shared" si="318"/>
        <v>42094.957638888889</v>
      </c>
      <c r="U4087">
        <f t="shared" si="319"/>
        <v>2015</v>
      </c>
    </row>
    <row r="4088" spans="1:21" ht="32" x14ac:dyDescent="0.2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8217</v>
      </c>
      <c r="G4088" t="s">
        <v>8222</v>
      </c>
      <c r="H4088" t="s">
        <v>8244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8302</v>
      </c>
      <c r="O4088">
        <f t="shared" si="315"/>
        <v>129</v>
      </c>
      <c r="P4088">
        <f t="shared" si="316"/>
        <v>43</v>
      </c>
      <c r="Q4088" s="10" t="s">
        <v>8310</v>
      </c>
      <c r="R4088" t="s">
        <v>8318</v>
      </c>
      <c r="S4088" s="13">
        <f t="shared" si="317"/>
        <v>41877.886620370373</v>
      </c>
      <c r="T4088" s="13">
        <f t="shared" si="318"/>
        <v>41907.886620370373</v>
      </c>
      <c r="U4088">
        <f t="shared" si="319"/>
        <v>2014</v>
      </c>
    </row>
    <row r="4089" spans="1:21" ht="48" x14ac:dyDescent="0.2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8217</v>
      </c>
      <c r="G4089" t="s">
        <v>8223</v>
      </c>
      <c r="H4089" t="s">
        <v>8245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8268</v>
      </c>
      <c r="O4089">
        <f t="shared" si="315"/>
        <v>180</v>
      </c>
      <c r="P4089">
        <f t="shared" si="316"/>
        <v>12</v>
      </c>
      <c r="Q4089" s="10" t="s">
        <v>8310</v>
      </c>
      <c r="R4089" t="s">
        <v>8334</v>
      </c>
      <c r="S4089" s="13">
        <f t="shared" si="317"/>
        <v>42477.729780092588</v>
      </c>
      <c r="T4089" s="13">
        <f t="shared" si="318"/>
        <v>42500.875</v>
      </c>
      <c r="U4089">
        <f t="shared" si="319"/>
        <v>2016</v>
      </c>
    </row>
    <row r="4090" spans="1:21" ht="48" x14ac:dyDescent="0.2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8217</v>
      </c>
      <c r="G4090" t="s">
        <v>8222</v>
      </c>
      <c r="H4090" t="s">
        <v>8244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8268</v>
      </c>
      <c r="O4090">
        <f t="shared" si="315"/>
        <v>100</v>
      </c>
      <c r="P4090">
        <f t="shared" si="316"/>
        <v>20</v>
      </c>
      <c r="Q4090" s="10" t="s">
        <v>8310</v>
      </c>
      <c r="R4090" t="s">
        <v>8334</v>
      </c>
      <c r="S4090" s="13">
        <f t="shared" si="317"/>
        <v>42649.54923611111</v>
      </c>
      <c r="T4090" s="13">
        <f t="shared" si="318"/>
        <v>42709.590902777782</v>
      </c>
      <c r="U4090">
        <f t="shared" si="319"/>
        <v>2016</v>
      </c>
    </row>
    <row r="4091" spans="1:21" ht="48" x14ac:dyDescent="0.2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8219</v>
      </c>
      <c r="G4091" t="s">
        <v>8222</v>
      </c>
      <c r="H4091" t="s">
        <v>8244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8268</v>
      </c>
      <c r="O4091">
        <f t="shared" si="315"/>
        <v>10</v>
      </c>
      <c r="P4091">
        <f t="shared" si="316"/>
        <v>10</v>
      </c>
      <c r="Q4091" s="10" t="s">
        <v>8310</v>
      </c>
      <c r="R4091" t="s">
        <v>8334</v>
      </c>
      <c r="S4091" s="13">
        <f t="shared" si="317"/>
        <v>41831.697939814818</v>
      </c>
      <c r="T4091" s="13">
        <f t="shared" si="318"/>
        <v>41861.697939814818</v>
      </c>
      <c r="U4091">
        <f t="shared" si="319"/>
        <v>2014</v>
      </c>
    </row>
    <row r="4092" spans="1:21" ht="48" x14ac:dyDescent="0.2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8217</v>
      </c>
      <c r="G4092" t="s">
        <v>8222</v>
      </c>
      <c r="H4092" t="s">
        <v>8244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8268</v>
      </c>
      <c r="O4092">
        <f t="shared" si="315"/>
        <v>225</v>
      </c>
      <c r="P4092">
        <f t="shared" si="316"/>
        <v>75</v>
      </c>
      <c r="Q4092" s="10" t="s">
        <v>8310</v>
      </c>
      <c r="R4092" t="s">
        <v>8334</v>
      </c>
      <c r="S4092" s="13">
        <f t="shared" si="317"/>
        <v>42503.740868055553</v>
      </c>
      <c r="T4092" s="13">
        <f t="shared" si="318"/>
        <v>42517.740868055553</v>
      </c>
      <c r="U4092">
        <f t="shared" si="319"/>
        <v>2016</v>
      </c>
    </row>
    <row r="4093" spans="1:21" ht="48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8217</v>
      </c>
      <c r="G4093" t="s">
        <v>8235</v>
      </c>
      <c r="H4093" t="s">
        <v>8247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8289</v>
      </c>
      <c r="O4093">
        <f t="shared" si="315"/>
        <v>1254</v>
      </c>
      <c r="P4093">
        <f t="shared" si="316"/>
        <v>27.86</v>
      </c>
      <c r="Q4093" s="10" t="s">
        <v>8324</v>
      </c>
      <c r="R4093" t="s">
        <v>8354</v>
      </c>
      <c r="S4093" s="13">
        <f t="shared" si="317"/>
        <v>42459.693865740745</v>
      </c>
      <c r="T4093" s="13">
        <f t="shared" si="318"/>
        <v>42490.915972222225</v>
      </c>
      <c r="U4093">
        <f t="shared" si="319"/>
        <v>2016</v>
      </c>
    </row>
    <row r="4094" spans="1:21" ht="48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8217</v>
      </c>
      <c r="G4094" t="s">
        <v>8228</v>
      </c>
      <c r="H4094" t="s">
        <v>8247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8270</v>
      </c>
      <c r="O4094">
        <f t="shared" si="315"/>
        <v>144</v>
      </c>
      <c r="P4094">
        <f t="shared" si="316"/>
        <v>50.5</v>
      </c>
      <c r="Q4094" s="10" t="s">
        <v>8315</v>
      </c>
      <c r="R4094" t="s">
        <v>8323</v>
      </c>
      <c r="S4094" s="13">
        <f t="shared" si="317"/>
        <v>42683.420312500006</v>
      </c>
      <c r="T4094" s="13">
        <f t="shared" si="318"/>
        <v>42698.958333333328</v>
      </c>
      <c r="U4094">
        <f t="shared" si="319"/>
        <v>2016</v>
      </c>
    </row>
    <row r="4095" spans="1:21" ht="48" x14ac:dyDescent="0.2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8217</v>
      </c>
      <c r="G4095" t="s">
        <v>8223</v>
      </c>
      <c r="H4095" t="s">
        <v>8245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8268</v>
      </c>
      <c r="O4095">
        <f t="shared" si="315"/>
        <v>171</v>
      </c>
      <c r="P4095">
        <f t="shared" si="316"/>
        <v>8.57</v>
      </c>
      <c r="Q4095" s="10" t="s">
        <v>8310</v>
      </c>
      <c r="R4095" t="s">
        <v>8334</v>
      </c>
      <c r="S4095" s="13">
        <f t="shared" si="317"/>
        <v>42425.730671296296</v>
      </c>
      <c r="T4095" s="13">
        <f t="shared" si="318"/>
        <v>42442.5</v>
      </c>
      <c r="U4095">
        <f t="shared" si="319"/>
        <v>2016</v>
      </c>
    </row>
    <row r="4096" spans="1:21" ht="32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8219</v>
      </c>
      <c r="G4096" t="s">
        <v>8222</v>
      </c>
      <c r="H4096" t="s">
        <v>8244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8280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8331</v>
      </c>
      <c r="S4096" s="13">
        <f t="shared" si="317"/>
        <v>42035.029224537036</v>
      </c>
      <c r="T4096" s="13">
        <f t="shared" si="318"/>
        <v>42064.029224537036</v>
      </c>
      <c r="U4096">
        <f t="shared" si="319"/>
        <v>2015</v>
      </c>
    </row>
    <row r="4097" spans="1:21" ht="96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8217</v>
      </c>
      <c r="G4097" t="s">
        <v>8228</v>
      </c>
      <c r="H4097" t="s">
        <v>8247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8263</v>
      </c>
      <c r="O4097">
        <f t="shared" si="315"/>
        <v>2702</v>
      </c>
      <c r="P4097">
        <f t="shared" si="316"/>
        <v>38.6</v>
      </c>
      <c r="Q4097" s="10" t="s">
        <v>8308</v>
      </c>
      <c r="R4097" t="s">
        <v>8357</v>
      </c>
      <c r="S4097" s="13">
        <f t="shared" si="317"/>
        <v>42604.730567129634</v>
      </c>
      <c r="T4097" s="13">
        <f t="shared" si="318"/>
        <v>42614.730567129634</v>
      </c>
      <c r="U4097">
        <f t="shared" si="319"/>
        <v>2016</v>
      </c>
    </row>
    <row r="4098" spans="1:21" ht="48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8218</v>
      </c>
      <c r="G4098" t="s">
        <v>8222</v>
      </c>
      <c r="H4098" t="s">
        <v>8244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8278</v>
      </c>
      <c r="O4098">
        <f t="shared" si="315"/>
        <v>0</v>
      </c>
      <c r="P4098">
        <f t="shared" si="316"/>
        <v>0</v>
      </c>
      <c r="Q4098" s="10" t="s">
        <v>8339</v>
      </c>
      <c r="R4098" t="s">
        <v>8340</v>
      </c>
      <c r="S4098" s="13">
        <f t="shared" si="317"/>
        <v>41831.060092592597</v>
      </c>
      <c r="T4098" s="13">
        <f t="shared" si="318"/>
        <v>41851.060092592597</v>
      </c>
      <c r="U4098">
        <f t="shared" si="319"/>
        <v>2014</v>
      </c>
    </row>
    <row r="4099" spans="1:21" ht="48" x14ac:dyDescent="0.2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8217</v>
      </c>
      <c r="G4099" t="s">
        <v>8223</v>
      </c>
      <c r="H4099" t="s">
        <v>8245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8268</v>
      </c>
      <c r="O4099">
        <f t="shared" ref="O4099:O4115" si="320">ROUND(E4099/D4099*100,0)</f>
        <v>150</v>
      </c>
      <c r="P4099">
        <f t="shared" ref="P4099:P4115" si="321">IFERROR(ROUND(E4099/L4099,2),0)</f>
        <v>25</v>
      </c>
      <c r="Q4099" s="10" t="s">
        <v>8310</v>
      </c>
      <c r="R4099" t="s">
        <v>8334</v>
      </c>
      <c r="S4099" s="13">
        <f t="shared" ref="S4099:S4115" si="322">(((J4099/60)/60)/24)+DATE(1970,1,1)</f>
        <v>42416.691655092596</v>
      </c>
      <c r="T4099" s="13">
        <f t="shared" ref="T4099:T4115" si="323">(((I4099/60)/60)/24)+DATE(1970,1,1)</f>
        <v>42432.791666666672</v>
      </c>
      <c r="U4099">
        <f t="shared" ref="U4099:U4115" si="324">YEAR(T4099)</f>
        <v>2016</v>
      </c>
    </row>
    <row r="4100" spans="1:21" ht="48" x14ac:dyDescent="0.2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8217</v>
      </c>
      <c r="G4100" t="s">
        <v>8223</v>
      </c>
      <c r="H4100" t="s">
        <v>8245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8268</v>
      </c>
      <c r="O4100">
        <f t="shared" si="320"/>
        <v>140</v>
      </c>
      <c r="P4100">
        <f t="shared" si="321"/>
        <v>23.33</v>
      </c>
      <c r="Q4100" s="10" t="s">
        <v>8310</v>
      </c>
      <c r="R4100" t="s">
        <v>8334</v>
      </c>
      <c r="S4100" s="13">
        <f t="shared" si="322"/>
        <v>42493.597013888888</v>
      </c>
      <c r="T4100" s="13">
        <f t="shared" si="323"/>
        <v>42505.958333333328</v>
      </c>
      <c r="U4100">
        <f t="shared" si="324"/>
        <v>2016</v>
      </c>
    </row>
    <row r="4101" spans="1:21" ht="48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8217</v>
      </c>
      <c r="G4101" t="s">
        <v>8223</v>
      </c>
      <c r="H4101" t="s">
        <v>8245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8271</v>
      </c>
      <c r="O4101">
        <f t="shared" si="320"/>
        <v>160</v>
      </c>
      <c r="P4101">
        <f t="shared" si="321"/>
        <v>4.92</v>
      </c>
      <c r="Q4101" s="10" t="s">
        <v>8312</v>
      </c>
      <c r="R4101" t="s">
        <v>8346</v>
      </c>
      <c r="S4101" s="13">
        <f t="shared" si="322"/>
        <v>41486.424317129626</v>
      </c>
      <c r="T4101" s="13">
        <f t="shared" si="323"/>
        <v>41546.424317129626</v>
      </c>
      <c r="U4101">
        <f t="shared" si="324"/>
        <v>2013</v>
      </c>
    </row>
    <row r="4102" spans="1:21" ht="32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8217</v>
      </c>
      <c r="G4102" t="s">
        <v>8222</v>
      </c>
      <c r="H4102" t="s">
        <v>8244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8273</v>
      </c>
      <c r="O4102">
        <f t="shared" si="320"/>
        <v>424</v>
      </c>
      <c r="P4102">
        <f t="shared" si="321"/>
        <v>21.2</v>
      </c>
      <c r="Q4102" s="10" t="s">
        <v>8324</v>
      </c>
      <c r="R4102" t="s">
        <v>8348</v>
      </c>
      <c r="S4102" s="13">
        <f t="shared" si="322"/>
        <v>42141.762800925921</v>
      </c>
      <c r="T4102" s="13">
        <f t="shared" si="323"/>
        <v>42164.083333333328</v>
      </c>
      <c r="U4102">
        <f t="shared" si="324"/>
        <v>2015</v>
      </c>
    </row>
    <row r="4103" spans="1:21" ht="32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8219</v>
      </c>
      <c r="G4103" t="s">
        <v>8222</v>
      </c>
      <c r="H4103" t="s">
        <v>8244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8288</v>
      </c>
      <c r="O4103">
        <f t="shared" si="320"/>
        <v>0</v>
      </c>
      <c r="P4103">
        <f t="shared" si="321"/>
        <v>0</v>
      </c>
      <c r="Q4103" s="10" t="s">
        <v>8328</v>
      </c>
      <c r="R4103" t="s">
        <v>8341</v>
      </c>
      <c r="S4103" s="13">
        <f t="shared" si="322"/>
        <v>42046.072743055556</v>
      </c>
      <c r="T4103" s="13">
        <f t="shared" si="323"/>
        <v>42091.031076388885</v>
      </c>
      <c r="U4103">
        <f t="shared" si="324"/>
        <v>2015</v>
      </c>
    </row>
    <row r="4104" spans="1:21" ht="48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8217</v>
      </c>
      <c r="G4104" t="s">
        <v>8222</v>
      </c>
      <c r="H4104" t="s">
        <v>8244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8282</v>
      </c>
      <c r="O4104">
        <f t="shared" si="320"/>
        <v>120</v>
      </c>
      <c r="P4104">
        <f t="shared" si="321"/>
        <v>7.5</v>
      </c>
      <c r="Q4104" s="10" t="s">
        <v>8328</v>
      </c>
      <c r="R4104" t="s">
        <v>8329</v>
      </c>
      <c r="S4104" s="13">
        <f t="shared" si="322"/>
        <v>42252.788900462961</v>
      </c>
      <c r="T4104" s="13">
        <f t="shared" si="323"/>
        <v>42282.788900462961</v>
      </c>
      <c r="U4104">
        <f t="shared" si="324"/>
        <v>2015</v>
      </c>
    </row>
    <row r="4105" spans="1:21" ht="48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8217</v>
      </c>
      <c r="G4105" t="s">
        <v>8222</v>
      </c>
      <c r="H4105" t="s">
        <v>8244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8297</v>
      </c>
      <c r="O4105">
        <f t="shared" si="320"/>
        <v>116</v>
      </c>
      <c r="P4105">
        <f t="shared" si="321"/>
        <v>7.25</v>
      </c>
      <c r="Q4105" s="10" t="s">
        <v>8324</v>
      </c>
      <c r="R4105" t="s">
        <v>8356</v>
      </c>
      <c r="S4105" s="13">
        <f t="shared" si="322"/>
        <v>41464.106087962966</v>
      </c>
      <c r="T4105" s="13">
        <f t="shared" si="323"/>
        <v>41485.106087962966</v>
      </c>
      <c r="U4105">
        <f t="shared" si="324"/>
        <v>2013</v>
      </c>
    </row>
    <row r="4106" spans="1:21" ht="48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8219</v>
      </c>
      <c r="G4106" t="s">
        <v>8222</v>
      </c>
      <c r="H4106" t="s">
        <v>8244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8286</v>
      </c>
      <c r="O4106">
        <f t="shared" si="320"/>
        <v>0</v>
      </c>
      <c r="P4106">
        <f t="shared" si="321"/>
        <v>0</v>
      </c>
      <c r="Q4106" s="10" t="s">
        <v>8328</v>
      </c>
      <c r="R4106" t="s">
        <v>8355</v>
      </c>
      <c r="S4106" s="13">
        <f t="shared" si="322"/>
        <v>42782.426875000005</v>
      </c>
      <c r="T4106" s="13">
        <f t="shared" si="323"/>
        <v>42789.426875000005</v>
      </c>
      <c r="U4106">
        <f t="shared" si="324"/>
        <v>2017</v>
      </c>
    </row>
    <row r="4107" spans="1:21" ht="48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8217</v>
      </c>
      <c r="G4107" t="s">
        <v>8222</v>
      </c>
      <c r="H4107" t="s">
        <v>8244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8262</v>
      </c>
      <c r="O4107">
        <f t="shared" si="320"/>
        <v>100</v>
      </c>
      <c r="P4107">
        <f t="shared" si="321"/>
        <v>13</v>
      </c>
      <c r="Q4107" s="10" t="s">
        <v>8308</v>
      </c>
      <c r="R4107" t="s">
        <v>8347</v>
      </c>
      <c r="S4107" s="13">
        <f t="shared" si="322"/>
        <v>42376.79206018518</v>
      </c>
      <c r="T4107" s="13">
        <f t="shared" si="323"/>
        <v>42394.79206018518</v>
      </c>
      <c r="U4107">
        <f t="shared" si="324"/>
        <v>2016</v>
      </c>
    </row>
    <row r="4108" spans="1:21" ht="16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8217</v>
      </c>
      <c r="G4108" t="s">
        <v>8222</v>
      </c>
      <c r="H4108" t="s">
        <v>8244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8274</v>
      </c>
      <c r="O4108">
        <f t="shared" si="320"/>
        <v>100</v>
      </c>
      <c r="P4108">
        <f t="shared" si="321"/>
        <v>10</v>
      </c>
      <c r="Q4108" s="10" t="s">
        <v>8324</v>
      </c>
      <c r="R4108" t="s">
        <v>8353</v>
      </c>
      <c r="S4108" s="13">
        <f t="shared" si="322"/>
        <v>42165.79833333334</v>
      </c>
      <c r="T4108" s="13">
        <f t="shared" si="323"/>
        <v>42195.79833333334</v>
      </c>
      <c r="U4108">
        <f t="shared" si="324"/>
        <v>2015</v>
      </c>
    </row>
    <row r="4109" spans="1:21" ht="48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8217</v>
      </c>
      <c r="G4109" t="s">
        <v>8222</v>
      </c>
      <c r="H4109" t="s">
        <v>8244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8273</v>
      </c>
      <c r="O4109">
        <f t="shared" si="320"/>
        <v>303833</v>
      </c>
      <c r="P4109">
        <f t="shared" si="321"/>
        <v>42.73</v>
      </c>
      <c r="Q4109" s="10" t="s">
        <v>8324</v>
      </c>
      <c r="R4109" t="s">
        <v>8348</v>
      </c>
      <c r="S4109" s="13">
        <f t="shared" si="322"/>
        <v>41855.783645833333</v>
      </c>
      <c r="T4109" s="13">
        <f t="shared" si="323"/>
        <v>41885.783645833333</v>
      </c>
      <c r="U4109">
        <f t="shared" si="324"/>
        <v>2014</v>
      </c>
    </row>
    <row r="4110" spans="1:21" ht="32" x14ac:dyDescent="0.2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8217</v>
      </c>
      <c r="G4110" t="s">
        <v>8222</v>
      </c>
      <c r="H4110" t="s">
        <v>8244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8268</v>
      </c>
      <c r="O4110">
        <f t="shared" si="320"/>
        <v>130</v>
      </c>
      <c r="P4110">
        <f t="shared" si="321"/>
        <v>3.25</v>
      </c>
      <c r="Q4110" s="10" t="s">
        <v>8310</v>
      </c>
      <c r="R4110" t="s">
        <v>8334</v>
      </c>
      <c r="S4110" s="13">
        <f t="shared" si="322"/>
        <v>42628.849120370374</v>
      </c>
      <c r="T4110" s="13">
        <f t="shared" si="323"/>
        <v>42656.849120370374</v>
      </c>
      <c r="U4110">
        <f t="shared" si="324"/>
        <v>2016</v>
      </c>
    </row>
    <row r="4111" spans="1:21" ht="48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8217</v>
      </c>
      <c r="G4111" t="s">
        <v>8222</v>
      </c>
      <c r="H4111" t="s">
        <v>8244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8277</v>
      </c>
      <c r="O4111">
        <f t="shared" si="320"/>
        <v>200</v>
      </c>
      <c r="P4111">
        <f t="shared" si="321"/>
        <v>10</v>
      </c>
      <c r="Q4111" s="10" t="s">
        <v>8324</v>
      </c>
      <c r="R4111" t="s">
        <v>8343</v>
      </c>
      <c r="S4111" s="13">
        <f t="shared" si="322"/>
        <v>42109.826145833329</v>
      </c>
      <c r="T4111" s="13">
        <f t="shared" si="323"/>
        <v>42139.826145833329</v>
      </c>
      <c r="U4111">
        <f t="shared" si="324"/>
        <v>2015</v>
      </c>
    </row>
    <row r="4112" spans="1:21" ht="48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8219</v>
      </c>
      <c r="G4112" t="s">
        <v>8227</v>
      </c>
      <c r="H4112" t="s">
        <v>8249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8281</v>
      </c>
      <c r="O4112">
        <f t="shared" si="320"/>
        <v>0</v>
      </c>
      <c r="P4112">
        <f t="shared" si="321"/>
        <v>0</v>
      </c>
      <c r="Q4112" s="10" t="s">
        <v>8332</v>
      </c>
      <c r="R4112" t="s">
        <v>8333</v>
      </c>
      <c r="S4112" s="13">
        <f t="shared" si="322"/>
        <v>41829.896562499998</v>
      </c>
      <c r="T4112" s="13">
        <f t="shared" si="323"/>
        <v>41859.896562499998</v>
      </c>
      <c r="U4112">
        <f t="shared" si="324"/>
        <v>2014</v>
      </c>
    </row>
    <row r="4113" spans="1:21" ht="48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8217</v>
      </c>
      <c r="G4113" t="s">
        <v>8222</v>
      </c>
      <c r="H4113" t="s">
        <v>8244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8294</v>
      </c>
      <c r="O4113">
        <f t="shared" si="320"/>
        <v>930250</v>
      </c>
      <c r="P4113">
        <f t="shared" si="321"/>
        <v>4.57</v>
      </c>
      <c r="Q4113" s="10" t="s">
        <v>8321</v>
      </c>
      <c r="R4113" t="s">
        <v>8349</v>
      </c>
      <c r="S4113" s="13">
        <f t="shared" si="322"/>
        <v>42800.751041666663</v>
      </c>
      <c r="T4113" s="13">
        <f t="shared" si="323"/>
        <v>42807.125</v>
      </c>
      <c r="U4113">
        <f t="shared" si="324"/>
        <v>2017</v>
      </c>
    </row>
    <row r="4114" spans="1:21" ht="48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8217</v>
      </c>
      <c r="G4114" t="s">
        <v>8222</v>
      </c>
      <c r="H4114" t="s">
        <v>8244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8292</v>
      </c>
      <c r="O4114">
        <f t="shared" si="320"/>
        <v>2260300</v>
      </c>
      <c r="P4114">
        <f t="shared" si="321"/>
        <v>138.66999999999999</v>
      </c>
      <c r="Q4114" s="10" t="s">
        <v>8315</v>
      </c>
      <c r="R4114" t="s">
        <v>8326</v>
      </c>
      <c r="S4114" s="13">
        <f t="shared" si="322"/>
        <v>42626.668888888889</v>
      </c>
      <c r="T4114" s="13">
        <f t="shared" si="323"/>
        <v>42656.915972222225</v>
      </c>
      <c r="U4114">
        <f t="shared" si="324"/>
        <v>2016</v>
      </c>
    </row>
    <row r="4115" spans="1:21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>
        <f t="shared" si="320"/>
        <v>6500</v>
      </c>
      <c r="P4115">
        <f t="shared" si="321"/>
        <v>21.67</v>
      </c>
      <c r="Q4115" s="10" t="s">
        <v>8310</v>
      </c>
      <c r="R4115" t="s">
        <v>8334</v>
      </c>
      <c r="S4115" s="13">
        <f t="shared" si="322"/>
        <v>42432.701724537037</v>
      </c>
      <c r="T4115" s="13">
        <f t="shared" si="323"/>
        <v>42457.660057870366</v>
      </c>
      <c r="U4115">
        <f t="shared" si="324"/>
        <v>2016</v>
      </c>
    </row>
  </sheetData>
  <autoFilter ref="F1:F4115" xr:uid="{00000000-0001-0000-0000-000000000000}"/>
  <conditionalFormatting sqref="F1:F1048576">
    <cfRule type="containsText" dxfId="4" priority="2" operator="containsText" text="successful">
      <formula>NOT(ISERROR(SEARCH("successful",F1)))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A4542-031B-4F4F-9C03-E9406612EEC6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8221</v>
      </c>
      <c r="B1" t="s">
        <v>8222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">
      <c r="A6" s="12" t="s">
        <v>8334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4ADA-8B9E-FA47-87E9-F0C301F15B99}">
  <dimension ref="A2:E19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1" t="s">
        <v>8358</v>
      </c>
      <c r="B2" t="s">
        <v>8310</v>
      </c>
    </row>
    <row r="3" spans="1:5" x14ac:dyDescent="0.2">
      <c r="A3" s="11" t="s">
        <v>8305</v>
      </c>
      <c r="B3" t="s">
        <v>8364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8217</v>
      </c>
      <c r="C6" t="s">
        <v>8219</v>
      </c>
      <c r="D6" t="s">
        <v>8218</v>
      </c>
      <c r="E6" t="s">
        <v>8361</v>
      </c>
    </row>
    <row r="7" spans="1:5" x14ac:dyDescent="0.2">
      <c r="A7" s="14" t="s">
        <v>8373</v>
      </c>
      <c r="B7">
        <v>56</v>
      </c>
      <c r="C7">
        <v>33</v>
      </c>
      <c r="D7">
        <v>7</v>
      </c>
      <c r="E7">
        <v>96</v>
      </c>
    </row>
    <row r="8" spans="1:5" x14ac:dyDescent="0.2">
      <c r="A8" s="14" t="s">
        <v>8374</v>
      </c>
      <c r="B8">
        <v>71</v>
      </c>
      <c r="C8">
        <v>39</v>
      </c>
      <c r="D8">
        <v>3</v>
      </c>
      <c r="E8">
        <v>113</v>
      </c>
    </row>
    <row r="9" spans="1:5" x14ac:dyDescent="0.2">
      <c r="A9" s="14" t="s">
        <v>8375</v>
      </c>
      <c r="B9">
        <v>56</v>
      </c>
      <c r="C9">
        <v>33</v>
      </c>
      <c r="D9">
        <v>3</v>
      </c>
      <c r="E9">
        <v>92</v>
      </c>
    </row>
    <row r="10" spans="1:5" x14ac:dyDescent="0.2">
      <c r="A10" s="14" t="s">
        <v>8376</v>
      </c>
      <c r="B10">
        <v>71</v>
      </c>
      <c r="C10">
        <v>40</v>
      </c>
      <c r="D10">
        <v>2</v>
      </c>
      <c r="E10">
        <v>113</v>
      </c>
    </row>
    <row r="11" spans="1:5" x14ac:dyDescent="0.2">
      <c r="A11" s="14" t="s">
        <v>8367</v>
      </c>
      <c r="B11">
        <v>111</v>
      </c>
      <c r="C11">
        <v>52</v>
      </c>
      <c r="D11">
        <v>3</v>
      </c>
      <c r="E11">
        <v>166</v>
      </c>
    </row>
    <row r="12" spans="1:5" x14ac:dyDescent="0.2">
      <c r="A12" s="14" t="s">
        <v>8377</v>
      </c>
      <c r="B12">
        <v>100</v>
      </c>
      <c r="C12">
        <v>49</v>
      </c>
      <c r="D12">
        <v>4</v>
      </c>
      <c r="E12">
        <v>153</v>
      </c>
    </row>
    <row r="13" spans="1:5" x14ac:dyDescent="0.2">
      <c r="A13" s="14" t="s">
        <v>8368</v>
      </c>
      <c r="B13">
        <v>87</v>
      </c>
      <c r="C13">
        <v>50</v>
      </c>
      <c r="D13">
        <v>1</v>
      </c>
      <c r="E13">
        <v>138</v>
      </c>
    </row>
    <row r="14" spans="1:5" x14ac:dyDescent="0.2">
      <c r="A14" s="14" t="s">
        <v>8369</v>
      </c>
      <c r="B14">
        <v>72</v>
      </c>
      <c r="C14">
        <v>47</v>
      </c>
      <c r="D14">
        <v>4</v>
      </c>
      <c r="E14">
        <v>123</v>
      </c>
    </row>
    <row r="15" spans="1:5" x14ac:dyDescent="0.2">
      <c r="A15" s="14" t="s">
        <v>8370</v>
      </c>
      <c r="B15">
        <v>59</v>
      </c>
      <c r="C15">
        <v>34</v>
      </c>
      <c r="D15">
        <v>4</v>
      </c>
      <c r="E15">
        <v>97</v>
      </c>
    </row>
    <row r="16" spans="1:5" x14ac:dyDescent="0.2">
      <c r="A16" s="14" t="s">
        <v>8371</v>
      </c>
      <c r="B16">
        <v>65</v>
      </c>
      <c r="C16">
        <v>50</v>
      </c>
      <c r="E16">
        <v>115</v>
      </c>
    </row>
    <row r="17" spans="1:5" x14ac:dyDescent="0.2">
      <c r="A17" s="14" t="s">
        <v>8372</v>
      </c>
      <c r="B17">
        <v>54</v>
      </c>
      <c r="C17">
        <v>31</v>
      </c>
      <c r="D17">
        <v>3</v>
      </c>
      <c r="E17">
        <v>88</v>
      </c>
    </row>
    <row r="18" spans="1:5" x14ac:dyDescent="0.2">
      <c r="A18" s="14" t="s">
        <v>8378</v>
      </c>
      <c r="B18">
        <v>37</v>
      </c>
      <c r="C18">
        <v>35</v>
      </c>
      <c r="D18">
        <v>3</v>
      </c>
      <c r="E18">
        <v>75</v>
      </c>
    </row>
    <row r="19" spans="1:5" x14ac:dyDescent="0.2">
      <c r="A19" s="14" t="s">
        <v>8361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1A795-8E74-4F41-9F1D-D09E4D30CA29}">
  <dimension ref="A2:B29"/>
  <sheetViews>
    <sheetView tabSelected="1" zoomScale="113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6.6640625" bestFit="1" customWidth="1"/>
    <col min="3" max="10" width="13.5" bestFit="1" customWidth="1"/>
    <col min="11" max="11" width="11.5" bestFit="1" customWidth="1"/>
    <col min="12" max="12" width="12.83203125" bestFit="1" customWidth="1"/>
    <col min="13" max="13" width="12.6640625" bestFit="1" customWidth="1"/>
    <col min="14" max="14" width="10" bestFit="1" customWidth="1"/>
    <col min="15" max="15" width="13.5" bestFit="1" customWidth="1"/>
    <col min="16" max="16" width="7.33203125" bestFit="1" customWidth="1"/>
    <col min="17" max="17" width="13.5" bestFit="1" customWidth="1"/>
    <col min="18" max="18" width="7.33203125" bestFit="1" customWidth="1"/>
    <col min="19" max="19" width="11.5" bestFit="1" customWidth="1"/>
    <col min="20" max="20" width="7.33203125" bestFit="1" customWidth="1"/>
    <col min="21" max="21" width="12.6640625" bestFit="1" customWidth="1"/>
    <col min="22" max="22" width="8.33203125" bestFit="1" customWidth="1"/>
    <col min="23" max="23" width="11.5" bestFit="1" customWidth="1"/>
    <col min="24" max="24" width="8.33203125" bestFit="1" customWidth="1"/>
    <col min="25" max="25" width="10" bestFit="1" customWidth="1"/>
    <col min="26" max="27" width="7.33203125" bestFit="1" customWidth="1"/>
    <col min="28" max="28" width="11.5" bestFit="1" customWidth="1"/>
    <col min="29" max="30" width="7.33203125" bestFit="1" customWidth="1"/>
    <col min="31" max="31" width="12.6640625" bestFit="1" customWidth="1"/>
    <col min="32" max="32" width="7.33203125" bestFit="1" customWidth="1"/>
    <col min="33" max="33" width="8.33203125" bestFit="1" customWidth="1"/>
    <col min="34" max="34" width="11.5" bestFit="1" customWidth="1"/>
    <col min="35" max="36" width="8.33203125" bestFit="1" customWidth="1"/>
    <col min="37" max="37" width="10" bestFit="1" customWidth="1"/>
    <col min="38" max="38" width="6.33203125" bestFit="1" customWidth="1"/>
    <col min="39" max="40" width="7.33203125" bestFit="1" customWidth="1"/>
    <col min="41" max="41" width="12.6640625" bestFit="1" customWidth="1"/>
    <col min="42" max="42" width="6.33203125" bestFit="1" customWidth="1"/>
    <col min="43" max="43" width="7.33203125" bestFit="1" customWidth="1"/>
    <col min="44" max="44" width="8.33203125" bestFit="1" customWidth="1"/>
    <col min="45" max="45" width="11.5" bestFit="1" customWidth="1"/>
    <col min="46" max="46" width="6.33203125" bestFit="1" customWidth="1"/>
    <col min="47" max="48" width="8.33203125" bestFit="1" customWidth="1"/>
    <col min="49" max="49" width="10" bestFit="1" customWidth="1"/>
    <col min="50" max="51" width="21" bestFit="1" customWidth="1"/>
    <col min="52" max="52" width="4.83203125" bestFit="1" customWidth="1"/>
    <col min="53" max="54" width="7.33203125" bestFit="1" customWidth="1"/>
    <col min="55" max="55" width="13.83203125" bestFit="1" customWidth="1"/>
    <col min="56" max="57" width="21" bestFit="1" customWidth="1"/>
    <col min="58" max="58" width="13.83203125" bestFit="1" customWidth="1"/>
    <col min="59" max="60" width="21" bestFit="1" customWidth="1"/>
    <col min="61" max="61" width="13.83203125" bestFit="1" customWidth="1"/>
    <col min="62" max="63" width="21" bestFit="1" customWidth="1"/>
    <col min="64" max="64" width="13.83203125" bestFit="1" customWidth="1"/>
    <col min="65" max="66" width="21" bestFit="1" customWidth="1"/>
    <col min="67" max="67" width="13.83203125" bestFit="1" customWidth="1"/>
    <col min="68" max="69" width="21" bestFit="1" customWidth="1"/>
    <col min="70" max="70" width="13.83203125" bestFit="1" customWidth="1"/>
    <col min="71" max="72" width="21" bestFit="1" customWidth="1"/>
    <col min="73" max="73" width="20.6640625" bestFit="1" customWidth="1"/>
    <col min="74" max="74" width="8.33203125" bestFit="1" customWidth="1"/>
    <col min="75" max="75" width="6.33203125" bestFit="1" customWidth="1"/>
    <col min="76" max="76" width="13.83203125" bestFit="1" customWidth="1"/>
    <col min="77" max="77" width="21" bestFit="1" customWidth="1"/>
    <col min="78" max="78" width="20" bestFit="1" customWidth="1"/>
    <col min="79" max="79" width="13.83203125" bestFit="1" customWidth="1"/>
    <col min="80" max="81" width="21" bestFit="1" customWidth="1"/>
    <col min="82" max="82" width="6.83203125" bestFit="1" customWidth="1"/>
    <col min="83" max="84" width="8.83203125" bestFit="1" customWidth="1"/>
    <col min="85" max="85" width="13.83203125" bestFit="1" customWidth="1"/>
    <col min="86" max="87" width="21" bestFit="1" customWidth="1"/>
    <col min="88" max="88" width="4.83203125" bestFit="1" customWidth="1"/>
    <col min="89" max="90" width="7.33203125" bestFit="1" customWidth="1"/>
    <col min="91" max="91" width="13.83203125" bestFit="1" customWidth="1"/>
    <col min="92" max="93" width="21" bestFit="1" customWidth="1"/>
    <col min="94" max="94" width="13.83203125" bestFit="1" customWidth="1"/>
    <col min="95" max="96" width="21" bestFit="1" customWidth="1"/>
    <col min="97" max="97" width="13.83203125" bestFit="1" customWidth="1"/>
    <col min="98" max="99" width="21" bestFit="1" customWidth="1"/>
    <col min="100" max="100" width="13.83203125" bestFit="1" customWidth="1"/>
    <col min="101" max="102" width="21" bestFit="1" customWidth="1"/>
    <col min="103" max="103" width="13.83203125" bestFit="1" customWidth="1"/>
    <col min="104" max="105" width="21" bestFit="1" customWidth="1"/>
    <col min="106" max="106" width="13.83203125" bestFit="1" customWidth="1"/>
    <col min="107" max="108" width="21" bestFit="1" customWidth="1"/>
    <col min="109" max="109" width="23.1640625" bestFit="1" customWidth="1"/>
    <col min="110" max="110" width="8.33203125" bestFit="1" customWidth="1"/>
    <col min="111" max="111" width="6.33203125" bestFit="1" customWidth="1"/>
    <col min="112" max="112" width="13.83203125" bestFit="1" customWidth="1"/>
    <col min="113" max="113" width="21" bestFit="1" customWidth="1"/>
    <col min="114" max="114" width="20" bestFit="1" customWidth="1"/>
    <col min="115" max="115" width="13.83203125" bestFit="1" customWidth="1"/>
    <col min="116" max="117" width="21" bestFit="1" customWidth="1"/>
    <col min="118" max="118" width="6.83203125" bestFit="1" customWidth="1"/>
    <col min="119" max="120" width="8.83203125" bestFit="1" customWidth="1"/>
    <col min="121" max="121" width="13.83203125" bestFit="1" customWidth="1"/>
    <col min="122" max="123" width="21" bestFit="1" customWidth="1"/>
    <col min="124" max="124" width="4.83203125" bestFit="1" customWidth="1"/>
    <col min="125" max="126" width="7.33203125" bestFit="1" customWidth="1"/>
    <col min="127" max="127" width="13.83203125" bestFit="1" customWidth="1"/>
    <col min="128" max="129" width="21" bestFit="1" customWidth="1"/>
    <col min="130" max="130" width="13.83203125" bestFit="1" customWidth="1"/>
    <col min="131" max="132" width="21" bestFit="1" customWidth="1"/>
    <col min="133" max="133" width="13.83203125" bestFit="1" customWidth="1"/>
    <col min="134" max="135" width="21" bestFit="1" customWidth="1"/>
    <col min="136" max="136" width="13.83203125" bestFit="1" customWidth="1"/>
    <col min="137" max="138" width="21" bestFit="1" customWidth="1"/>
    <col min="139" max="139" width="13.83203125" bestFit="1" customWidth="1"/>
    <col min="140" max="141" width="21" bestFit="1" customWidth="1"/>
    <col min="142" max="142" width="13.83203125" bestFit="1" customWidth="1"/>
    <col min="143" max="144" width="21" bestFit="1" customWidth="1"/>
    <col min="145" max="145" width="15.6640625" bestFit="1" customWidth="1"/>
    <col min="146" max="146" width="28.33203125" bestFit="1" customWidth="1"/>
    <col min="147" max="147" width="25" bestFit="1" customWidth="1"/>
    <col min="148" max="149" width="27.5" bestFit="1" customWidth="1"/>
  </cols>
  <sheetData>
    <row r="2" spans="1:2" x14ac:dyDescent="0.2">
      <c r="A2" s="11" t="s">
        <v>8379</v>
      </c>
      <c r="B2" t="s">
        <v>8364</v>
      </c>
    </row>
    <row r="4" spans="1:2" x14ac:dyDescent="0.2">
      <c r="A4" s="11" t="s">
        <v>8362</v>
      </c>
    </row>
    <row r="5" spans="1:2" x14ac:dyDescent="0.2">
      <c r="A5" s="12">
        <v>0</v>
      </c>
    </row>
    <row r="6" spans="1:2" x14ac:dyDescent="0.2">
      <c r="A6" s="16">
        <v>14</v>
      </c>
    </row>
    <row r="7" spans="1:2" x14ac:dyDescent="0.2">
      <c r="A7" s="17">
        <v>0</v>
      </c>
    </row>
    <row r="8" spans="1:2" x14ac:dyDescent="0.2">
      <c r="A8" s="17">
        <v>2</v>
      </c>
    </row>
    <row r="9" spans="1:2" x14ac:dyDescent="0.2">
      <c r="A9" s="16">
        <v>15</v>
      </c>
    </row>
    <row r="10" spans="1:2" x14ac:dyDescent="0.2">
      <c r="A10" s="17">
        <v>2</v>
      </c>
    </row>
    <row r="11" spans="1:2" x14ac:dyDescent="0.2">
      <c r="A11" s="16">
        <v>16</v>
      </c>
    </row>
    <row r="12" spans="1:2" x14ac:dyDescent="0.2">
      <c r="A12" s="17">
        <v>4</v>
      </c>
    </row>
    <row r="13" spans="1:2" x14ac:dyDescent="0.2">
      <c r="A13" s="16">
        <v>18</v>
      </c>
    </row>
    <row r="14" spans="1:2" x14ac:dyDescent="0.2">
      <c r="A14" s="17">
        <v>3</v>
      </c>
    </row>
    <row r="15" spans="1:2" x14ac:dyDescent="0.2">
      <c r="A15" s="16">
        <v>26</v>
      </c>
    </row>
    <row r="16" spans="1:2" x14ac:dyDescent="0.2">
      <c r="A16" s="17">
        <v>1</v>
      </c>
    </row>
    <row r="17" spans="1:1" x14ac:dyDescent="0.2">
      <c r="A17" s="16">
        <v>30</v>
      </c>
    </row>
    <row r="18" spans="1:1" x14ac:dyDescent="0.2">
      <c r="A18" s="17">
        <v>9</v>
      </c>
    </row>
    <row r="19" spans="1:1" x14ac:dyDescent="0.2">
      <c r="A19" s="16">
        <v>41</v>
      </c>
    </row>
    <row r="20" spans="1:1" x14ac:dyDescent="0.2">
      <c r="A20" s="17">
        <v>12</v>
      </c>
    </row>
    <row r="21" spans="1:1" x14ac:dyDescent="0.2">
      <c r="A21" s="16">
        <v>45</v>
      </c>
    </row>
    <row r="22" spans="1:1" x14ac:dyDescent="0.2">
      <c r="A22" s="17">
        <v>141</v>
      </c>
    </row>
    <row r="23" spans="1:1" x14ac:dyDescent="0.2">
      <c r="A23" s="16">
        <v>53</v>
      </c>
    </row>
    <row r="24" spans="1:1" x14ac:dyDescent="0.2">
      <c r="A24" s="17">
        <v>39</v>
      </c>
    </row>
    <row r="25" spans="1:1" x14ac:dyDescent="0.2">
      <c r="A25" s="16">
        <v>86</v>
      </c>
    </row>
    <row r="26" spans="1:1" x14ac:dyDescent="0.2">
      <c r="A26" s="17">
        <v>93</v>
      </c>
    </row>
    <row r="27" spans="1:1" x14ac:dyDescent="0.2">
      <c r="A27" s="16">
        <v>162</v>
      </c>
    </row>
    <row r="28" spans="1:1" x14ac:dyDescent="0.2">
      <c r="A28" s="17">
        <v>388</v>
      </c>
    </row>
    <row r="29" spans="1:1" x14ac:dyDescent="0.2">
      <c r="A29" s="12" t="s">
        <v>8361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F02EA-F510-B64F-8A53-C4F7538314AD}">
  <dimension ref="A1:H13"/>
  <sheetViews>
    <sheetView workbookViewId="0">
      <selection activeCell="F9" sqref="F9"/>
    </sheetView>
  </sheetViews>
  <sheetFormatPr baseColWidth="10" defaultRowHeight="15" x14ac:dyDescent="0.2"/>
  <cols>
    <col min="1" max="1" width="20.83203125" customWidth="1"/>
    <col min="2" max="2" width="20" bestFit="1" customWidth="1"/>
    <col min="3" max="3" width="15.33203125" bestFit="1" customWidth="1"/>
    <col min="4" max="4" width="18.6640625" bestFit="1" customWidth="1"/>
    <col min="5" max="5" width="14.83203125" bestFit="1" customWidth="1"/>
    <col min="6" max="6" width="23.1640625" bestFit="1" customWidth="1"/>
    <col min="7" max="7" width="18.5" bestFit="1" customWidth="1"/>
    <col min="8" max="8" width="21.6640625" bestFit="1" customWidth="1"/>
  </cols>
  <sheetData>
    <row r="1" spans="1:8" ht="19" x14ac:dyDescent="0.25">
      <c r="A1" s="15" t="s">
        <v>8379</v>
      </c>
      <c r="B1" s="15" t="s">
        <v>8392</v>
      </c>
      <c r="C1" s="15" t="s">
        <v>8393</v>
      </c>
      <c r="D1" s="15" t="s">
        <v>8394</v>
      </c>
      <c r="E1" s="15" t="s">
        <v>8395</v>
      </c>
      <c r="F1" s="15" t="s">
        <v>8396</v>
      </c>
      <c r="G1" s="15" t="s">
        <v>8397</v>
      </c>
      <c r="H1" s="15" t="s">
        <v>8398</v>
      </c>
    </row>
    <row r="2" spans="1:8" x14ac:dyDescent="0.2">
      <c r="A2" t="s">
        <v>8380</v>
      </c>
      <c r="B2">
        <f>COUNTIFS(Kickstarter!$D:$D, "&lt;1000",Kickstarter!$F:$F, "Successful", Kickstarter!$R:$R,"plays")</f>
        <v>141</v>
      </c>
      <c r="C2">
        <f>COUNTIFS(Kickstarter!$D:$D,"&lt;1000",Kickstarter!$F:$F, "failed",Kickstarter!$R:$R, "plays")</f>
        <v>45</v>
      </c>
      <c r="D2">
        <f>COUNTIFS(Kickstarter!$D:$D, "&lt;1000",Kickstarter!$F:$F, "canceled",Kickstarter!$R:$R,"plays")</f>
        <v>0</v>
      </c>
      <c r="E2">
        <f>SUM(B2+C2+D2)</f>
        <v>186</v>
      </c>
      <c r="F2">
        <f>(B2/E2*100)</f>
        <v>75.806451612903231</v>
      </c>
      <c r="G2">
        <f>(C2/E2*100)</f>
        <v>24.193548387096776</v>
      </c>
      <c r="H2">
        <f>(D2/E2*100)</f>
        <v>0</v>
      </c>
    </row>
    <row r="3" spans="1:8" x14ac:dyDescent="0.2">
      <c r="A3" t="s">
        <v>8381</v>
      </c>
      <c r="B3">
        <f>COUNTIFS(Kickstarter!$D:$D, "&gt;=1000",Kickstarter!$F:$F, "Successful",Kickstarter!$D:$D,"&lt;=4999", Kickstarter!$R:$R,"plays")</f>
        <v>388</v>
      </c>
      <c r="C3">
        <f>COUNTIFS(Kickstarter!$D:$D,"&gt;=1000",Kickstarter!$F:$F, "failed",Kickstarter!$D:$D,"&gt;=4999",Kickstarter!$R:$R, "plays")</f>
        <v>162</v>
      </c>
      <c r="D3">
        <f>COUNTIFS(Kickstarter!$D:$D, "&gt;=1000",Kickstarter!$F:$F, "canceled",Kickstarter!$D:$D,"&lt;=4999",Kickstarter!$R:$R,"plays")</f>
        <v>0</v>
      </c>
      <c r="E3">
        <f>SUM(B3+C3+D3)</f>
        <v>550</v>
      </c>
      <c r="F3">
        <f>(B3/E3*100)</f>
        <v>70.545454545454547</v>
      </c>
      <c r="G3">
        <f t="shared" ref="G3:G13" si="0">(C3/E3*100)</f>
        <v>29.454545454545457</v>
      </c>
      <c r="H3">
        <f t="shared" ref="H3:H13" si="1">(D3/E3*100)</f>
        <v>0</v>
      </c>
    </row>
    <row r="4" spans="1:8" x14ac:dyDescent="0.2">
      <c r="A4" t="s">
        <v>8382</v>
      </c>
      <c r="B4">
        <f>COUNTIFS(Kickstarter!$D:$D, "&gt;=5000",Kickstarter!$F:$F, "Successful",Kickstarter!$D:$D,"&lt;=9999", Kickstarter!$R:$R,"plays")</f>
        <v>93</v>
      </c>
      <c r="C4">
        <f>COUNTIFS(Kickstarter!$D:$D,"&gt;=5000",Kickstarter!$F:$F, "failed",Kickstarter!$D:$D,"&gt;=9999",Kickstarter!$R:$R, "plays")</f>
        <v>86</v>
      </c>
      <c r="D4">
        <f>COUNTIFS(Kickstarter!$D:$D, "&gt;=5000",Kickstarter!$F:$F, "canceled",Kickstarter!$D:$D,"&lt;=9999",Kickstarter!$R:$R,"plays")</f>
        <v>0</v>
      </c>
      <c r="E4">
        <f>SUM(B4+C4+D4)</f>
        <v>179</v>
      </c>
      <c r="F4">
        <f t="shared" ref="F4:F13" si="2">(B4/E4*100)</f>
        <v>51.955307262569825</v>
      </c>
      <c r="G4">
        <f t="shared" si="0"/>
        <v>48.044692737430168</v>
      </c>
      <c r="H4">
        <f t="shared" si="1"/>
        <v>0</v>
      </c>
    </row>
    <row r="5" spans="1:8" x14ac:dyDescent="0.2">
      <c r="A5" t="s">
        <v>8383</v>
      </c>
      <c r="B5">
        <f>COUNTIFS(Kickstarter!$D:$D, "&gt;=10000",Kickstarter!$F:$F, "Successful",Kickstarter!$D:$D,"&lt;=14999", Kickstarter!$R:$R,"plays")</f>
        <v>39</v>
      </c>
      <c r="C5">
        <f>COUNTIFS(Kickstarter!$D:$D,"&gt;=10000",Kickstarter!$F:$F, "failed",Kickstarter!$D:$D,"&gt;=14999",Kickstarter!$R:$R, "plays")</f>
        <v>53</v>
      </c>
      <c r="D5">
        <f>COUNTIFS(Kickstarter!$D:$D, "&gt;=9000",Kickstarter!$F:$F, "canceled",Kickstarter!$D:$D,"&lt;=14999",Kickstarter!$R:$R,"plays")</f>
        <v>0</v>
      </c>
      <c r="E5">
        <f>SUM(B5+C5+D5)</f>
        <v>92</v>
      </c>
      <c r="F5">
        <f t="shared" si="2"/>
        <v>42.391304347826086</v>
      </c>
      <c r="G5">
        <f t="shared" si="0"/>
        <v>57.608695652173914</v>
      </c>
      <c r="H5">
        <f t="shared" si="1"/>
        <v>0</v>
      </c>
    </row>
    <row r="6" spans="1:8" x14ac:dyDescent="0.2">
      <c r="A6" t="s">
        <v>8384</v>
      </c>
      <c r="B6">
        <f>COUNTIFS(Kickstarter!$D:$D, "&gt;=15000",Kickstarter!$F:$F, "Successful",Kickstarter!$D:$D,"&lt;=19999", Kickstarter!$R:$R,"plays")</f>
        <v>12</v>
      </c>
      <c r="C6">
        <f>COUNTIFS(Kickstarter!$D:$D,"&gt;=15000",Kickstarter!$F:$F, "failed",Kickstarter!$D:$D,"&gt;=19999",Kickstarter!$R:$R, "plays")</f>
        <v>41</v>
      </c>
      <c r="D6">
        <f>COUNTIFS(Kickstarter!$D:$D, "&gt;=15000",Kickstarter!$F:$F, "canceled",Kickstarter!$D:$D,"&lt;=19999",Kickstarter!$R:$R,"plays")</f>
        <v>0</v>
      </c>
      <c r="E6">
        <f>SUM(B6+C6)</f>
        <v>53</v>
      </c>
      <c r="F6">
        <f t="shared" si="2"/>
        <v>22.641509433962266</v>
      </c>
      <c r="G6">
        <f t="shared" si="0"/>
        <v>77.358490566037744</v>
      </c>
      <c r="H6">
        <f t="shared" si="1"/>
        <v>0</v>
      </c>
    </row>
    <row r="7" spans="1:8" x14ac:dyDescent="0.2">
      <c r="A7" t="s">
        <v>8385</v>
      </c>
      <c r="B7">
        <f>COUNTIFS(Kickstarter!$D:$D, "&gt;=20000",Kickstarter!$F:$F, "Successful",Kickstarter!$D:$D,"&lt;=24999", Kickstarter!$R:$R,"plays")</f>
        <v>9</v>
      </c>
      <c r="C7">
        <f>COUNTIFS(Kickstarter!$D:$D,"&gt;=20000",Kickstarter!$F:$F, "failed",Kickstarter!$D:$D,"&gt;=24999",Kickstarter!$R:$R, "plays")</f>
        <v>30</v>
      </c>
      <c r="D7">
        <f>COUNTIFS(Kickstarter!$D:$D, "&gt;=20000",Kickstarter!$F:$F, "canceled",Kickstarter!$D:$D,"&lt;=24999",Kickstarter!$R:$R,"plays")</f>
        <v>0</v>
      </c>
      <c r="E7">
        <f>SUM(B7+C7)</f>
        <v>39</v>
      </c>
      <c r="F7">
        <f t="shared" si="2"/>
        <v>23.076923076923077</v>
      </c>
      <c r="G7">
        <f t="shared" si="0"/>
        <v>76.923076923076934</v>
      </c>
      <c r="H7">
        <f t="shared" si="1"/>
        <v>0</v>
      </c>
    </row>
    <row r="8" spans="1:8" x14ac:dyDescent="0.2">
      <c r="A8" t="s">
        <v>8386</v>
      </c>
      <c r="B8">
        <f>COUNTIFS(Kickstarter!$D:$D, "&gt;=25000",Kickstarter!$F:$F, "Successful",Kickstarter!$D:$D,"&lt;=29999", Kickstarter!$R:$R,"plays")</f>
        <v>1</v>
      </c>
      <c r="C8">
        <f>COUNTIFS(Kickstarter!$D:$D,"&gt;=25000",Kickstarter!$F:$F, "failed",Kickstarter!$D:$D,"&gt;=29999",Kickstarter!$R:$R, "plays")</f>
        <v>26</v>
      </c>
      <c r="D8">
        <f>COUNTIFS(Kickstarter!$D:$D, "&gt;=25000",Kickstarter!$F:$F, "canceled",Kickstarter!$D:$D,"&lt;=29999",Kickstarter!$R:$R,"plays")</f>
        <v>0</v>
      </c>
      <c r="E8">
        <f>SUM(B8+C8)</f>
        <v>27</v>
      </c>
      <c r="F8">
        <f t="shared" si="2"/>
        <v>3.7037037037037033</v>
      </c>
      <c r="G8">
        <f t="shared" si="0"/>
        <v>96.296296296296291</v>
      </c>
      <c r="H8">
        <f t="shared" si="1"/>
        <v>0</v>
      </c>
    </row>
    <row r="9" spans="1:8" x14ac:dyDescent="0.2">
      <c r="A9" t="s">
        <v>8387</v>
      </c>
      <c r="B9">
        <f>COUNTIFS(Kickstarter!$D:$D, "&gt;=30000",Kickstarter!$F:$F, "Successful",Kickstarter!$D:$D,"&lt;=34999", Kickstarter!$R:$R,"plays")</f>
        <v>3</v>
      </c>
      <c r="C9">
        <f>COUNTIFS(Kickstarter!$D:$D,"&gt;=30000",Kickstarter!$F:$F, "failed",Kickstarter!$D:$D,"&gt;=34999",Kickstarter!$R:$R, "plays")</f>
        <v>18</v>
      </c>
      <c r="D9">
        <f>COUNTIFS(Kickstarter!$D:$D, "&gt;=30000",Kickstarter!$F:$F, "canceled",Kickstarter!$D:$D,"&lt;=34999",Kickstarter!$R:$R,"plays")</f>
        <v>0</v>
      </c>
      <c r="E9">
        <v>21</v>
      </c>
      <c r="F9">
        <f t="shared" si="2"/>
        <v>14.285714285714285</v>
      </c>
      <c r="G9">
        <f t="shared" si="0"/>
        <v>85.714285714285708</v>
      </c>
      <c r="H9">
        <f t="shared" si="1"/>
        <v>0</v>
      </c>
    </row>
    <row r="10" spans="1:8" x14ac:dyDescent="0.2">
      <c r="A10" t="s">
        <v>8388</v>
      </c>
      <c r="B10">
        <f>COUNTIFS(Kickstarter!$D:$D, "&gt;=35000",Kickstarter!$F:$F, "Successful",Kickstarter!$D:$D,"&lt;=39999", Kickstarter!$R:$R,"plays")</f>
        <v>4</v>
      </c>
      <c r="C10">
        <f>COUNTIFS(Kickstarter!$D:$D,"&gt;=35000",Kickstarter!$F:$F, "failed",Kickstarter!$D:$D,"&gt;=39999",Kickstarter!$R:$R, "plays")</f>
        <v>16</v>
      </c>
      <c r="D10">
        <f>COUNTIFS(Kickstarter!$D:$D, "&gt;=35000",Kickstarter!$F:$F, "canceled",Kickstarter!$D:$D,"&lt;=39999",Kickstarter!$R:$R,"plays")</f>
        <v>0</v>
      </c>
      <c r="E10">
        <v>20</v>
      </c>
      <c r="F10">
        <f t="shared" si="2"/>
        <v>20</v>
      </c>
      <c r="G10">
        <f t="shared" si="0"/>
        <v>80</v>
      </c>
      <c r="H10">
        <f t="shared" si="1"/>
        <v>0</v>
      </c>
    </row>
    <row r="11" spans="1:8" x14ac:dyDescent="0.2">
      <c r="A11" t="s">
        <v>8389</v>
      </c>
      <c r="B11">
        <f>COUNTIFS(Kickstarter!$D:$D, "&gt;=40000",Kickstarter!$F:$F, "Successful",Kickstarter!$D:$D,"&lt;=44999", Kickstarter!$R:$R,"plays")</f>
        <v>2</v>
      </c>
      <c r="C11">
        <f>COUNTIFS(Kickstarter!$D:$D,"&gt;=40000",Kickstarter!$F:$F, "failed",Kickstarter!$D:$D,"&gt;=44999",Kickstarter!$R:$R, "plays")</f>
        <v>15</v>
      </c>
      <c r="D11">
        <f>COUNTIFS(Kickstarter!$D:$D, "&gt;=40000",Kickstarter!$F:$F, "canceled",Kickstarter!$D:$D,"&lt;=44999",Kickstarter!$R:$R,"plays")</f>
        <v>0</v>
      </c>
      <c r="E11">
        <v>17</v>
      </c>
      <c r="F11">
        <f t="shared" si="2"/>
        <v>11.76470588235294</v>
      </c>
      <c r="G11">
        <f t="shared" si="0"/>
        <v>88.235294117647058</v>
      </c>
      <c r="H11">
        <f t="shared" si="1"/>
        <v>0</v>
      </c>
    </row>
    <row r="12" spans="1:8" x14ac:dyDescent="0.2">
      <c r="A12" t="s">
        <v>8390</v>
      </c>
      <c r="B12">
        <f>COUNTIFS(Kickstarter!$D:$D, "&gt;=45000",Kickstarter!$F:$F, "Successful",Kickstarter!$D:$D,"&lt;=49999", Kickstarter!$R:$R,"plays")</f>
        <v>0</v>
      </c>
      <c r="C12">
        <f>COUNTIFS(Kickstarter!$D:$D,"&gt;=45000",Kickstarter!$F:$F, "failed",Kickstarter!$D:$D,"&gt;=49999",Kickstarter!$R:$R, "plays")</f>
        <v>14</v>
      </c>
      <c r="D12">
        <f>COUNTIFS(Kickstarter!$D:$D, "&gt;=45000",Kickstarter!$F:$F, "canceled",Kickstarter!$D:$D,"&lt;=49999",Kickstarter!$R:$R,"plays")</f>
        <v>0</v>
      </c>
      <c r="E12">
        <v>14</v>
      </c>
      <c r="F12">
        <f t="shared" si="2"/>
        <v>0</v>
      </c>
      <c r="G12">
        <f t="shared" si="0"/>
        <v>100</v>
      </c>
      <c r="H12">
        <f t="shared" si="1"/>
        <v>0</v>
      </c>
    </row>
    <row r="13" spans="1:8" x14ac:dyDescent="0.2">
      <c r="A13" t="s">
        <v>8391</v>
      </c>
      <c r="B13">
        <f>COUNTIFS(Kickstarter!$D:$D, "&gt;=50000",Kickstarter!$F:$F, "Successful", Kickstarter!$R:$R,"plays")</f>
        <v>2</v>
      </c>
      <c r="C13">
        <f>COUNTIFS(Kickstarter!$D:$D,"&gt;=50000",Kickstarter!$F:$F, "failed",Kickstarter!$R:$R, "plays")</f>
        <v>14</v>
      </c>
      <c r="D13">
        <f>COUNTIFS(Kickstarter!$D:$D, "&gt;=50000",Kickstarter!$F:$F, "canceled",Kickstarter!$R:$R,"plays")</f>
        <v>0</v>
      </c>
      <c r="E13">
        <v>16</v>
      </c>
      <c r="F13">
        <f t="shared" si="2"/>
        <v>12.5</v>
      </c>
      <c r="G13">
        <f t="shared" si="0"/>
        <v>87.5</v>
      </c>
      <c r="H13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Category</vt:lpstr>
      <vt:lpstr>Outcomes Based on Launch Date</vt:lpstr>
      <vt:lpstr>Kickstarter</vt:lpstr>
      <vt:lpstr>Subcategory Statistics</vt:lpstr>
      <vt:lpstr>Theater Outcomes by Launch Date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2022-10-30T02:43:19Z</dcterms:modified>
</cp:coreProperties>
</file>