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ctice\Excel\"/>
    </mc:Choice>
  </mc:AlternateContent>
  <xr:revisionPtr revIDLastSave="0" documentId="13_ncr:1_{B4BBAEE4-C614-464F-AFB0-FFA0F8C98C62}" xr6:coauthVersionLast="47" xr6:coauthVersionMax="47" xr10:uidLastSave="{00000000-0000-0000-0000-000000000000}"/>
  <bookViews>
    <workbookView xWindow="-110" yWindow="-110" windowWidth="19420" windowHeight="10300" xr2:uid="{CE808965-888A-4BE8-9519-D35C4CFF6101}"/>
  </bookViews>
  <sheets>
    <sheet name="Questions" sheetId="2" r:id="rId1"/>
    <sheet name="Data Employee" sheetId="1" r:id="rId2"/>
    <sheet name="Data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3" l="1" a="1"/>
  <c r="L5" i="3" s="1"/>
  <c r="L6" i="3" a="1"/>
  <c r="L6" i="3" s="1"/>
  <c r="L7" i="3" a="1"/>
  <c r="L7" i="3" s="1"/>
  <c r="L8" i="3" a="1"/>
  <c r="L8" i="3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/>
  <c r="L17" i="3" a="1"/>
  <c r="L17" i="3" s="1"/>
  <c r="L18" i="3" a="1"/>
  <c r="L18" i="3" s="1"/>
  <c r="L4" i="3" a="1"/>
  <c r="L4" i="3"/>
  <c r="L63" i="3"/>
  <c r="H63" i="3"/>
  <c r="D63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4" i="3"/>
  <c r="E50" i="3"/>
  <c r="J50" i="3" s="1"/>
  <c r="E51" i="3"/>
  <c r="F51" i="3" s="1"/>
  <c r="E52" i="3"/>
  <c r="F52" i="3" s="1"/>
  <c r="E53" i="3"/>
  <c r="J53" i="3" s="1"/>
  <c r="E54" i="3"/>
  <c r="J54" i="3" s="1"/>
  <c r="E55" i="3"/>
  <c r="F55" i="3" s="1"/>
  <c r="E56" i="3"/>
  <c r="F56" i="3" s="1"/>
  <c r="E57" i="3"/>
  <c r="F57" i="3" s="1"/>
  <c r="E58" i="3"/>
  <c r="J58" i="3" s="1"/>
  <c r="E49" i="3"/>
  <c r="F49" i="3" s="1"/>
  <c r="D50" i="3"/>
  <c r="D51" i="3"/>
  <c r="D52" i="3"/>
  <c r="D53" i="3"/>
  <c r="D54" i="3"/>
  <c r="D55" i="3"/>
  <c r="D56" i="3"/>
  <c r="D57" i="3"/>
  <c r="D58" i="3"/>
  <c r="D49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4" i="3"/>
  <c r="D41" i="3"/>
  <c r="D42" i="3"/>
  <c r="D43" i="3"/>
  <c r="D40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4" i="3"/>
  <c r="P35" i="3"/>
  <c r="M35" i="3"/>
  <c r="I35" i="3"/>
  <c r="M25" i="3"/>
  <c r="J25" i="3"/>
  <c r="N30" i="3"/>
  <c r="J30" i="3"/>
  <c r="D30" i="3"/>
  <c r="C30" i="3"/>
  <c r="G25" i="3"/>
  <c r="D25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4" i="3"/>
  <c r="I24" i="1"/>
  <c r="I25" i="1"/>
  <c r="I26" i="1"/>
  <c r="I23" i="1"/>
  <c r="F24" i="1"/>
  <c r="F25" i="1"/>
  <c r="F26" i="1"/>
  <c r="F23" i="1"/>
  <c r="N5" i="1"/>
  <c r="N9" i="1"/>
  <c r="N10" i="1"/>
  <c r="N11" i="1"/>
  <c r="N12" i="1"/>
  <c r="N13" i="1"/>
  <c r="N17" i="1"/>
  <c r="N18" i="1"/>
  <c r="N4" i="1"/>
  <c r="H5" i="1"/>
  <c r="H6" i="1"/>
  <c r="N6" i="1" s="1"/>
  <c r="H7" i="1"/>
  <c r="N7" i="1" s="1"/>
  <c r="H8" i="1"/>
  <c r="D35" i="3" s="1"/>
  <c r="H9" i="1"/>
  <c r="H10" i="1"/>
  <c r="H11" i="1"/>
  <c r="H12" i="1"/>
  <c r="H13" i="1"/>
  <c r="H14" i="1"/>
  <c r="N14" i="1" s="1"/>
  <c r="H15" i="1"/>
  <c r="N15" i="1" s="1"/>
  <c r="H16" i="1"/>
  <c r="N16" i="1" s="1"/>
  <c r="H17" i="1"/>
  <c r="H18" i="1"/>
  <c r="H4" i="1"/>
  <c r="N8" i="1" l="1"/>
  <c r="G58" i="3" a="1"/>
  <c r="G58" i="3" s="1"/>
  <c r="H51" i="3" a="1"/>
  <c r="H51" i="3" s="1"/>
  <c r="G52" i="3" a="1"/>
  <c r="G52" i="3" s="1"/>
  <c r="H54" i="3" a="1"/>
  <c r="H54" i="3" s="1"/>
  <c r="G50" i="3" a="1"/>
  <c r="G50" i="3" s="1"/>
  <c r="G55" i="3" a="1"/>
  <c r="G55" i="3" s="1"/>
  <c r="H53" i="3" a="1"/>
  <c r="H53" i="3" s="1"/>
  <c r="G54" i="3" a="1"/>
  <c r="G54" i="3" s="1"/>
  <c r="H58" i="3" a="1"/>
  <c r="H58" i="3" s="1"/>
  <c r="G53" i="3" a="1"/>
  <c r="G53" i="3" s="1"/>
  <c r="H56" i="3" a="1"/>
  <c r="H56" i="3" s="1"/>
  <c r="H50" i="3" a="1"/>
  <c r="H50" i="3" s="1"/>
  <c r="G57" i="3" a="1"/>
  <c r="G57" i="3" s="1"/>
  <c r="H55" i="3" a="1"/>
  <c r="H55" i="3" s="1"/>
  <c r="G51" i="3" a="1"/>
  <c r="G51" i="3" s="1"/>
  <c r="G56" i="3" a="1"/>
  <c r="G56" i="3" s="1"/>
  <c r="H49" i="3" a="1"/>
  <c r="H49" i="3" s="1"/>
  <c r="G49" i="3" a="1"/>
  <c r="G49" i="3" s="1"/>
  <c r="H57" i="3" a="1"/>
  <c r="H57" i="3" s="1"/>
  <c r="H52" i="3" a="1"/>
  <c r="H52" i="3" s="1"/>
  <c r="F58" i="3"/>
  <c r="I58" i="3"/>
  <c r="I53" i="3"/>
  <c r="I50" i="3"/>
  <c r="J49" i="3"/>
  <c r="J51" i="3"/>
  <c r="I49" i="3"/>
  <c r="I57" i="3"/>
  <c r="F50" i="3"/>
  <c r="I51" i="3"/>
  <c r="I56" i="3"/>
  <c r="J57" i="3"/>
  <c r="I55" i="3"/>
  <c r="J52" i="3"/>
  <c r="I54" i="3"/>
  <c r="I52" i="3"/>
  <c r="F54" i="3"/>
  <c r="J56" i="3"/>
  <c r="F53" i="3"/>
  <c r="J55" i="3"/>
  <c r="D4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<sst xmlns="http://schemas.openxmlformats.org/spreadsheetml/2006/main" count="231" uniqueCount="130">
  <si>
    <t>Employee ID</t>
  </si>
  <si>
    <t>Name</t>
  </si>
  <si>
    <t>Department</t>
  </si>
  <si>
    <t>Salary</t>
  </si>
  <si>
    <t>Bonus %</t>
  </si>
  <si>
    <t>Total Sales</t>
  </si>
  <si>
    <t>Region</t>
  </si>
  <si>
    <t>Experience (Years)</t>
  </si>
  <si>
    <t>Age</t>
  </si>
  <si>
    <t>Gender</t>
  </si>
  <si>
    <t>Performance Rating</t>
  </si>
  <si>
    <t>Alice</t>
  </si>
  <si>
    <t>Sales</t>
  </si>
  <si>
    <t>East</t>
  </si>
  <si>
    <t>Female</t>
  </si>
  <si>
    <t>Bob</t>
  </si>
  <si>
    <t>HR</t>
  </si>
  <si>
    <t>West</t>
  </si>
  <si>
    <t>Male</t>
  </si>
  <si>
    <t>Charlie</t>
  </si>
  <si>
    <t>IT</t>
  </si>
  <si>
    <t>North</t>
  </si>
  <si>
    <t>David</t>
  </si>
  <si>
    <t>Eva</t>
  </si>
  <si>
    <t>Finance</t>
  </si>
  <si>
    <t>South</t>
  </si>
  <si>
    <t>Frank</t>
  </si>
  <si>
    <t>Grace</t>
  </si>
  <si>
    <t>Henry</t>
  </si>
  <si>
    <t>Isabella</t>
  </si>
  <si>
    <t>Jack</t>
  </si>
  <si>
    <t>Karen</t>
  </si>
  <si>
    <t>Liam</t>
  </si>
  <si>
    <t>Mia</t>
  </si>
  <si>
    <t>Noah</t>
  </si>
  <si>
    <t>Olivia</t>
  </si>
  <si>
    <t>Bonus Amount</t>
  </si>
  <si>
    <t>Total Salary Expense</t>
  </si>
  <si>
    <t>No. Of Emp</t>
  </si>
  <si>
    <t>Avg Salary</t>
  </si>
  <si>
    <t>Left 3 Letters</t>
  </si>
  <si>
    <t>Right 3 Letters</t>
  </si>
  <si>
    <t>Number of Employee in Sales Department</t>
  </si>
  <si>
    <t xml:space="preserve">Department </t>
  </si>
  <si>
    <t>No of Employee</t>
  </si>
  <si>
    <r>
      <t>performance rating above 4.5</t>
    </r>
    <r>
      <rPr>
        <sz val="11"/>
        <color rgb="FF000000"/>
        <rFont val="Calibri"/>
        <family val="2"/>
        <scheme val="minor"/>
      </rPr>
      <t xml:space="preserve"> </t>
    </r>
  </si>
  <si>
    <t xml:space="preserve">Performance Rating </t>
  </si>
  <si>
    <t>No of Emp</t>
  </si>
  <si>
    <t xml:space="preserve">Maximum Salary </t>
  </si>
  <si>
    <t>Minimum Salary</t>
  </si>
  <si>
    <r>
      <t>Total Sales made by employees in the East region</t>
    </r>
    <r>
      <rPr>
        <sz val="11"/>
        <color rgb="FF000000"/>
        <rFont val="Calibri"/>
        <family val="2"/>
        <scheme val="minor"/>
      </rPr>
      <t xml:space="preserve"> </t>
    </r>
  </si>
  <si>
    <t>Total Sales made by IT employees</t>
  </si>
  <si>
    <t xml:space="preserve">Average Performance Rating of employees in the Finance department </t>
  </si>
  <si>
    <t>Avg Performance Rating</t>
  </si>
  <si>
    <t>finance</t>
  </si>
  <si>
    <t xml:space="preserve">Number of employees with Experience greater than 5 years </t>
  </si>
  <si>
    <t>Experience</t>
  </si>
  <si>
    <t>No. of Employees</t>
  </si>
  <si>
    <r>
      <t>Total Bonus Paid to employees in the HR department</t>
    </r>
    <r>
      <rPr>
        <sz val="11"/>
        <color rgb="FF000000"/>
        <rFont val="Calibri"/>
        <family val="2"/>
        <scheme val="minor"/>
      </rPr>
      <t xml:space="preserve"> </t>
    </r>
  </si>
  <si>
    <t>Total Bonus</t>
  </si>
  <si>
    <r>
      <t>Average Salary of Employees with more than 5 years of Experience</t>
    </r>
    <r>
      <rPr>
        <sz val="11"/>
        <color rgb="FF000000"/>
        <rFont val="Calibri"/>
        <family val="2"/>
        <scheme val="minor"/>
      </rPr>
      <t xml:space="preserve"> </t>
    </r>
  </si>
  <si>
    <t xml:space="preserve">Number of Employees who are Female </t>
  </si>
  <si>
    <t>No. of Emp</t>
  </si>
  <si>
    <t>Number of Employees whose Name contains the letter "a"</t>
  </si>
  <si>
    <t>a</t>
  </si>
  <si>
    <t>Letter</t>
  </si>
  <si>
    <t>Top Performer Tag
(rating &gt;4.5)</t>
  </si>
  <si>
    <t>High Salary 
(Salary &gt; 55000 )</t>
  </si>
  <si>
    <t>Core Business
(Sales or IT )</t>
  </si>
  <si>
    <t>percentage of employees in each region</t>
  </si>
  <si>
    <t>Perc of Emp</t>
  </si>
  <si>
    <t>Email</t>
  </si>
  <si>
    <t>alice.johnson@company.com</t>
  </si>
  <si>
    <t>bob.williams@company.com</t>
  </si>
  <si>
    <t>charlie.brown@company.com</t>
  </si>
  <si>
    <t>david.smith@company.com</t>
  </si>
  <si>
    <t>emily.davis@company.com</t>
  </si>
  <si>
    <t>frank.miller@company.com</t>
  </si>
  <si>
    <t>grace.wilson@company.com</t>
  </si>
  <si>
    <t>henry.taylor@company.com</t>
  </si>
  <si>
    <t>isabella.moore@company.com</t>
  </si>
  <si>
    <t>jack.anderson@company.com</t>
  </si>
  <si>
    <t>alice</t>
  </si>
  <si>
    <t>johnson@company</t>
  </si>
  <si>
    <t>com</t>
  </si>
  <si>
    <t>bob</t>
  </si>
  <si>
    <t>williams@company</t>
  </si>
  <si>
    <t>charlie</t>
  </si>
  <si>
    <t>brown@company</t>
  </si>
  <si>
    <t>david</t>
  </si>
  <si>
    <t>smith@company</t>
  </si>
  <si>
    <t>emily</t>
  </si>
  <si>
    <t>davis@company</t>
  </si>
  <si>
    <t>frank</t>
  </si>
  <si>
    <t>miller@company</t>
  </si>
  <si>
    <t>grace</t>
  </si>
  <si>
    <t>wilson@company</t>
  </si>
  <si>
    <t>henry</t>
  </si>
  <si>
    <t>taylor@company</t>
  </si>
  <si>
    <t>isabella</t>
  </si>
  <si>
    <t>moore@company</t>
  </si>
  <si>
    <t>jack</t>
  </si>
  <si>
    <t>anderson@company</t>
  </si>
  <si>
    <t>Extract text from email delimeter by (.)</t>
  </si>
  <si>
    <t>Length of the Name</t>
  </si>
  <si>
    <t>Alice    Johnson</t>
  </si>
  <si>
    <t xml:space="preserve">Bob Williams    </t>
  </si>
  <si>
    <t xml:space="preserve">         Charlie Brown</t>
  </si>
  <si>
    <t xml:space="preserve">David     Smith                    </t>
  </si>
  <si>
    <t xml:space="preserve">            Emily Davis                </t>
  </si>
  <si>
    <t xml:space="preserve">Frank      Miller              </t>
  </si>
  <si>
    <t xml:space="preserve">Grace           Wilson                 </t>
  </si>
  <si>
    <t xml:space="preserve">Henry         Taylor           </t>
  </si>
  <si>
    <t xml:space="preserve">Isabella Moore                 </t>
  </si>
  <si>
    <t>Jack               Anderson</t>
  </si>
  <si>
    <t>Length</t>
  </si>
  <si>
    <t>Name Ater Trim</t>
  </si>
  <si>
    <t>UpperCase</t>
  </si>
  <si>
    <t>LowerCase</t>
  </si>
  <si>
    <t>Young Employee
(Under 30 old)</t>
  </si>
  <si>
    <t>Senior Employee
 (Experience at least 5 years )</t>
  </si>
  <si>
    <t>Longest Name</t>
  </si>
  <si>
    <t>Shortest Name</t>
  </si>
  <si>
    <t>total salary of employees in the "Sales" department</t>
  </si>
  <si>
    <t>Total Salary</t>
  </si>
  <si>
    <r>
      <t xml:space="preserve">employees have a </t>
    </r>
    <r>
      <rPr>
        <b/>
        <sz val="11"/>
        <color rgb="FF000000"/>
        <rFont val="Calibri"/>
        <family val="2"/>
        <scheme val="minor"/>
      </rPr>
      <t>Performance Rating &gt; 4.5</t>
    </r>
    <r>
      <rPr>
        <sz val="11"/>
        <color rgb="FF000000"/>
        <rFont val="Calibri"/>
        <family val="2"/>
        <scheme val="minor"/>
      </rPr>
      <t xml:space="preserve"> in the "IT" department</t>
    </r>
  </si>
  <si>
    <t>Average Salary</t>
  </si>
  <si>
    <r>
      <t>average salary</t>
    </r>
    <r>
      <rPr>
        <sz val="11"/>
        <color rgb="FF000000"/>
        <rFont val="Calibri"/>
        <family val="2"/>
        <scheme val="minor"/>
      </rPr>
      <t xml:space="preserve"> of employees with a </t>
    </r>
    <r>
      <rPr>
        <b/>
        <sz val="11"/>
        <color rgb="FF000000"/>
        <rFont val="Calibri"/>
        <family val="2"/>
        <scheme val="minor"/>
      </rPr>
      <t>Performance Rating &gt; 4.5</t>
    </r>
    <r>
      <rPr>
        <sz val="11"/>
        <color rgb="FF000000"/>
        <rFont val="Calibri"/>
        <family val="2"/>
        <scheme val="minor"/>
      </rPr>
      <t xml:space="preserve"> in the "Finance" department</t>
    </r>
  </si>
  <si>
    <r>
      <t xml:space="preserve">Tag employees as </t>
    </r>
    <r>
      <rPr>
        <b/>
        <sz val="11"/>
        <color rgb="FF000000"/>
        <rFont val="Calibri"/>
        <family val="2"/>
        <scheme val="minor"/>
      </rPr>
      <t>"Top Performer", "Average", or "Needs Improvement"</t>
    </r>
    <r>
      <rPr>
        <sz val="11"/>
        <color rgb="FF000000"/>
        <rFont val="Calibri"/>
        <family val="2"/>
        <scheme val="minor"/>
      </rPr>
      <t xml:space="preserve"> based on their </t>
    </r>
    <r>
      <rPr>
        <b/>
        <sz val="11"/>
        <color rgb="FF000000"/>
        <rFont val="Calibri"/>
        <family val="2"/>
        <scheme val="minor"/>
      </rPr>
      <t>Performance Rating</t>
    </r>
    <r>
      <rPr>
        <sz val="11"/>
        <color rgb="FF000000"/>
        <rFont val="Calibri"/>
        <family val="2"/>
        <scheme val="minor"/>
      </rPr>
      <t>.</t>
    </r>
  </si>
  <si>
    <t>Top/ Avg/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</si>
</sst>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wrapText="1"/>
    </xf>
    <xf numFmtId="43" fontId="0" fillId="0" borderId="1" xfId="1" applyFont="1" applyBorder="1"/>
    <xf numFmtId="43" fontId="0" fillId="0" borderId="1" xfId="1" applyFont="1" applyBorder="1" applyAlignment="1">
      <alignment horizontal="center"/>
    </xf>
    <xf numFmtId="164" fontId="0" fillId="0" borderId="1" xfId="0" applyNumberFormat="1" applyBorder="1"/>
    <xf numFmtId="0" fontId="4" fillId="3" borderId="1" xfId="0" applyFont="1" applyFill="1" applyBorder="1" applyAlignment="1">
      <alignment horizontal="center" vertical="center" wrapText="1"/>
    </xf>
    <xf numFmtId="9" fontId="0" fillId="0" borderId="1" xfId="2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2" borderId="1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139699</xdr:colOff>
      <xdr:row>1</xdr:row>
      <xdr:rowOff>25400</xdr:rowOff>
    </xdr:from>
    <xdr:to>
      <xdr:col>15</xdr:col>
      <xdr:colOff>537307</xdr:colOff>
      <xdr:row>34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D787CA-9944-3B16-D2BD-C7739BC29EB8}"/>
            </a:ext>
          </a:extLst>
        </xdr:cNvPr>
        <xdr:cNvSpPr txBox="1"/>
      </xdr:nvSpPr>
      <xdr:spPr>
        <a:xfrm>
          <a:off x="750276" y="211015"/>
          <a:ext cx="8945685" cy="614435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Questions:</a:t>
          </a:r>
        </a:p>
        <a:p>
          <a:r>
            <a:rPr lang="en-IN"/>
            <a:t>1. Calculate the </a:t>
          </a:r>
          <a:r>
            <a:rPr lang="en-IN" b="1"/>
            <a:t>Bonus Amount</a:t>
          </a:r>
          <a:r>
            <a:rPr lang="en-IN"/>
            <a:t> for each employee.</a:t>
          </a:r>
        </a:p>
        <a:p>
          <a:r>
            <a:rPr lang="en-IN"/>
            <a:t>2. Find the </a:t>
          </a:r>
          <a:r>
            <a:rPr lang="en-IN" b="1"/>
            <a:t>total salary expense</a:t>
          </a:r>
          <a:r>
            <a:rPr lang="en-IN"/>
            <a:t> using SUM().</a:t>
          </a:r>
        </a:p>
        <a:p>
          <a:r>
            <a:rPr lang="en-IN"/>
            <a:t>3. Count the number of employees in each </a:t>
          </a:r>
          <a:r>
            <a:rPr lang="en-IN" b="1"/>
            <a:t>department</a:t>
          </a:r>
          <a:r>
            <a:rPr lang="en-IN"/>
            <a:t> using COUNTIF().</a:t>
          </a:r>
        </a:p>
        <a:p>
          <a:r>
            <a:rPr lang="en-IN"/>
            <a:t>4. Find the </a:t>
          </a:r>
          <a:r>
            <a:rPr lang="en-IN" b="1"/>
            <a:t>average salary</a:t>
          </a:r>
          <a:r>
            <a:rPr lang="en-IN"/>
            <a:t> of employees in each </a:t>
          </a:r>
          <a:r>
            <a:rPr lang="en-IN" b="1"/>
            <a:t>region</a:t>
          </a:r>
          <a:r>
            <a:rPr lang="en-IN"/>
            <a:t> using AVERAGEIF().</a:t>
          </a:r>
        </a:p>
        <a:p>
          <a:r>
            <a:rPr lang="en-IN"/>
            <a:t>5. Extract the first </a:t>
          </a:r>
          <a:r>
            <a:rPr lang="en-IN" b="1"/>
            <a:t>three letters</a:t>
          </a:r>
          <a:r>
            <a:rPr lang="en-IN"/>
            <a:t> of each employee's name using LEFT().</a:t>
          </a:r>
        </a:p>
        <a:p>
          <a:r>
            <a:rPr lang="en-IN"/>
            <a:t>6. Extract the last </a:t>
          </a:r>
          <a:r>
            <a:rPr lang="en-IN" b="1"/>
            <a:t>three letters</a:t>
          </a:r>
          <a:r>
            <a:rPr lang="en-IN"/>
            <a:t> of each employee's name using RIGHT().</a:t>
          </a:r>
        </a:p>
        <a:p>
          <a:r>
            <a:rPr lang="en-IN"/>
            <a:t>7.Count the number of employees in the </a:t>
          </a:r>
          <a:r>
            <a:rPr lang="en-IN" b="1"/>
            <a:t>Sales department</a:t>
          </a:r>
          <a:r>
            <a:rPr lang="en-IN"/>
            <a:t> using COUNTIF().</a:t>
          </a:r>
        </a:p>
        <a:p>
          <a:r>
            <a:rPr lang="en-IN"/>
            <a:t>8. Count the number of employees with a </a:t>
          </a:r>
          <a:r>
            <a:rPr lang="en-IN" b="1"/>
            <a:t>performance rating above 4.5</a:t>
          </a:r>
          <a:r>
            <a:rPr lang="en-IN"/>
            <a:t> using COUNTIF().</a:t>
          </a:r>
        </a:p>
        <a:p>
          <a:r>
            <a:rPr lang="en-IN"/>
            <a:t>9. Find the </a:t>
          </a:r>
          <a:r>
            <a:rPr lang="en-IN" b="1"/>
            <a:t>maximum salary</a:t>
          </a:r>
          <a:r>
            <a:rPr lang="en-IN"/>
            <a:t> using MAX().</a:t>
          </a:r>
        </a:p>
        <a:p>
          <a:r>
            <a:rPr lang="en-IN"/>
            <a:t>10. Find the </a:t>
          </a:r>
          <a:r>
            <a:rPr lang="en-IN" b="1"/>
            <a:t>minimum salary</a:t>
          </a:r>
          <a:r>
            <a:rPr lang="en-IN"/>
            <a:t> using MIN().</a:t>
          </a:r>
        </a:p>
        <a:p>
          <a:r>
            <a:rPr lang="en-IN"/>
            <a:t>11. Calculate the </a:t>
          </a:r>
          <a:r>
            <a:rPr lang="en-IN" b="1"/>
            <a:t>total sales made by employees in the East region</a:t>
          </a:r>
          <a:r>
            <a:rPr lang="en-IN"/>
            <a:t> using SUMIF().</a:t>
          </a:r>
        </a:p>
        <a:p>
          <a:r>
            <a:rPr lang="en-IN"/>
            <a:t>12. Calculate the </a:t>
          </a:r>
          <a:r>
            <a:rPr lang="en-IN" b="1"/>
            <a:t>total sales made by IT employees</a:t>
          </a:r>
          <a:r>
            <a:rPr lang="en-IN"/>
            <a:t> using SUMIF().</a:t>
          </a:r>
        </a:p>
        <a:p>
          <a:r>
            <a:rPr lang="en-IN"/>
            <a:t>13. Find the </a:t>
          </a:r>
          <a:r>
            <a:rPr lang="en-IN" b="1"/>
            <a:t>average performance rating of employees in the Finance department</a:t>
          </a:r>
          <a:r>
            <a:rPr lang="en-IN"/>
            <a:t> using AVERAGEIF().</a:t>
          </a:r>
        </a:p>
        <a:p>
          <a:r>
            <a:rPr lang="en-IN"/>
            <a:t>14. Count the number of employees with </a:t>
          </a:r>
          <a:r>
            <a:rPr lang="en-IN" b="1"/>
            <a:t>experience greater than 5 years</a:t>
          </a:r>
          <a:r>
            <a:rPr lang="en-IN"/>
            <a:t> using COUNTIF().</a:t>
          </a:r>
        </a:p>
        <a:p>
          <a:r>
            <a:rPr lang="en-IN"/>
            <a:t>15. Find the </a:t>
          </a:r>
          <a:r>
            <a:rPr lang="en-IN" b="1"/>
            <a:t>total bonus paid to employees in the HR department</a:t>
          </a:r>
          <a:r>
            <a:rPr lang="en-IN"/>
            <a:t> using SUMIFS().</a:t>
          </a:r>
        </a:p>
        <a:p>
          <a:r>
            <a:rPr lang="en-IN"/>
            <a:t>16. Find the </a:t>
          </a:r>
          <a:r>
            <a:rPr lang="en-IN" b="1"/>
            <a:t>average salary of employees with more than 5 years of experience</a:t>
          </a:r>
          <a:r>
            <a:rPr lang="en-IN"/>
            <a:t> using AVERAGEIF().</a:t>
          </a:r>
        </a:p>
        <a:p>
          <a:r>
            <a:rPr lang="en-IN"/>
            <a:t>17. Count the number of employees who are </a:t>
          </a:r>
          <a:r>
            <a:rPr lang="en-IN" b="1"/>
            <a:t>Female</a:t>
          </a:r>
          <a:r>
            <a:rPr lang="en-IN"/>
            <a:t> using COUNTIF().</a:t>
          </a:r>
        </a:p>
        <a:p>
          <a:r>
            <a:rPr lang="en-IN"/>
            <a:t>18. Count the number of employees whose name contains the letter </a:t>
          </a:r>
          <a:r>
            <a:rPr lang="en-IN" b="1"/>
            <a:t>"a"</a:t>
          </a:r>
          <a:r>
            <a:rPr lang="en-IN"/>
            <a:t> using COUNTIF() with SEARCH().</a:t>
          </a:r>
        </a:p>
        <a:p>
          <a:r>
            <a:rPr lang="en-IN"/>
            <a:t>19. Identify employees whose </a:t>
          </a:r>
          <a:r>
            <a:rPr lang="en-IN" b="1"/>
            <a:t>Performance Rating is above 4.5</a:t>
          </a:r>
          <a:r>
            <a:rPr lang="en-IN"/>
            <a:t> and return "Top Performer" using IF().</a:t>
          </a:r>
        </a:p>
        <a:p>
          <a:r>
            <a:rPr lang="en-IN"/>
            <a:t>20. Identify employees whose </a:t>
          </a:r>
          <a:r>
            <a:rPr lang="en-IN" b="1"/>
            <a:t>Salary is above 55000</a:t>
          </a:r>
          <a:r>
            <a:rPr lang="en-IN"/>
            <a:t> and return "High Salary" using IF().</a:t>
          </a:r>
        </a:p>
        <a:p>
          <a:r>
            <a:rPr lang="en-IN"/>
            <a:t>21. Identify employees who are in </a:t>
          </a:r>
          <a:r>
            <a:rPr lang="en-IN" b="1"/>
            <a:t>Sales or IT</a:t>
          </a:r>
          <a:r>
            <a:rPr lang="en-IN"/>
            <a:t> and return "Core Business" using IF(OR()).</a:t>
          </a:r>
        </a:p>
        <a:p>
          <a:r>
            <a:rPr lang="en-IN"/>
            <a:t>22. Calculate the </a:t>
          </a:r>
          <a:r>
            <a:rPr lang="en-IN" b="1"/>
            <a:t>percentage of employees in each region</a:t>
          </a:r>
          <a:r>
            <a:rPr lang="en-IN"/>
            <a:t> using COUNTIF() and division.</a:t>
          </a:r>
        </a:p>
        <a:p>
          <a:r>
            <a:rPr lang="en-IN"/>
            <a:t>23. Extract the </a:t>
          </a:r>
          <a:r>
            <a:rPr lang="en-IN" b="1"/>
            <a:t>domain (first name) from email addresses</a:t>
          </a:r>
          <a:r>
            <a:rPr lang="en-IN"/>
            <a:t> (Assume emails are in firstname.lastname@company.com) using TEXT TO COLUMNS().</a:t>
          </a:r>
        </a:p>
        <a:p>
          <a:r>
            <a:rPr lang="en-IN"/>
            <a:t>24. Trim unnecessary spaces from names using TRIM().</a:t>
          </a:r>
        </a:p>
        <a:p>
          <a:r>
            <a:rPr lang="en-IN"/>
            <a:t>25. Convert all names to </a:t>
          </a:r>
          <a:r>
            <a:rPr lang="en-IN" b="1"/>
            <a:t>uppercase</a:t>
          </a:r>
          <a:r>
            <a:rPr lang="en-IN"/>
            <a:t> using UPPER().</a:t>
          </a:r>
        </a:p>
        <a:p>
          <a:r>
            <a:rPr lang="en-IN"/>
            <a:t>26. Convert all names to </a:t>
          </a:r>
          <a:r>
            <a:rPr lang="en-IN" b="1"/>
            <a:t>lowercase</a:t>
          </a:r>
          <a:r>
            <a:rPr lang="en-IN"/>
            <a:t> using LOWER().</a:t>
          </a:r>
        </a:p>
        <a:p>
          <a:r>
            <a:rPr lang="en-IN"/>
            <a:t>27. Identify employees </a:t>
          </a:r>
          <a:r>
            <a:rPr lang="en-IN" b="1"/>
            <a:t>under 30 years old</a:t>
          </a:r>
          <a:r>
            <a:rPr lang="en-IN"/>
            <a:t> and return "Young Employee" using IF().</a:t>
          </a:r>
        </a:p>
        <a:p>
          <a:r>
            <a:rPr lang="en-IN"/>
            <a:t>28. Identify employees whose </a:t>
          </a:r>
          <a:r>
            <a:rPr lang="en-IN" b="1"/>
            <a:t>Experience is at least 5 years</a:t>
          </a:r>
          <a:r>
            <a:rPr lang="en-IN"/>
            <a:t> and return "Senior Employee" using IF().</a:t>
          </a:r>
        </a:p>
        <a:p>
          <a:r>
            <a:rPr lang="en-IN"/>
            <a:t>29. Find the </a:t>
          </a:r>
          <a:r>
            <a:rPr lang="en-IN" b="1"/>
            <a:t>employee with the longest name</a:t>
          </a:r>
          <a:r>
            <a:rPr lang="en-IN"/>
            <a:t> using LEN() and MAX().</a:t>
          </a:r>
        </a:p>
        <a:p>
          <a:r>
            <a:rPr lang="en-IN"/>
            <a:t>30. Find the </a:t>
          </a:r>
          <a:r>
            <a:rPr lang="en-IN" b="1"/>
            <a:t>employee with the shortest name</a:t>
          </a:r>
          <a:r>
            <a:rPr lang="en-IN"/>
            <a:t> using LEN() and MIN().</a:t>
          </a:r>
        </a:p>
        <a:p>
          <a:r>
            <a:rPr lang="en-IN" sz="1100"/>
            <a:t>31. </a:t>
          </a:r>
          <a:r>
            <a:rPr lang="en-IN"/>
            <a:t>Find the total salary of employees in the "Sales" department.</a:t>
          </a:r>
        </a:p>
        <a:p>
          <a:r>
            <a:rPr lang="en-IN" sz="1100"/>
            <a:t>32. </a:t>
          </a:r>
          <a:r>
            <a:rPr lang="en-IN"/>
            <a:t>Count how many employees have a </a:t>
          </a:r>
          <a:r>
            <a:rPr lang="en-IN" b="1"/>
            <a:t>Performance Rating &gt; 4.5</a:t>
          </a:r>
          <a:r>
            <a:rPr lang="en-IN"/>
            <a:t> in the "IT" department.</a:t>
          </a:r>
        </a:p>
        <a:p>
          <a:r>
            <a:rPr lang="en-IN" sz="1100"/>
            <a:t>33. </a:t>
          </a:r>
          <a:r>
            <a:rPr lang="en-IN"/>
            <a:t>Find the </a:t>
          </a:r>
          <a:r>
            <a:rPr lang="en-IN" b="1"/>
            <a:t>average salary</a:t>
          </a:r>
          <a:r>
            <a:rPr lang="en-IN"/>
            <a:t> of employees with a </a:t>
          </a:r>
          <a:r>
            <a:rPr lang="en-IN" b="1"/>
            <a:t>Performance Rating &gt; 4.5</a:t>
          </a:r>
          <a:r>
            <a:rPr lang="en-IN"/>
            <a:t> in the "Finance" department.</a:t>
          </a:r>
        </a:p>
        <a:p>
          <a:r>
            <a:rPr lang="en-IN" sz="1100"/>
            <a:t>34. </a:t>
          </a:r>
          <a:r>
            <a:rPr lang="en-IN"/>
            <a:t>Tag employees as </a:t>
          </a:r>
          <a:r>
            <a:rPr lang="en-IN" b="1"/>
            <a:t>"Top Performer", "Average", or "Needs Improvement"</a:t>
          </a:r>
          <a:r>
            <a:rPr lang="en-IN"/>
            <a:t> based on their </a:t>
          </a:r>
          <a:r>
            <a:rPr lang="en-IN" b="1"/>
            <a:t>Performance Rating</a:t>
          </a:r>
          <a:r>
            <a:rPr lang="en-IN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0FD6-F2A0-44A5-BC5D-DE10262E50F2}">
  <dimension ref="A1"/>
  <sheetViews>
    <sheetView showGridLines="0" tabSelected="1" topLeftCell="B24" zoomScale="130" zoomScaleNormal="130" workbookViewId="0">
      <selection activeCell="I36" sqref="I3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431E-006C-48A9-884D-36802682F413}">
  <dimension ref="C3:S42"/>
  <sheetViews>
    <sheetView topLeftCell="G1" workbookViewId="0">
      <selection activeCell="O13" sqref="O13"/>
    </sheetView>
  </sheetViews>
  <sheetFormatPr defaultRowHeight="14.5" x14ac:dyDescent="0.35"/>
  <cols>
    <col min="3" max="13" width="12.6328125" customWidth="1"/>
    <col min="15" max="15" width="13.81640625" customWidth="1"/>
    <col min="16" max="16" width="12.1796875" customWidth="1"/>
    <col min="17" max="17" width="27.08984375" bestFit="1" customWidth="1"/>
    <col min="18" max="18" width="7.08984375" bestFit="1" customWidth="1"/>
    <col min="19" max="19" width="18.36328125" bestFit="1" customWidth="1"/>
  </cols>
  <sheetData>
    <row r="3" spans="3:19" ht="30.5" customHeight="1" x14ac:dyDescent="0.3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36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37</v>
      </c>
      <c r="O3" s="5" t="s">
        <v>10</v>
      </c>
      <c r="P3" s="5" t="s">
        <v>71</v>
      </c>
      <c r="Q3" s="24" t="s">
        <v>103</v>
      </c>
      <c r="R3" s="25"/>
      <c r="S3" s="26"/>
    </row>
    <row r="4" spans="3:19" x14ac:dyDescent="0.35">
      <c r="C4" s="3">
        <v>101</v>
      </c>
      <c r="D4" s="4" t="s">
        <v>11</v>
      </c>
      <c r="E4" s="4" t="s">
        <v>12</v>
      </c>
      <c r="F4" s="3">
        <v>50000</v>
      </c>
      <c r="G4" s="3">
        <v>5</v>
      </c>
      <c r="H4" s="3">
        <f>F4*(G4/100)</f>
        <v>2500</v>
      </c>
      <c r="I4" s="3">
        <v>150000</v>
      </c>
      <c r="J4" s="3" t="s">
        <v>13</v>
      </c>
      <c r="K4" s="3">
        <v>3</v>
      </c>
      <c r="L4" s="3">
        <v>25</v>
      </c>
      <c r="M4" s="4" t="s">
        <v>14</v>
      </c>
      <c r="N4" s="3">
        <f>SUM(F4,H4)</f>
        <v>52500</v>
      </c>
      <c r="O4" s="3">
        <v>4.2</v>
      </c>
      <c r="P4" s="6" t="s">
        <v>72</v>
      </c>
      <c r="Q4" s="6" t="s">
        <v>82</v>
      </c>
      <c r="R4" s="6" t="s">
        <v>83</v>
      </c>
      <c r="S4" s="9" t="s">
        <v>84</v>
      </c>
    </row>
    <row r="5" spans="3:19" x14ac:dyDescent="0.35">
      <c r="C5" s="3">
        <v>102</v>
      </c>
      <c r="D5" s="4" t="s">
        <v>15</v>
      </c>
      <c r="E5" s="4" t="s">
        <v>16</v>
      </c>
      <c r="F5" s="3">
        <v>40000</v>
      </c>
      <c r="G5" s="3">
        <v>3</v>
      </c>
      <c r="H5" s="3">
        <f>F5*(G5/100)</f>
        <v>1200</v>
      </c>
      <c r="I5" s="3">
        <v>80000</v>
      </c>
      <c r="J5" s="3" t="s">
        <v>17</v>
      </c>
      <c r="K5" s="3">
        <v>5</v>
      </c>
      <c r="L5" s="3">
        <v>30</v>
      </c>
      <c r="M5" s="4" t="s">
        <v>18</v>
      </c>
      <c r="N5" s="3">
        <f>SUM(F5,H5)</f>
        <v>41200</v>
      </c>
      <c r="O5" s="3">
        <v>3.8</v>
      </c>
      <c r="P5" s="6" t="s">
        <v>73</v>
      </c>
      <c r="Q5" s="6" t="s">
        <v>85</v>
      </c>
      <c r="R5" s="6" t="s">
        <v>86</v>
      </c>
      <c r="S5" s="9" t="s">
        <v>84</v>
      </c>
    </row>
    <row r="6" spans="3:19" x14ac:dyDescent="0.35">
      <c r="C6" s="3">
        <v>103</v>
      </c>
      <c r="D6" s="4" t="s">
        <v>19</v>
      </c>
      <c r="E6" s="4" t="s">
        <v>20</v>
      </c>
      <c r="F6" s="3">
        <v>55000</v>
      </c>
      <c r="G6" s="3">
        <v>7</v>
      </c>
      <c r="H6" s="3">
        <f>F6*(G6/100)</f>
        <v>3850.0000000000005</v>
      </c>
      <c r="I6" s="3">
        <v>180000</v>
      </c>
      <c r="J6" s="3" t="s">
        <v>21</v>
      </c>
      <c r="K6" s="3">
        <v>4</v>
      </c>
      <c r="L6" s="3">
        <v>28</v>
      </c>
      <c r="M6" s="4" t="s">
        <v>18</v>
      </c>
      <c r="N6" s="3">
        <f>SUM(F6,H6)</f>
        <v>58850</v>
      </c>
      <c r="O6" s="3">
        <v>4.5</v>
      </c>
      <c r="P6" s="6" t="s">
        <v>74</v>
      </c>
      <c r="Q6" s="6" t="s">
        <v>87</v>
      </c>
      <c r="R6" s="6" t="s">
        <v>88</v>
      </c>
      <c r="S6" s="9" t="s">
        <v>84</v>
      </c>
    </row>
    <row r="7" spans="3:19" x14ac:dyDescent="0.35">
      <c r="C7" s="3">
        <v>104</v>
      </c>
      <c r="D7" s="4" t="s">
        <v>22</v>
      </c>
      <c r="E7" s="4" t="s">
        <v>12</v>
      </c>
      <c r="F7" s="3">
        <v>48000</v>
      </c>
      <c r="G7" s="3">
        <v>4</v>
      </c>
      <c r="H7" s="3">
        <f>F7*(G7/100)</f>
        <v>1920</v>
      </c>
      <c r="I7" s="3">
        <v>140000</v>
      </c>
      <c r="J7" s="3" t="s">
        <v>13</v>
      </c>
      <c r="K7" s="3">
        <v>2</v>
      </c>
      <c r="L7" s="3">
        <v>24</v>
      </c>
      <c r="M7" s="4" t="s">
        <v>18</v>
      </c>
      <c r="N7" s="3">
        <f>SUM(F7,H7)</f>
        <v>49920</v>
      </c>
      <c r="O7" s="3">
        <v>3.9</v>
      </c>
      <c r="P7" s="6" t="s">
        <v>75</v>
      </c>
      <c r="Q7" s="6" t="s">
        <v>89</v>
      </c>
      <c r="R7" s="6" t="s">
        <v>90</v>
      </c>
      <c r="S7" s="9" t="s">
        <v>84</v>
      </c>
    </row>
    <row r="8" spans="3:19" x14ac:dyDescent="0.35">
      <c r="C8" s="3">
        <v>105</v>
      </c>
      <c r="D8" s="4" t="s">
        <v>23</v>
      </c>
      <c r="E8" s="4" t="s">
        <v>24</v>
      </c>
      <c r="F8" s="3">
        <v>60000</v>
      </c>
      <c r="G8" s="3">
        <v>6</v>
      </c>
      <c r="H8" s="3">
        <f>F8*(G8/100)</f>
        <v>3600</v>
      </c>
      <c r="I8" s="3">
        <v>200000</v>
      </c>
      <c r="J8" s="3" t="s">
        <v>25</v>
      </c>
      <c r="K8" s="3">
        <v>6</v>
      </c>
      <c r="L8" s="3">
        <v>32</v>
      </c>
      <c r="M8" s="4" t="s">
        <v>14</v>
      </c>
      <c r="N8" s="3">
        <f>SUM(F8,H8)</f>
        <v>63600</v>
      </c>
      <c r="O8" s="3">
        <v>4.5999999999999996</v>
      </c>
      <c r="P8" s="6" t="s">
        <v>76</v>
      </c>
      <c r="Q8" s="6" t="s">
        <v>91</v>
      </c>
      <c r="R8" s="6" t="s">
        <v>92</v>
      </c>
      <c r="S8" s="9" t="s">
        <v>84</v>
      </c>
    </row>
    <row r="9" spans="3:19" x14ac:dyDescent="0.35">
      <c r="C9" s="3">
        <v>106</v>
      </c>
      <c r="D9" s="4" t="s">
        <v>26</v>
      </c>
      <c r="E9" s="4" t="s">
        <v>16</v>
      </c>
      <c r="F9" s="3">
        <v>42000</v>
      </c>
      <c r="G9" s="3">
        <v>3</v>
      </c>
      <c r="H9" s="3">
        <f>F9*(G9/100)</f>
        <v>1260</v>
      </c>
      <c r="I9" s="3">
        <v>75000</v>
      </c>
      <c r="J9" s="3" t="s">
        <v>17</v>
      </c>
      <c r="K9" s="3">
        <v>3</v>
      </c>
      <c r="L9" s="3">
        <v>26</v>
      </c>
      <c r="M9" s="4" t="s">
        <v>18</v>
      </c>
      <c r="N9" s="3">
        <f>SUM(F9,H9)</f>
        <v>43260</v>
      </c>
      <c r="O9" s="3">
        <v>3.7</v>
      </c>
      <c r="P9" s="6" t="s">
        <v>77</v>
      </c>
      <c r="Q9" s="6" t="s">
        <v>93</v>
      </c>
      <c r="R9" s="6" t="s">
        <v>94</v>
      </c>
      <c r="S9" s="9" t="s">
        <v>84</v>
      </c>
    </row>
    <row r="10" spans="3:19" x14ac:dyDescent="0.35">
      <c r="C10" s="3">
        <v>107</v>
      </c>
      <c r="D10" s="4" t="s">
        <v>27</v>
      </c>
      <c r="E10" s="4" t="s">
        <v>20</v>
      </c>
      <c r="F10" s="3">
        <v>53000</v>
      </c>
      <c r="G10" s="3">
        <v>6</v>
      </c>
      <c r="H10" s="3">
        <f>F10*(G10/100)</f>
        <v>3180</v>
      </c>
      <c r="I10" s="3">
        <v>175000</v>
      </c>
      <c r="J10" s="3" t="s">
        <v>21</v>
      </c>
      <c r="K10" s="3">
        <v>5</v>
      </c>
      <c r="L10" s="3">
        <v>29</v>
      </c>
      <c r="M10" s="4" t="s">
        <v>14</v>
      </c>
      <c r="N10" s="3">
        <f>SUM(F10,H10)</f>
        <v>56180</v>
      </c>
      <c r="O10" s="3">
        <v>4.3</v>
      </c>
      <c r="P10" s="6" t="s">
        <v>78</v>
      </c>
      <c r="Q10" s="6" t="s">
        <v>95</v>
      </c>
      <c r="R10" s="6" t="s">
        <v>96</v>
      </c>
      <c r="S10" s="9" t="s">
        <v>84</v>
      </c>
    </row>
    <row r="11" spans="3:19" x14ac:dyDescent="0.35">
      <c r="C11" s="3">
        <v>108</v>
      </c>
      <c r="D11" s="4" t="s">
        <v>28</v>
      </c>
      <c r="E11" s="4" t="s">
        <v>12</v>
      </c>
      <c r="F11" s="3">
        <v>51000</v>
      </c>
      <c r="G11" s="3">
        <v>5</v>
      </c>
      <c r="H11" s="3">
        <f>F11*(G11/100)</f>
        <v>2550</v>
      </c>
      <c r="I11" s="3">
        <v>155000</v>
      </c>
      <c r="J11" s="3" t="s">
        <v>13</v>
      </c>
      <c r="K11" s="3">
        <v>4</v>
      </c>
      <c r="L11" s="3">
        <v>27</v>
      </c>
      <c r="M11" s="4" t="s">
        <v>18</v>
      </c>
      <c r="N11" s="3">
        <f>SUM(F11,H11)</f>
        <v>53550</v>
      </c>
      <c r="O11" s="3">
        <v>4</v>
      </c>
      <c r="P11" s="6" t="s">
        <v>79</v>
      </c>
      <c r="Q11" s="6" t="s">
        <v>97</v>
      </c>
      <c r="R11" s="6" t="s">
        <v>98</v>
      </c>
      <c r="S11" s="9" t="s">
        <v>84</v>
      </c>
    </row>
    <row r="12" spans="3:19" x14ac:dyDescent="0.35">
      <c r="C12" s="3">
        <v>109</v>
      </c>
      <c r="D12" s="4" t="s">
        <v>29</v>
      </c>
      <c r="E12" s="4" t="s">
        <v>24</v>
      </c>
      <c r="F12" s="3">
        <v>62000</v>
      </c>
      <c r="G12" s="3">
        <v>7</v>
      </c>
      <c r="H12" s="3">
        <f>F12*(G12/100)</f>
        <v>4340</v>
      </c>
      <c r="I12" s="3">
        <v>210000</v>
      </c>
      <c r="J12" s="3" t="s">
        <v>25</v>
      </c>
      <c r="K12" s="3">
        <v>7</v>
      </c>
      <c r="L12" s="3">
        <v>35</v>
      </c>
      <c r="M12" s="4" t="s">
        <v>14</v>
      </c>
      <c r="N12" s="3">
        <f>SUM(F12,H12)</f>
        <v>66340</v>
      </c>
      <c r="O12" s="3">
        <v>4.8</v>
      </c>
      <c r="P12" s="6" t="s">
        <v>80</v>
      </c>
      <c r="Q12" s="6" t="s">
        <v>99</v>
      </c>
      <c r="R12" s="6" t="s">
        <v>100</v>
      </c>
      <c r="S12" s="9" t="s">
        <v>84</v>
      </c>
    </row>
    <row r="13" spans="3:19" x14ac:dyDescent="0.35">
      <c r="C13" s="3">
        <v>110</v>
      </c>
      <c r="D13" s="4" t="s">
        <v>30</v>
      </c>
      <c r="E13" s="4" t="s">
        <v>20</v>
      </c>
      <c r="F13" s="3">
        <v>58000</v>
      </c>
      <c r="G13" s="3">
        <v>8</v>
      </c>
      <c r="H13" s="3">
        <f>F13*(G13/100)</f>
        <v>4640</v>
      </c>
      <c r="I13" s="3">
        <v>190000</v>
      </c>
      <c r="J13" s="3" t="s">
        <v>21</v>
      </c>
      <c r="K13" s="3">
        <v>6</v>
      </c>
      <c r="L13" s="3">
        <v>31</v>
      </c>
      <c r="M13" s="4" t="s">
        <v>18</v>
      </c>
      <c r="N13" s="3">
        <f>SUM(F13,H13)</f>
        <v>62640</v>
      </c>
      <c r="O13" s="3">
        <v>4.7</v>
      </c>
      <c r="P13" s="6" t="s">
        <v>81</v>
      </c>
      <c r="Q13" s="6" t="s">
        <v>101</v>
      </c>
      <c r="R13" s="6" t="s">
        <v>102</v>
      </c>
      <c r="S13" s="9" t="s">
        <v>84</v>
      </c>
    </row>
    <row r="14" spans="3:19" x14ac:dyDescent="0.35">
      <c r="C14" s="3">
        <v>111</v>
      </c>
      <c r="D14" s="4" t="s">
        <v>31</v>
      </c>
      <c r="E14" s="4" t="s">
        <v>12</v>
      </c>
      <c r="F14" s="3">
        <v>49000</v>
      </c>
      <c r="G14" s="3">
        <v>4</v>
      </c>
      <c r="H14" s="3">
        <f>F14*(G14/100)</f>
        <v>1960</v>
      </c>
      <c r="I14" s="3">
        <v>145000</v>
      </c>
      <c r="J14" s="3" t="s">
        <v>13</v>
      </c>
      <c r="K14" s="3">
        <v>3</v>
      </c>
      <c r="L14" s="3">
        <v>26</v>
      </c>
      <c r="M14" s="4" t="s">
        <v>14</v>
      </c>
      <c r="N14" s="3">
        <f>SUM(F14,H14)</f>
        <v>50960</v>
      </c>
      <c r="O14" s="3">
        <v>3.8</v>
      </c>
      <c r="P14" s="6"/>
      <c r="Q14" s="6"/>
      <c r="R14" s="6"/>
      <c r="S14" s="6"/>
    </row>
    <row r="15" spans="3:19" x14ac:dyDescent="0.35">
      <c r="C15" s="3">
        <v>112</v>
      </c>
      <c r="D15" s="4" t="s">
        <v>32</v>
      </c>
      <c r="E15" s="4" t="s">
        <v>16</v>
      </c>
      <c r="F15" s="3">
        <v>41000</v>
      </c>
      <c r="G15" s="3">
        <v>3</v>
      </c>
      <c r="H15" s="3">
        <f>F15*(G15/100)</f>
        <v>1230</v>
      </c>
      <c r="I15" s="3">
        <v>78000</v>
      </c>
      <c r="J15" s="3" t="s">
        <v>17</v>
      </c>
      <c r="K15" s="3">
        <v>4</v>
      </c>
      <c r="L15" s="3">
        <v>29</v>
      </c>
      <c r="M15" s="4" t="s">
        <v>18</v>
      </c>
      <c r="N15" s="3">
        <f>SUM(F15,H15)</f>
        <v>42230</v>
      </c>
      <c r="O15" s="3">
        <v>3.9</v>
      </c>
      <c r="P15" s="6"/>
      <c r="Q15" s="6"/>
      <c r="R15" s="6"/>
      <c r="S15" s="6"/>
    </row>
    <row r="16" spans="3:19" x14ac:dyDescent="0.35">
      <c r="C16" s="3">
        <v>113</v>
      </c>
      <c r="D16" s="4" t="s">
        <v>33</v>
      </c>
      <c r="E16" s="4" t="s">
        <v>24</v>
      </c>
      <c r="F16" s="3">
        <v>64000</v>
      </c>
      <c r="G16" s="3">
        <v>7</v>
      </c>
      <c r="H16" s="3">
        <f>F16*(G16/100)</f>
        <v>4480</v>
      </c>
      <c r="I16" s="3">
        <v>220000</v>
      </c>
      <c r="J16" s="3" t="s">
        <v>25</v>
      </c>
      <c r="K16" s="3">
        <v>8</v>
      </c>
      <c r="L16" s="3">
        <v>36</v>
      </c>
      <c r="M16" s="4" t="s">
        <v>14</v>
      </c>
      <c r="N16" s="3">
        <f>SUM(F16,H16)</f>
        <v>68480</v>
      </c>
      <c r="O16" s="3">
        <v>4.9000000000000004</v>
      </c>
      <c r="P16" s="6"/>
      <c r="Q16" s="6"/>
      <c r="R16" s="6"/>
      <c r="S16" s="6"/>
    </row>
    <row r="17" spans="3:19" x14ac:dyDescent="0.35">
      <c r="C17" s="3">
        <v>114</v>
      </c>
      <c r="D17" s="4" t="s">
        <v>34</v>
      </c>
      <c r="E17" s="4" t="s">
        <v>20</v>
      </c>
      <c r="F17" s="3">
        <v>59000</v>
      </c>
      <c r="G17" s="3">
        <v>8</v>
      </c>
      <c r="H17" s="3">
        <f>F17*(G17/100)</f>
        <v>4720</v>
      </c>
      <c r="I17" s="3">
        <v>195000</v>
      </c>
      <c r="J17" s="3" t="s">
        <v>21</v>
      </c>
      <c r="K17" s="3">
        <v>7</v>
      </c>
      <c r="L17" s="3">
        <v>33</v>
      </c>
      <c r="M17" s="4" t="s">
        <v>18</v>
      </c>
      <c r="N17" s="3">
        <f>SUM(F17,H17)</f>
        <v>63720</v>
      </c>
      <c r="O17" s="3">
        <v>4.5999999999999996</v>
      </c>
      <c r="P17" s="6"/>
      <c r="Q17" s="6"/>
      <c r="R17" s="6"/>
      <c r="S17" s="6"/>
    </row>
    <row r="18" spans="3:19" x14ac:dyDescent="0.35">
      <c r="C18" s="3">
        <v>115</v>
      </c>
      <c r="D18" s="4" t="s">
        <v>35</v>
      </c>
      <c r="E18" s="4" t="s">
        <v>12</v>
      </c>
      <c r="F18" s="3">
        <v>52000</v>
      </c>
      <c r="G18" s="3">
        <v>5</v>
      </c>
      <c r="H18" s="3">
        <f>F18*(G18/100)</f>
        <v>2600</v>
      </c>
      <c r="I18" s="3">
        <v>160000</v>
      </c>
      <c r="J18" s="3" t="s">
        <v>13</v>
      </c>
      <c r="K18" s="3">
        <v>5</v>
      </c>
      <c r="L18" s="3">
        <v>30</v>
      </c>
      <c r="M18" s="4" t="s">
        <v>14</v>
      </c>
      <c r="N18" s="3">
        <f>SUM(F18,H18)</f>
        <v>54600</v>
      </c>
      <c r="O18" s="3">
        <v>4.0999999999999996</v>
      </c>
      <c r="P18" s="6"/>
      <c r="Q18" s="6"/>
      <c r="R18" s="6"/>
      <c r="S18" s="6"/>
    </row>
    <row r="22" spans="3:19" x14ac:dyDescent="0.35">
      <c r="E22" s="7" t="s">
        <v>2</v>
      </c>
      <c r="F22" s="7" t="s">
        <v>38</v>
      </c>
      <c r="H22" s="8" t="s">
        <v>6</v>
      </c>
      <c r="I22" s="10" t="s">
        <v>39</v>
      </c>
    </row>
    <row r="23" spans="3:19" x14ac:dyDescent="0.35">
      <c r="E23" s="6" t="s">
        <v>12</v>
      </c>
      <c r="F23" s="9">
        <f>COUNTIF(E4:E18,E23)</f>
        <v>5</v>
      </c>
      <c r="H23" s="6" t="s">
        <v>13</v>
      </c>
      <c r="I23" s="9">
        <f>AVERAGEIF($J$4:$J$18,H23,$F$4:$F$18)</f>
        <v>50000</v>
      </c>
    </row>
    <row r="24" spans="3:19" x14ac:dyDescent="0.35">
      <c r="E24" s="6" t="s">
        <v>16</v>
      </c>
      <c r="F24" s="9">
        <f t="shared" ref="F24:F26" si="0">COUNTIF(E5:E19,E24)</f>
        <v>3</v>
      </c>
      <c r="H24" s="6" t="s">
        <v>17</v>
      </c>
      <c r="I24" s="9">
        <f>AVERAGEIF($J$4:$J$18,H24,$F$4:$F$18)</f>
        <v>41000</v>
      </c>
    </row>
    <row r="25" spans="3:19" x14ac:dyDescent="0.35">
      <c r="E25" s="6" t="s">
        <v>20</v>
      </c>
      <c r="F25" s="9">
        <f t="shared" si="0"/>
        <v>4</v>
      </c>
      <c r="H25" s="6" t="s">
        <v>21</v>
      </c>
      <c r="I25" s="9">
        <f>AVERAGEIF($J$4:$J$18,H25,$F$4:$F$18)</f>
        <v>56250</v>
      </c>
    </row>
    <row r="26" spans="3:19" x14ac:dyDescent="0.35">
      <c r="E26" s="6" t="s">
        <v>24</v>
      </c>
      <c r="F26" s="9">
        <f t="shared" si="0"/>
        <v>3</v>
      </c>
      <c r="H26" s="6" t="s">
        <v>25</v>
      </c>
      <c r="I26" s="9">
        <f>AVERAGEIF($J$4:$J$18,H26,$F$4:$F$18)</f>
        <v>62000</v>
      </c>
    </row>
    <row r="32" spans="3:19" x14ac:dyDescent="0.35">
      <c r="E32" s="1"/>
      <c r="F32" s="1"/>
      <c r="G32" s="1"/>
      <c r="H32" s="1"/>
      <c r="I32" s="1"/>
    </row>
    <row r="33" spans="5:9" x14ac:dyDescent="0.35">
      <c r="E33" s="2"/>
      <c r="F33" s="2"/>
      <c r="G33" s="2"/>
      <c r="H33" s="2"/>
      <c r="I33" s="2"/>
    </row>
    <row r="34" spans="5:9" x14ac:dyDescent="0.35">
      <c r="E34" s="2"/>
      <c r="F34" s="2"/>
      <c r="G34" s="2"/>
      <c r="H34" s="2"/>
      <c r="I34" s="2"/>
    </row>
    <row r="35" spans="5:9" x14ac:dyDescent="0.35">
      <c r="E35" s="2"/>
      <c r="F35" s="2"/>
      <c r="G35" s="2"/>
      <c r="H35" s="2"/>
      <c r="I35" s="2"/>
    </row>
    <row r="36" spans="5:9" x14ac:dyDescent="0.35">
      <c r="E36" s="2"/>
      <c r="F36" s="2"/>
      <c r="G36" s="2"/>
      <c r="H36" s="2"/>
      <c r="I36" s="2"/>
    </row>
    <row r="37" spans="5:9" x14ac:dyDescent="0.35">
      <c r="E37" s="2"/>
      <c r="F37" s="2"/>
      <c r="G37" s="2"/>
      <c r="H37" s="2"/>
      <c r="I37" s="2"/>
    </row>
    <row r="38" spans="5:9" x14ac:dyDescent="0.35">
      <c r="E38" s="2"/>
      <c r="F38" s="2"/>
      <c r="G38" s="2"/>
      <c r="H38" s="2"/>
      <c r="I38" s="2"/>
    </row>
    <row r="39" spans="5:9" x14ac:dyDescent="0.35">
      <c r="E39" s="2"/>
      <c r="F39" s="2"/>
      <c r="G39" s="2"/>
      <c r="H39" s="2"/>
      <c r="I39" s="2"/>
    </row>
    <row r="40" spans="5:9" x14ac:dyDescent="0.35">
      <c r="E40" s="2"/>
      <c r="F40" s="2"/>
      <c r="G40" s="2"/>
      <c r="H40" s="2"/>
      <c r="I40" s="2"/>
    </row>
    <row r="41" spans="5:9" x14ac:dyDescent="0.35">
      <c r="E41" s="2"/>
      <c r="F41" s="2"/>
      <c r="G41" s="2"/>
      <c r="H41" s="2"/>
      <c r="I41" s="2"/>
    </row>
    <row r="42" spans="5:9" x14ac:dyDescent="0.35">
      <c r="E42" s="2"/>
      <c r="F42" s="2"/>
      <c r="G42" s="2"/>
      <c r="H42" s="2"/>
      <c r="I42" s="2"/>
    </row>
  </sheetData>
  <mergeCells count="1">
    <mergeCell ref="Q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286B-1AF4-4940-BC36-2AF24DAE3FA0}">
  <dimension ref="C2:U63"/>
  <sheetViews>
    <sheetView topLeftCell="J4" workbookViewId="0">
      <selection activeCell="L15" sqref="L15"/>
    </sheetView>
  </sheetViews>
  <sheetFormatPr defaultRowHeight="14.5" x14ac:dyDescent="0.35"/>
  <cols>
    <col min="3" max="3" width="25.90625" customWidth="1"/>
    <col min="4" max="4" width="16.6328125" customWidth="1"/>
    <col min="5" max="5" width="16.453125" customWidth="1"/>
    <col min="6" max="6" width="17.81640625" bestFit="1" customWidth="1"/>
    <col min="7" max="8" width="17.81640625" customWidth="1"/>
    <col min="9" max="9" width="15.08984375" customWidth="1"/>
    <col min="10" max="10" width="25.26953125" customWidth="1"/>
    <col min="11" max="11" width="18.36328125" customWidth="1"/>
    <col min="12" max="12" width="26.26953125" customWidth="1"/>
    <col min="13" max="13" width="17" customWidth="1"/>
    <col min="14" max="14" width="11.1796875" bestFit="1" customWidth="1"/>
    <col min="15" max="15" width="19.81640625" customWidth="1"/>
    <col min="16" max="16" width="16.81640625" customWidth="1"/>
    <col min="19" max="19" width="19.1796875" customWidth="1"/>
    <col min="20" max="20" width="19.26953125" customWidth="1"/>
    <col min="21" max="21" width="16.453125" bestFit="1" customWidth="1"/>
  </cols>
  <sheetData>
    <row r="2" spans="3:12" x14ac:dyDescent="0.35">
      <c r="L2" s="35" t="s">
        <v>128</v>
      </c>
    </row>
    <row r="3" spans="3:12" ht="30.5" customHeight="1" x14ac:dyDescent="0.35">
      <c r="C3" s="14" t="s">
        <v>1</v>
      </c>
      <c r="D3" s="14" t="s">
        <v>40</v>
      </c>
      <c r="E3" s="14" t="s">
        <v>41</v>
      </c>
      <c r="F3" s="13" t="s">
        <v>66</v>
      </c>
      <c r="G3" s="19" t="s">
        <v>67</v>
      </c>
      <c r="H3" s="19" t="s">
        <v>68</v>
      </c>
      <c r="I3" s="19" t="s">
        <v>119</v>
      </c>
      <c r="J3" s="19" t="s">
        <v>120</v>
      </c>
      <c r="K3" s="19" t="s">
        <v>104</v>
      </c>
      <c r="L3" s="39" t="s">
        <v>129</v>
      </c>
    </row>
    <row r="4" spans="3:12" x14ac:dyDescent="0.35">
      <c r="C4" s="6" t="s">
        <v>11</v>
      </c>
      <c r="D4" s="6" t="str">
        <f>LEFT(C4,3)</f>
        <v>Ali</v>
      </c>
      <c r="E4" s="6" t="str">
        <f>RIGHT(C4,3)</f>
        <v>ice</v>
      </c>
      <c r="F4" s="9" t="str">
        <f>IF('Data Employee'!O4&gt;4.5,"Top Performer","Not Top Performer")</f>
        <v>Not Top Performer</v>
      </c>
      <c r="G4" s="9" t="str">
        <f>IF('Data Employee'!F4&gt;55000,"High Salary","Low Salary")</f>
        <v>Low Salary</v>
      </c>
      <c r="H4" s="12" t="str">
        <f>IF(OR('Data Employee'!E4="Sales",'Data Employee'!E4="IT"),"Core Business","Non Core Business")</f>
        <v>Core Business</v>
      </c>
      <c r="I4" s="12" t="str">
        <f>IF('Data Employee'!L4&lt;30,"Young Employee","Not Young Emp")</f>
        <v>Young Employee</v>
      </c>
      <c r="J4" s="12" t="str">
        <f>IF('Data Employee'!K4&gt;=5,"Senior Employee","Not Senior")</f>
        <v>Not Senior</v>
      </c>
      <c r="K4" s="9">
        <f>LEN('Data Employee'!D4)</f>
        <v>5</v>
      </c>
      <c r="L4" s="12" t="str" cm="1">
        <f t="array" ref="L4">_xlfn.IFS('Data Employee'!O4&gt;4.5,"Top Performer",'Data Employee'!O4&gt;=4,"Average ", 'Data Employee'!O4&lt;4,"Needs Improvements")</f>
        <v xml:space="preserve">Average </v>
      </c>
    </row>
    <row r="5" spans="3:12" x14ac:dyDescent="0.35">
      <c r="C5" s="6" t="s">
        <v>15</v>
      </c>
      <c r="D5" s="6" t="str">
        <f t="shared" ref="D5:D18" si="0">LEFT(C5,3)</f>
        <v>Bob</v>
      </c>
      <c r="E5" s="6" t="str">
        <f t="shared" ref="E5:E18" si="1">RIGHT(C5,3)</f>
        <v>Bob</v>
      </c>
      <c r="F5" s="9" t="str">
        <f>IF('Data Employee'!O5&gt;4.5,"Top Performer","Not Top Performer")</f>
        <v>Not Top Performer</v>
      </c>
      <c r="G5" s="9" t="str">
        <f>IF('Data Employee'!F5&gt;55000,"High Salary","Low Salary")</f>
        <v>Low Salary</v>
      </c>
      <c r="H5" s="12" t="str">
        <f>IF(OR('Data Employee'!E5="Sales",'Data Employee'!E5="IT"),"Core Business","Non Core Business")</f>
        <v>Non Core Business</v>
      </c>
      <c r="I5" s="12" t="str">
        <f>IF('Data Employee'!L5&lt;30,"Young Employee","Not Young Emp")</f>
        <v>Not Young Emp</v>
      </c>
      <c r="J5" s="12" t="str">
        <f>IF('Data Employee'!K5&gt;=5,"Senior Employee","Not Senior")</f>
        <v>Senior Employee</v>
      </c>
      <c r="K5" s="9">
        <f>LEN('Data Employee'!D5)</f>
        <v>3</v>
      </c>
      <c r="L5" s="12" t="str" cm="1">
        <f t="array" ref="L5">_xlfn.IFS('Data Employee'!O5&gt;4.5,"Top Performer",'Data Employee'!O5&gt;=4,"Average ", 'Data Employee'!O5&lt;4,"Needs Improvements")</f>
        <v>Needs Improvements</v>
      </c>
    </row>
    <row r="6" spans="3:12" x14ac:dyDescent="0.35">
      <c r="C6" s="6" t="s">
        <v>19</v>
      </c>
      <c r="D6" s="6" t="str">
        <f t="shared" si="0"/>
        <v>Cha</v>
      </c>
      <c r="E6" s="6" t="str">
        <f t="shared" si="1"/>
        <v>lie</v>
      </c>
      <c r="F6" s="9" t="str">
        <f>IF('Data Employee'!O6&gt;4.5,"Top Performer","Not Top Performer")</f>
        <v>Not Top Performer</v>
      </c>
      <c r="G6" s="9" t="str">
        <f>IF('Data Employee'!F6&gt;55000,"High Salary","Low Salary")</f>
        <v>Low Salary</v>
      </c>
      <c r="H6" s="12" t="str">
        <f>IF(OR('Data Employee'!E6="Sales",'Data Employee'!E6="IT"),"Core Business","Non Core Business")</f>
        <v>Core Business</v>
      </c>
      <c r="I6" s="12" t="str">
        <f>IF('Data Employee'!L6&lt;30,"Young Employee","Not Young Emp")</f>
        <v>Young Employee</v>
      </c>
      <c r="J6" s="12" t="str">
        <f>IF('Data Employee'!K6&gt;=5,"Senior Employee","Not Senior")</f>
        <v>Not Senior</v>
      </c>
      <c r="K6" s="9">
        <f>LEN('Data Employee'!D6)</f>
        <v>7</v>
      </c>
      <c r="L6" s="12" t="str" cm="1">
        <f t="array" ref="L6">_xlfn.IFS('Data Employee'!O6&gt;4.5,"Top Performer",'Data Employee'!O6&gt;=4,"Average ", 'Data Employee'!O6&lt;4,"Needs Improvements")</f>
        <v xml:space="preserve">Average </v>
      </c>
    </row>
    <row r="7" spans="3:12" x14ac:dyDescent="0.35">
      <c r="C7" s="6" t="s">
        <v>22</v>
      </c>
      <c r="D7" s="6" t="str">
        <f t="shared" si="0"/>
        <v>Dav</v>
      </c>
      <c r="E7" s="6" t="str">
        <f t="shared" si="1"/>
        <v>vid</v>
      </c>
      <c r="F7" s="9" t="str">
        <f>IF('Data Employee'!O7&gt;4.5,"Top Performer","Not Top Performer")</f>
        <v>Not Top Performer</v>
      </c>
      <c r="G7" s="9" t="str">
        <f>IF('Data Employee'!F7&gt;55000,"High Salary","Low Salary")</f>
        <v>Low Salary</v>
      </c>
      <c r="H7" s="12" t="str">
        <f>IF(OR('Data Employee'!E7="Sales",'Data Employee'!E7="IT"),"Core Business","Non Core Business")</f>
        <v>Core Business</v>
      </c>
      <c r="I7" s="12" t="str">
        <f>IF('Data Employee'!L7&lt;30,"Young Employee","Not Young Emp")</f>
        <v>Young Employee</v>
      </c>
      <c r="J7" s="12" t="str">
        <f>IF('Data Employee'!K7&gt;=5,"Senior Employee","Not Senior")</f>
        <v>Not Senior</v>
      </c>
      <c r="K7" s="9">
        <f>LEN('Data Employee'!D7)</f>
        <v>5</v>
      </c>
      <c r="L7" s="12" t="str" cm="1">
        <f t="array" ref="L7">_xlfn.IFS('Data Employee'!O7&gt;4.5,"Top Performer",'Data Employee'!O7&gt;=4,"Average ", 'Data Employee'!O7&lt;4,"Needs Improvements")</f>
        <v>Needs Improvements</v>
      </c>
    </row>
    <row r="8" spans="3:12" x14ac:dyDescent="0.35">
      <c r="C8" s="6" t="s">
        <v>23</v>
      </c>
      <c r="D8" s="6" t="str">
        <f t="shared" si="0"/>
        <v>Eva</v>
      </c>
      <c r="E8" s="6" t="str">
        <f t="shared" si="1"/>
        <v>Eva</v>
      </c>
      <c r="F8" s="9" t="str">
        <f>IF('Data Employee'!O8&gt;4.5,"Top Performer","Not Top Performer")</f>
        <v>Top Performer</v>
      </c>
      <c r="G8" s="9" t="str">
        <f>IF('Data Employee'!F8&gt;55000,"High Salary","Low Salary")</f>
        <v>High Salary</v>
      </c>
      <c r="H8" s="12" t="str">
        <f>IF(OR('Data Employee'!E8="Sales",'Data Employee'!E8="IT"),"Core Business","Non Core Business")</f>
        <v>Non Core Business</v>
      </c>
      <c r="I8" s="12" t="str">
        <f>IF('Data Employee'!L8&lt;30,"Young Employee","Not Young Emp")</f>
        <v>Not Young Emp</v>
      </c>
      <c r="J8" s="12" t="str">
        <f>IF('Data Employee'!K8&gt;=5,"Senior Employee","Not Senior")</f>
        <v>Senior Employee</v>
      </c>
      <c r="K8" s="9">
        <f>LEN('Data Employee'!D8)</f>
        <v>3</v>
      </c>
      <c r="L8" s="12" t="str" cm="1">
        <f t="array" ref="L8">_xlfn.IFS('Data Employee'!O8&gt;4.5,"Top Performer",'Data Employee'!O8&gt;=4,"Average ", 'Data Employee'!O8&lt;4,"Needs Improvements")</f>
        <v>Top Performer</v>
      </c>
    </row>
    <row r="9" spans="3:12" x14ac:dyDescent="0.35">
      <c r="C9" s="6" t="s">
        <v>26</v>
      </c>
      <c r="D9" s="6" t="str">
        <f t="shared" si="0"/>
        <v>Fra</v>
      </c>
      <c r="E9" s="6" t="str">
        <f t="shared" si="1"/>
        <v>ank</v>
      </c>
      <c r="F9" s="9" t="str">
        <f>IF('Data Employee'!O9&gt;4.5,"Top Performer","Not Top Performer")</f>
        <v>Not Top Performer</v>
      </c>
      <c r="G9" s="9" t="str">
        <f>IF('Data Employee'!F9&gt;55000,"High Salary","Low Salary")</f>
        <v>Low Salary</v>
      </c>
      <c r="H9" s="12" t="str">
        <f>IF(OR('Data Employee'!E9="Sales",'Data Employee'!E9="IT"),"Core Business","Non Core Business")</f>
        <v>Non Core Business</v>
      </c>
      <c r="I9" s="12" t="str">
        <f>IF('Data Employee'!L9&lt;30,"Young Employee","Not Young Emp")</f>
        <v>Young Employee</v>
      </c>
      <c r="J9" s="12" t="str">
        <f>IF('Data Employee'!K9&gt;=5,"Senior Employee","Not Senior")</f>
        <v>Not Senior</v>
      </c>
      <c r="K9" s="9">
        <f>LEN('Data Employee'!D9)</f>
        <v>5</v>
      </c>
      <c r="L9" s="12" t="str" cm="1">
        <f t="array" ref="L9">_xlfn.IFS('Data Employee'!O9&gt;4.5,"Top Performer",'Data Employee'!O9&gt;=4,"Average ", 'Data Employee'!O9&lt;4,"Needs Improvements")</f>
        <v>Needs Improvements</v>
      </c>
    </row>
    <row r="10" spans="3:12" x14ac:dyDescent="0.35">
      <c r="C10" s="6" t="s">
        <v>27</v>
      </c>
      <c r="D10" s="6" t="str">
        <f t="shared" si="0"/>
        <v>Gra</v>
      </c>
      <c r="E10" s="6" t="str">
        <f t="shared" si="1"/>
        <v>ace</v>
      </c>
      <c r="F10" s="9" t="str">
        <f>IF('Data Employee'!O10&gt;4.5,"Top Performer","Not Top Performer")</f>
        <v>Not Top Performer</v>
      </c>
      <c r="G10" s="9" t="str">
        <f>IF('Data Employee'!F10&gt;55000,"High Salary","Low Salary")</f>
        <v>Low Salary</v>
      </c>
      <c r="H10" s="12" t="str">
        <f>IF(OR('Data Employee'!E10="Sales",'Data Employee'!E10="IT"),"Core Business","Non Core Business")</f>
        <v>Core Business</v>
      </c>
      <c r="I10" s="12" t="str">
        <f>IF('Data Employee'!L10&lt;30,"Young Employee","Not Young Emp")</f>
        <v>Young Employee</v>
      </c>
      <c r="J10" s="12" t="str">
        <f>IF('Data Employee'!K10&gt;=5,"Senior Employee","Not Senior")</f>
        <v>Senior Employee</v>
      </c>
      <c r="K10" s="9">
        <f>LEN('Data Employee'!D10)</f>
        <v>5</v>
      </c>
      <c r="L10" s="12" t="str" cm="1">
        <f t="array" ref="L10">_xlfn.IFS('Data Employee'!O10&gt;4.5,"Top Performer",'Data Employee'!O10&gt;=4,"Average ", 'Data Employee'!O10&lt;4,"Needs Improvements")</f>
        <v xml:space="preserve">Average </v>
      </c>
    </row>
    <row r="11" spans="3:12" x14ac:dyDescent="0.35">
      <c r="C11" s="6" t="s">
        <v>28</v>
      </c>
      <c r="D11" s="6" t="str">
        <f t="shared" si="0"/>
        <v>Hen</v>
      </c>
      <c r="E11" s="6" t="str">
        <f t="shared" si="1"/>
        <v>nry</v>
      </c>
      <c r="F11" s="9" t="str">
        <f>IF('Data Employee'!O11&gt;4.5,"Top Performer","Not Top Performer")</f>
        <v>Not Top Performer</v>
      </c>
      <c r="G11" s="9" t="str">
        <f>IF('Data Employee'!F11&gt;55000,"High Salary","Low Salary")</f>
        <v>Low Salary</v>
      </c>
      <c r="H11" s="12" t="str">
        <f>IF(OR('Data Employee'!E11="Sales",'Data Employee'!E11="IT"),"Core Business","Non Core Business")</f>
        <v>Core Business</v>
      </c>
      <c r="I11" s="12" t="str">
        <f>IF('Data Employee'!L11&lt;30,"Young Employee","Not Young Emp")</f>
        <v>Young Employee</v>
      </c>
      <c r="J11" s="12" t="str">
        <f>IF('Data Employee'!K11&gt;=5,"Senior Employee","Not Senior")</f>
        <v>Not Senior</v>
      </c>
      <c r="K11" s="9">
        <f>LEN('Data Employee'!D11)</f>
        <v>5</v>
      </c>
      <c r="L11" s="12" t="str" cm="1">
        <f t="array" ref="L11">_xlfn.IFS('Data Employee'!O11&gt;4.5,"Top Performer",'Data Employee'!O11&gt;=4,"Average ", 'Data Employee'!O11&lt;4,"Needs Improvements")</f>
        <v xml:space="preserve">Average </v>
      </c>
    </row>
    <row r="12" spans="3:12" x14ac:dyDescent="0.35">
      <c r="C12" s="6" t="s">
        <v>29</v>
      </c>
      <c r="D12" s="6" t="str">
        <f t="shared" si="0"/>
        <v>Isa</v>
      </c>
      <c r="E12" s="6" t="str">
        <f t="shared" si="1"/>
        <v>lla</v>
      </c>
      <c r="F12" s="9" t="str">
        <f>IF('Data Employee'!O12&gt;4.5,"Top Performer","Not Top Performer")</f>
        <v>Top Performer</v>
      </c>
      <c r="G12" s="9" t="str">
        <f>IF('Data Employee'!F12&gt;55000,"High Salary","Low Salary")</f>
        <v>High Salary</v>
      </c>
      <c r="H12" s="12" t="str">
        <f>IF(OR('Data Employee'!E12="Sales",'Data Employee'!E12="IT"),"Core Business","Non Core Business")</f>
        <v>Non Core Business</v>
      </c>
      <c r="I12" s="12" t="str">
        <f>IF('Data Employee'!L12&lt;30,"Young Employee","Not Young Emp")</f>
        <v>Not Young Emp</v>
      </c>
      <c r="J12" s="12" t="str">
        <f>IF('Data Employee'!K12&gt;=5,"Senior Employee","Not Senior")</f>
        <v>Senior Employee</v>
      </c>
      <c r="K12" s="9">
        <f>LEN('Data Employee'!D12)</f>
        <v>8</v>
      </c>
      <c r="L12" s="12" t="str" cm="1">
        <f t="array" ref="L12">_xlfn.IFS('Data Employee'!O12&gt;4.5,"Top Performer",'Data Employee'!O12&gt;=4,"Average ", 'Data Employee'!O12&lt;4,"Needs Improvements")</f>
        <v>Top Performer</v>
      </c>
    </row>
    <row r="13" spans="3:12" x14ac:dyDescent="0.35">
      <c r="C13" s="6" t="s">
        <v>30</v>
      </c>
      <c r="D13" s="6" t="str">
        <f t="shared" si="0"/>
        <v>Jac</v>
      </c>
      <c r="E13" s="6" t="str">
        <f t="shared" si="1"/>
        <v>ack</v>
      </c>
      <c r="F13" s="9" t="str">
        <f>IF('Data Employee'!O13&gt;4.5,"Top Performer","Not Top Performer")</f>
        <v>Top Performer</v>
      </c>
      <c r="G13" s="9" t="str">
        <f>IF('Data Employee'!F13&gt;55000,"High Salary","Low Salary")</f>
        <v>High Salary</v>
      </c>
      <c r="H13" s="12" t="str">
        <f>IF(OR('Data Employee'!E13="Sales",'Data Employee'!E13="IT"),"Core Business","Non Core Business")</f>
        <v>Core Business</v>
      </c>
      <c r="I13" s="12" t="str">
        <f>IF('Data Employee'!L13&lt;30,"Young Employee","Not Young Emp")</f>
        <v>Not Young Emp</v>
      </c>
      <c r="J13" s="12" t="str">
        <f>IF('Data Employee'!K13&gt;=5,"Senior Employee","Not Senior")</f>
        <v>Senior Employee</v>
      </c>
      <c r="K13" s="9">
        <f>LEN('Data Employee'!D13)</f>
        <v>4</v>
      </c>
      <c r="L13" s="12" t="str" cm="1">
        <f t="array" ref="L13">_xlfn.IFS('Data Employee'!O13&gt;4.5,"Top Performer",'Data Employee'!O13&gt;=4,"Average ", 'Data Employee'!O13&lt;4,"Needs Improvements")</f>
        <v>Top Performer</v>
      </c>
    </row>
    <row r="14" spans="3:12" x14ac:dyDescent="0.35">
      <c r="C14" s="6" t="s">
        <v>31</v>
      </c>
      <c r="D14" s="6" t="str">
        <f t="shared" si="0"/>
        <v>Kar</v>
      </c>
      <c r="E14" s="6" t="str">
        <f t="shared" si="1"/>
        <v>ren</v>
      </c>
      <c r="F14" s="9" t="str">
        <f>IF('Data Employee'!O14&gt;4.5,"Top Performer","Not Top Performer")</f>
        <v>Not Top Performer</v>
      </c>
      <c r="G14" s="9" t="str">
        <f>IF('Data Employee'!F14&gt;55000,"High Salary","Low Salary")</f>
        <v>Low Salary</v>
      </c>
      <c r="H14" s="12" t="str">
        <f>IF(OR('Data Employee'!E14="Sales",'Data Employee'!E14="IT"),"Core Business","Non Core Business")</f>
        <v>Core Business</v>
      </c>
      <c r="I14" s="12" t="str">
        <f>IF('Data Employee'!L14&lt;30,"Young Employee","Not Young Emp")</f>
        <v>Young Employee</v>
      </c>
      <c r="J14" s="12" t="str">
        <f>IF('Data Employee'!K14&gt;=5,"Senior Employee","Not Senior")</f>
        <v>Not Senior</v>
      </c>
      <c r="K14" s="9">
        <f>LEN('Data Employee'!D14)</f>
        <v>5</v>
      </c>
      <c r="L14" s="12" t="str" cm="1">
        <f t="array" ref="L14">_xlfn.IFS('Data Employee'!O14&gt;4.5,"Top Performer",'Data Employee'!O14&gt;=4,"Average ", 'Data Employee'!O14&lt;4,"Needs Improvements")</f>
        <v>Needs Improvements</v>
      </c>
    </row>
    <row r="15" spans="3:12" x14ac:dyDescent="0.35">
      <c r="C15" s="6" t="s">
        <v>32</v>
      </c>
      <c r="D15" s="6" t="str">
        <f t="shared" si="0"/>
        <v>Lia</v>
      </c>
      <c r="E15" s="6" t="str">
        <f t="shared" si="1"/>
        <v>iam</v>
      </c>
      <c r="F15" s="9" t="str">
        <f>IF('Data Employee'!O15&gt;4.5,"Top Performer","Not Top Performer")</f>
        <v>Not Top Performer</v>
      </c>
      <c r="G15" s="9" t="str">
        <f>IF('Data Employee'!F15&gt;55000,"High Salary","Low Salary")</f>
        <v>Low Salary</v>
      </c>
      <c r="H15" s="12" t="str">
        <f>IF(OR('Data Employee'!E15="Sales",'Data Employee'!E15="IT"),"Core Business","Non Core Business")</f>
        <v>Non Core Business</v>
      </c>
      <c r="I15" s="12" t="str">
        <f>IF('Data Employee'!L15&lt;30,"Young Employee","Not Young Emp")</f>
        <v>Young Employee</v>
      </c>
      <c r="J15" s="12" t="str">
        <f>IF('Data Employee'!K15&gt;=5,"Senior Employee","Not Senior")</f>
        <v>Not Senior</v>
      </c>
      <c r="K15" s="9">
        <f>LEN('Data Employee'!D15)</f>
        <v>4</v>
      </c>
      <c r="L15" s="12" t="str" cm="1">
        <f t="array" ref="L15">_xlfn.IFS('Data Employee'!O15&gt;4.5,"Top Performer",'Data Employee'!O15&gt;=4,"Average ", 'Data Employee'!O15&lt;4,"Needs Improvements")</f>
        <v>Needs Improvements</v>
      </c>
    </row>
    <row r="16" spans="3:12" x14ac:dyDescent="0.35">
      <c r="C16" s="6" t="s">
        <v>33</v>
      </c>
      <c r="D16" s="6" t="str">
        <f t="shared" si="0"/>
        <v>Mia</v>
      </c>
      <c r="E16" s="6" t="str">
        <f t="shared" si="1"/>
        <v>Mia</v>
      </c>
      <c r="F16" s="9" t="str">
        <f>IF('Data Employee'!O16&gt;4.5,"Top Performer","Not Top Performer")</f>
        <v>Top Performer</v>
      </c>
      <c r="G16" s="9" t="str">
        <f>IF('Data Employee'!F16&gt;55000,"High Salary","Low Salary")</f>
        <v>High Salary</v>
      </c>
      <c r="H16" s="12" t="str">
        <f>IF(OR('Data Employee'!E16="Sales",'Data Employee'!E16="IT"),"Core Business","Non Core Business")</f>
        <v>Non Core Business</v>
      </c>
      <c r="I16" s="12" t="str">
        <f>IF('Data Employee'!L16&lt;30,"Young Employee","Not Young Emp")</f>
        <v>Not Young Emp</v>
      </c>
      <c r="J16" s="12" t="str">
        <f>IF('Data Employee'!K16&gt;=5,"Senior Employee","Not Senior")</f>
        <v>Senior Employee</v>
      </c>
      <c r="K16" s="9">
        <f>LEN('Data Employee'!D16)</f>
        <v>3</v>
      </c>
      <c r="L16" s="12" t="str" cm="1">
        <f t="array" ref="L16">_xlfn.IFS('Data Employee'!O16&gt;4.5,"Top Performer",'Data Employee'!O16&gt;=4,"Average ", 'Data Employee'!O16&lt;4,"Needs Improvements")</f>
        <v>Top Performer</v>
      </c>
    </row>
    <row r="17" spans="3:16" x14ac:dyDescent="0.35">
      <c r="C17" s="6" t="s">
        <v>34</v>
      </c>
      <c r="D17" s="6" t="str">
        <f t="shared" si="0"/>
        <v>Noa</v>
      </c>
      <c r="E17" s="6" t="str">
        <f t="shared" si="1"/>
        <v>oah</v>
      </c>
      <c r="F17" s="9" t="str">
        <f>IF('Data Employee'!O17&gt;4.5,"Top Performer","Not Top Performer")</f>
        <v>Top Performer</v>
      </c>
      <c r="G17" s="9" t="str">
        <f>IF('Data Employee'!F17&gt;55000,"High Salary","Low Salary")</f>
        <v>High Salary</v>
      </c>
      <c r="H17" s="12" t="str">
        <f>IF(OR('Data Employee'!E17="Sales",'Data Employee'!E17="IT"),"Core Business","Non Core Business")</f>
        <v>Core Business</v>
      </c>
      <c r="I17" s="12" t="str">
        <f>IF('Data Employee'!L17&lt;30,"Young Employee","Not Young Emp")</f>
        <v>Not Young Emp</v>
      </c>
      <c r="J17" s="12" t="str">
        <f>IF('Data Employee'!K17&gt;=5,"Senior Employee","Not Senior")</f>
        <v>Senior Employee</v>
      </c>
      <c r="K17" s="9">
        <f>LEN('Data Employee'!D17)</f>
        <v>4</v>
      </c>
      <c r="L17" s="12" t="str" cm="1">
        <f t="array" ref="L17">_xlfn.IFS('Data Employee'!O17&gt;4.5,"Top Performer",'Data Employee'!O17&gt;=4,"Average ", 'Data Employee'!O17&lt;4,"Needs Improvements")</f>
        <v>Top Performer</v>
      </c>
    </row>
    <row r="18" spans="3:16" x14ac:dyDescent="0.35">
      <c r="C18" s="6" t="s">
        <v>35</v>
      </c>
      <c r="D18" s="6" t="str">
        <f t="shared" si="0"/>
        <v>Oli</v>
      </c>
      <c r="E18" s="6" t="str">
        <f t="shared" si="1"/>
        <v>via</v>
      </c>
      <c r="F18" s="9" t="str">
        <f>IF('Data Employee'!O18&gt;4.5,"Top Performer","Not Top Performer")</f>
        <v>Not Top Performer</v>
      </c>
      <c r="G18" s="9" t="str">
        <f>IF('Data Employee'!F18&gt;55000,"High Salary","Low Salary")</f>
        <v>Low Salary</v>
      </c>
      <c r="H18" s="12" t="str">
        <f>IF(OR('Data Employee'!E18="Sales",'Data Employee'!E18="IT"),"Core Business","Non Core Business")</f>
        <v>Core Business</v>
      </c>
      <c r="I18" s="12" t="str">
        <f>IF('Data Employee'!L18&lt;30,"Young Employee","Not Young Emp")</f>
        <v>Not Young Emp</v>
      </c>
      <c r="J18" s="12" t="str">
        <f>IF('Data Employee'!K18&gt;=5,"Senior Employee","Not Senior")</f>
        <v>Senior Employee</v>
      </c>
      <c r="K18" s="9">
        <f>LEN('Data Employee'!D18)</f>
        <v>6</v>
      </c>
      <c r="L18" s="12" t="str" cm="1">
        <f t="array" ref="L18">_xlfn.IFS('Data Employee'!O18&gt;4.5,"Top Performer",'Data Employee'!O18&gt;=4,"Average ", 'Data Employee'!O18&lt;4,"Needs Improvements")</f>
        <v xml:space="preserve">Average </v>
      </c>
    </row>
    <row r="23" spans="3:16" ht="30" customHeight="1" x14ac:dyDescent="0.35">
      <c r="C23" s="34" t="s">
        <v>42</v>
      </c>
      <c r="D23" s="34"/>
      <c r="F23" s="27" t="s">
        <v>45</v>
      </c>
      <c r="G23" s="27"/>
      <c r="H23" s="23"/>
      <c r="I23" s="28" t="s">
        <v>52</v>
      </c>
      <c r="J23" s="28"/>
      <c r="L23" s="29" t="s">
        <v>55</v>
      </c>
      <c r="M23" s="29"/>
      <c r="P23" s="15"/>
    </row>
    <row r="24" spans="3:16" ht="26" customHeight="1" x14ac:dyDescent="0.35">
      <c r="C24" s="13" t="s">
        <v>43</v>
      </c>
      <c r="D24" s="14" t="s">
        <v>44</v>
      </c>
      <c r="F24" s="14" t="s">
        <v>46</v>
      </c>
      <c r="G24" s="14" t="s">
        <v>47</v>
      </c>
      <c r="I24" s="13" t="s">
        <v>2</v>
      </c>
      <c r="J24" s="13" t="s">
        <v>53</v>
      </c>
      <c r="L24" s="14" t="s">
        <v>56</v>
      </c>
      <c r="M24" s="14" t="s">
        <v>57</v>
      </c>
    </row>
    <row r="25" spans="3:16" x14ac:dyDescent="0.35">
      <c r="C25" s="12" t="s">
        <v>12</v>
      </c>
      <c r="D25" s="12">
        <f>COUNTIF('Data Employee'!E4:E18,C25)</f>
        <v>5</v>
      </c>
      <c r="F25" s="6">
        <v>4.5</v>
      </c>
      <c r="G25" s="6">
        <f>COUNTIF('Data Employee'!O4:O18,"&gt;"&amp;F25)</f>
        <v>5</v>
      </c>
      <c r="I25" s="6" t="s">
        <v>24</v>
      </c>
      <c r="J25" s="18">
        <f>AVERAGEIF('Data Employee'!E4:E18,I25,'Data Employee'!O4:O18)</f>
        <v>4.7666666666666666</v>
      </c>
      <c r="L25" s="9">
        <v>5</v>
      </c>
      <c r="M25" s="9">
        <f>COUNTIF('Data Employee'!K4:K18,"&gt;"&amp;L25)</f>
        <v>5</v>
      </c>
    </row>
    <row r="28" spans="3:16" ht="39.5" customHeight="1" x14ac:dyDescent="0.35">
      <c r="I28" s="28" t="s">
        <v>50</v>
      </c>
      <c r="J28" s="28"/>
      <c r="K28" s="15"/>
      <c r="L28" s="15"/>
      <c r="M28" s="30" t="s">
        <v>51</v>
      </c>
      <c r="N28" s="30"/>
    </row>
    <row r="29" spans="3:16" x14ac:dyDescent="0.35">
      <c r="C29" s="8" t="s">
        <v>48</v>
      </c>
      <c r="D29" s="10" t="s">
        <v>49</v>
      </c>
      <c r="I29" s="8" t="s">
        <v>6</v>
      </c>
      <c r="J29" s="10" t="s">
        <v>5</v>
      </c>
      <c r="M29" s="8" t="s">
        <v>2</v>
      </c>
      <c r="N29" s="8" t="s">
        <v>5</v>
      </c>
    </row>
    <row r="30" spans="3:16" x14ac:dyDescent="0.35">
      <c r="C30" s="6">
        <f>MAX('Data Employee'!F4:F18)</f>
        <v>64000</v>
      </c>
      <c r="D30" s="6">
        <f>MIN('Data Employee'!F4:F18)</f>
        <v>40000</v>
      </c>
      <c r="I30" s="6" t="s">
        <v>13</v>
      </c>
      <c r="J30" s="17">
        <f>SUMIF('Data Employee'!J4:J18,I30,'Data Employee'!I4:I18)</f>
        <v>750000</v>
      </c>
      <c r="M30" s="6" t="s">
        <v>20</v>
      </c>
      <c r="N30" s="16">
        <f>SUMIF('Data Employee'!E4:E18,M30,'Data Employee'!I4:I18)</f>
        <v>740000</v>
      </c>
    </row>
    <row r="33" spans="3:21" ht="32" customHeight="1" x14ac:dyDescent="0.35">
      <c r="C33" s="30" t="s">
        <v>58</v>
      </c>
      <c r="D33" s="30"/>
      <c r="F33" s="30" t="s">
        <v>60</v>
      </c>
      <c r="G33" s="30"/>
      <c r="H33" s="30"/>
      <c r="I33" s="30"/>
      <c r="K33" s="30" t="s">
        <v>61</v>
      </c>
      <c r="L33" s="30"/>
      <c r="M33" s="30"/>
      <c r="O33" s="31" t="s">
        <v>63</v>
      </c>
      <c r="P33" s="31"/>
      <c r="S33" s="32"/>
      <c r="T33" s="32"/>
      <c r="U33" s="32"/>
    </row>
    <row r="34" spans="3:21" x14ac:dyDescent="0.35">
      <c r="C34" s="14" t="s">
        <v>2</v>
      </c>
      <c r="D34" s="14" t="s">
        <v>59</v>
      </c>
      <c r="F34" s="8" t="s">
        <v>56</v>
      </c>
      <c r="G34" s="8"/>
      <c r="H34" s="8"/>
      <c r="I34" s="14" t="s">
        <v>39</v>
      </c>
      <c r="K34" s="10" t="s">
        <v>9</v>
      </c>
      <c r="L34" s="10"/>
      <c r="M34" s="14" t="s">
        <v>62</v>
      </c>
      <c r="O34" s="10" t="s">
        <v>65</v>
      </c>
      <c r="P34" s="10" t="s">
        <v>57</v>
      </c>
    </row>
    <row r="35" spans="3:21" x14ac:dyDescent="0.35">
      <c r="C35" s="6" t="s">
        <v>54</v>
      </c>
      <c r="D35" s="6">
        <f>SUMIF('Data Employee'!E4:E18,C35,'Data Employee'!H4:H18)</f>
        <v>12420</v>
      </c>
      <c r="F35" s="12">
        <v>5</v>
      </c>
      <c r="G35" s="12"/>
      <c r="H35" s="12"/>
      <c r="I35" s="12">
        <f>AVERAGEIF('Data Employee'!K4:K18,"&gt;"&amp;F35,'Data Employee'!F4:F18)</f>
        <v>60600</v>
      </c>
      <c r="K35" s="9" t="s">
        <v>14</v>
      </c>
      <c r="L35" s="9"/>
      <c r="M35" s="12">
        <f>COUNTIF('Data Employee'!M4:M18,K35)</f>
        <v>7</v>
      </c>
      <c r="O35" s="9" t="s">
        <v>64</v>
      </c>
      <c r="P35" s="9">
        <f>COUNTIF('Data Employee'!D4:D18,"*"&amp;O35&amp;"*")</f>
        <v>13</v>
      </c>
      <c r="S35" s="11"/>
      <c r="T35" s="11"/>
    </row>
    <row r="36" spans="3:21" x14ac:dyDescent="0.35">
      <c r="S36" s="11"/>
      <c r="T36" s="11"/>
    </row>
    <row r="37" spans="3:21" x14ac:dyDescent="0.35">
      <c r="S37" s="11"/>
      <c r="T37" s="11"/>
    </row>
    <row r="38" spans="3:21" ht="32" customHeight="1" x14ac:dyDescent="0.35">
      <c r="C38" s="30" t="s">
        <v>69</v>
      </c>
      <c r="D38" s="30"/>
      <c r="F38" s="33"/>
      <c r="G38" s="33"/>
      <c r="H38" s="33"/>
      <c r="I38" s="33"/>
      <c r="S38" s="11"/>
      <c r="T38" s="11"/>
    </row>
    <row r="39" spans="3:21" x14ac:dyDescent="0.35">
      <c r="C39" s="8" t="s">
        <v>6</v>
      </c>
      <c r="D39" s="10" t="s">
        <v>70</v>
      </c>
      <c r="S39" s="11"/>
      <c r="T39" s="11"/>
    </row>
    <row r="40" spans="3:21" x14ac:dyDescent="0.35">
      <c r="C40" s="6" t="s">
        <v>13</v>
      </c>
      <c r="D40" s="20">
        <f>COUNTIF('Data Employee'!$J$4:$J$18,C40)/COUNTA('Data Employee'!$J$4:$J$18)</f>
        <v>0.33333333333333331</v>
      </c>
      <c r="S40" s="11"/>
      <c r="T40" s="11"/>
    </row>
    <row r="41" spans="3:21" x14ac:dyDescent="0.35">
      <c r="C41" s="6" t="s">
        <v>17</v>
      </c>
      <c r="D41" s="20">
        <f>COUNTIF('Data Employee'!$J$4:$J$18,C41)/COUNTA('Data Employee'!$J$4:$J$18)</f>
        <v>0.2</v>
      </c>
      <c r="S41" s="11"/>
      <c r="T41" s="11"/>
    </row>
    <row r="42" spans="3:21" x14ac:dyDescent="0.35">
      <c r="C42" s="6" t="s">
        <v>21</v>
      </c>
      <c r="D42" s="20">
        <f>COUNTIF('Data Employee'!$J$4:$J$18,C42)/COUNTA('Data Employee'!$J$4:$J$18)</f>
        <v>0.26666666666666666</v>
      </c>
      <c r="S42" s="11"/>
      <c r="T42" s="11"/>
    </row>
    <row r="43" spans="3:21" x14ac:dyDescent="0.35">
      <c r="C43" s="6" t="s">
        <v>25</v>
      </c>
      <c r="D43" s="20">
        <f>COUNTIF('Data Employee'!$J$4:$J$18,C43)/COUNTA('Data Employee'!$J$4:$J$18)</f>
        <v>0.2</v>
      </c>
      <c r="S43" s="11"/>
      <c r="T43" s="11"/>
    </row>
    <row r="44" spans="3:21" x14ac:dyDescent="0.35">
      <c r="D44" s="21">
        <f>SUM(D40:D43)</f>
        <v>1</v>
      </c>
      <c r="S44" s="11"/>
      <c r="T44" s="11"/>
    </row>
    <row r="45" spans="3:21" x14ac:dyDescent="0.35">
      <c r="S45" s="11"/>
      <c r="T45" s="11"/>
    </row>
    <row r="46" spans="3:21" x14ac:dyDescent="0.35">
      <c r="S46" s="11"/>
      <c r="T46" s="11"/>
    </row>
    <row r="47" spans="3:21" x14ac:dyDescent="0.35">
      <c r="S47" s="11"/>
      <c r="T47" s="11"/>
    </row>
    <row r="48" spans="3:21" ht="29.5" customHeight="1" x14ac:dyDescent="0.35">
      <c r="C48" s="13" t="s">
        <v>1</v>
      </c>
      <c r="D48" s="13" t="s">
        <v>115</v>
      </c>
      <c r="E48" s="13" t="s">
        <v>116</v>
      </c>
      <c r="F48" s="13" t="s">
        <v>115</v>
      </c>
      <c r="G48" s="13" t="s">
        <v>121</v>
      </c>
      <c r="H48" s="13" t="s">
        <v>122</v>
      </c>
      <c r="I48" s="13" t="s">
        <v>118</v>
      </c>
      <c r="J48" s="13" t="s">
        <v>117</v>
      </c>
      <c r="T48" s="11"/>
      <c r="U48" s="11"/>
    </row>
    <row r="49" spans="3:21" x14ac:dyDescent="0.35">
      <c r="C49" s="22" t="s">
        <v>105</v>
      </c>
      <c r="D49" s="9">
        <f>LEN(C49)</f>
        <v>16</v>
      </c>
      <c r="E49" s="6" t="str">
        <f>TRIM(C49)</f>
        <v>Alice Johnson</v>
      </c>
      <c r="F49" s="9">
        <f>LEN(E49)</f>
        <v>13</v>
      </c>
      <c r="G49" s="9" t="str" cm="1">
        <f t="array" ref="G49">IF(LEN(E49)=MAX(LEN($E$49:$E$58)),"Yes","No")</f>
        <v>No</v>
      </c>
      <c r="H49" s="9" t="str" cm="1">
        <f t="array" ref="H49">IF(LEN(E49)=MIN(LEN($E$49:$E$58)),"Yes", "No")</f>
        <v>No</v>
      </c>
      <c r="I49" s="9" t="str">
        <f>LOWER(E49)</f>
        <v>alice johnson</v>
      </c>
      <c r="J49" s="6" t="str">
        <f>UPPER(E49)</f>
        <v>ALICE JOHNSON</v>
      </c>
      <c r="T49" s="11"/>
      <c r="U49" s="11"/>
    </row>
    <row r="50" spans="3:21" x14ac:dyDescent="0.35">
      <c r="C50" s="22" t="s">
        <v>106</v>
      </c>
      <c r="D50" s="9">
        <f t="shared" ref="D50:D58" si="2">LEN(C50)</f>
        <v>16</v>
      </c>
      <c r="E50" s="6" t="str">
        <f t="shared" ref="E50:E58" si="3">TRIM(C50)</f>
        <v>Bob Williams</v>
      </c>
      <c r="F50" s="9">
        <f t="shared" ref="F50" si="4">LEN(E50)</f>
        <v>12</v>
      </c>
      <c r="G50" s="9" t="str" cm="1">
        <f t="array" ref="G50">IF(LEN(E50)=MAX(LEN($E$49:$E$58)),"Yes","No")</f>
        <v>No</v>
      </c>
      <c r="H50" s="9" t="str" cm="1">
        <f t="array" ref="H50">IF(LEN(E50)=MIN(LEN($E$49:$E$58)),"Yes", "No")</f>
        <v>No</v>
      </c>
      <c r="I50" s="9" t="str">
        <f t="shared" ref="I50:I58" si="5">LOWER(E50)</f>
        <v>bob williams</v>
      </c>
      <c r="J50" s="6" t="str">
        <f t="shared" ref="J50:J58" si="6">UPPER(E50)</f>
        <v>BOB WILLIAMS</v>
      </c>
    </row>
    <row r="51" spans="3:21" ht="14" customHeight="1" x14ac:dyDescent="0.35">
      <c r="C51" s="22" t="s">
        <v>107</v>
      </c>
      <c r="D51" s="9">
        <f t="shared" si="2"/>
        <v>22</v>
      </c>
      <c r="E51" s="6" t="str">
        <f t="shared" si="3"/>
        <v>Charlie Brown</v>
      </c>
      <c r="F51" s="9">
        <f t="shared" ref="F51" si="7">LEN(E51)</f>
        <v>13</v>
      </c>
      <c r="G51" s="9" t="str" cm="1">
        <f t="array" ref="G51">IF(LEN(E51)=MAX(LEN($E$49:$E$58)),"Yes","No")</f>
        <v>No</v>
      </c>
      <c r="H51" s="9" t="str" cm="1">
        <f t="array" ref="H51">IF(LEN(E51)=MIN(LEN($E$49:$E$58)),"Yes", "No")</f>
        <v>No</v>
      </c>
      <c r="I51" s="9" t="str">
        <f t="shared" si="5"/>
        <v>charlie brown</v>
      </c>
      <c r="J51" s="6" t="str">
        <f t="shared" si="6"/>
        <v>CHARLIE BROWN</v>
      </c>
    </row>
    <row r="52" spans="3:21" x14ac:dyDescent="0.35">
      <c r="C52" s="22" t="s">
        <v>108</v>
      </c>
      <c r="D52" s="9">
        <f t="shared" si="2"/>
        <v>35</v>
      </c>
      <c r="E52" s="6" t="str">
        <f t="shared" si="3"/>
        <v>David Smith</v>
      </c>
      <c r="F52" s="9">
        <f t="shared" ref="F52" si="8">LEN(E52)</f>
        <v>11</v>
      </c>
      <c r="G52" s="9" t="str" cm="1">
        <f t="array" ref="G52">IF(LEN(E52)=MAX(LEN($E$49:$E$58)),"Yes","No")</f>
        <v>No</v>
      </c>
      <c r="H52" s="9" t="str" cm="1">
        <f t="array" ref="H52">IF(LEN(E52)=MIN(LEN($E$49:$E$58)),"Yes", "No")</f>
        <v>Yes</v>
      </c>
      <c r="I52" s="9" t="str">
        <f t="shared" si="5"/>
        <v>david smith</v>
      </c>
      <c r="J52" s="6" t="str">
        <f t="shared" si="6"/>
        <v>DAVID SMITH</v>
      </c>
    </row>
    <row r="53" spans="3:21" x14ac:dyDescent="0.35">
      <c r="C53" s="22" t="s">
        <v>109</v>
      </c>
      <c r="D53" s="9">
        <f t="shared" si="2"/>
        <v>39</v>
      </c>
      <c r="E53" s="6" t="str">
        <f t="shared" si="3"/>
        <v>Emily Davis</v>
      </c>
      <c r="F53" s="9">
        <f t="shared" ref="F53" si="9">LEN(E53)</f>
        <v>11</v>
      </c>
      <c r="G53" s="9" t="str" cm="1">
        <f t="array" ref="G53">IF(LEN(E53)=MAX(LEN($E$49:$E$58)),"Yes","No")</f>
        <v>No</v>
      </c>
      <c r="H53" s="9" t="str" cm="1">
        <f t="array" ref="H53">IF(LEN(E53)=MIN(LEN($E$49:$E$58)),"Yes", "No")</f>
        <v>Yes</v>
      </c>
      <c r="I53" s="9" t="str">
        <f t="shared" si="5"/>
        <v>emily davis</v>
      </c>
      <c r="J53" s="6" t="str">
        <f t="shared" si="6"/>
        <v>EMILY DAVIS</v>
      </c>
    </row>
    <row r="54" spans="3:21" x14ac:dyDescent="0.35">
      <c r="C54" s="22" t="s">
        <v>110</v>
      </c>
      <c r="D54" s="9">
        <f t="shared" si="2"/>
        <v>31</v>
      </c>
      <c r="E54" s="6" t="str">
        <f t="shared" si="3"/>
        <v>Frank Miller</v>
      </c>
      <c r="F54" s="9">
        <f t="shared" ref="F54" si="10">LEN(E54)</f>
        <v>12</v>
      </c>
      <c r="G54" s="9" t="str" cm="1">
        <f t="array" ref="G54">IF(LEN(E54)=MAX(LEN($E$49:$E$58)),"Yes","No")</f>
        <v>No</v>
      </c>
      <c r="H54" s="9" t="str" cm="1">
        <f t="array" ref="H54">IF(LEN(E54)=MIN(LEN($E$49:$E$58)),"Yes", "No")</f>
        <v>No</v>
      </c>
      <c r="I54" s="9" t="str">
        <f t="shared" si="5"/>
        <v>frank miller</v>
      </c>
      <c r="J54" s="6" t="str">
        <f t="shared" si="6"/>
        <v>FRANK MILLER</v>
      </c>
    </row>
    <row r="55" spans="3:21" x14ac:dyDescent="0.35">
      <c r="C55" s="22" t="s">
        <v>111</v>
      </c>
      <c r="D55" s="9">
        <f t="shared" si="2"/>
        <v>39</v>
      </c>
      <c r="E55" s="6" t="str">
        <f t="shared" si="3"/>
        <v>Grace Wilson</v>
      </c>
      <c r="F55" s="9">
        <f>LEN(E55)</f>
        <v>12</v>
      </c>
      <c r="G55" s="9" t="str" cm="1">
        <f t="array" ref="G55">IF(LEN(E55)=MAX(LEN($E$49:$E$58)),"Yes","No")</f>
        <v>No</v>
      </c>
      <c r="H55" s="9" t="str" cm="1">
        <f t="array" ref="H55">IF(LEN(E55)=MIN(LEN($E$49:$E$58)),"Yes", "No")</f>
        <v>No</v>
      </c>
      <c r="I55" s="9" t="str">
        <f t="shared" si="5"/>
        <v>grace wilson</v>
      </c>
      <c r="J55" s="6" t="str">
        <f t="shared" si="6"/>
        <v>GRACE WILSON</v>
      </c>
    </row>
    <row r="56" spans="3:21" x14ac:dyDescent="0.35">
      <c r="C56" s="22" t="s">
        <v>112</v>
      </c>
      <c r="D56" s="9">
        <f t="shared" si="2"/>
        <v>31</v>
      </c>
      <c r="E56" s="6" t="str">
        <f t="shared" si="3"/>
        <v>Henry Taylor</v>
      </c>
      <c r="F56" s="9">
        <f t="shared" ref="F56" si="11">LEN(E56)</f>
        <v>12</v>
      </c>
      <c r="G56" s="9" t="str" cm="1">
        <f t="array" ref="G56">IF(LEN(E56)=MAX(LEN($E$49:$E$58)),"Yes","No")</f>
        <v>No</v>
      </c>
      <c r="H56" s="9" t="str" cm="1">
        <f t="array" ref="H56">IF(LEN(E56)=MIN(LEN($E$49:$E$58)),"Yes", "No")</f>
        <v>No</v>
      </c>
      <c r="I56" s="9" t="str">
        <f t="shared" si="5"/>
        <v>henry taylor</v>
      </c>
      <c r="J56" s="6" t="str">
        <f t="shared" si="6"/>
        <v>HENRY TAYLOR</v>
      </c>
    </row>
    <row r="57" spans="3:21" x14ac:dyDescent="0.35">
      <c r="C57" s="22" t="s">
        <v>113</v>
      </c>
      <c r="D57" s="9">
        <f t="shared" si="2"/>
        <v>31</v>
      </c>
      <c r="E57" s="6" t="str">
        <f t="shared" si="3"/>
        <v>Isabella Moore</v>
      </c>
      <c r="F57" s="9">
        <f t="shared" ref="F57" si="12">LEN(E57)</f>
        <v>14</v>
      </c>
      <c r="G57" s="9" t="str" cm="1">
        <f t="array" ref="G57">IF(LEN(E57)=MAX(LEN($E$49:$E$58)),"Yes","No")</f>
        <v>Yes</v>
      </c>
      <c r="H57" s="9" t="str" cm="1">
        <f t="array" ref="H57">IF(LEN(E57)=MIN(LEN($E$49:$E$58)),"Yes", "No")</f>
        <v>No</v>
      </c>
      <c r="I57" s="9" t="str">
        <f t="shared" si="5"/>
        <v>isabella moore</v>
      </c>
      <c r="J57" s="6" t="str">
        <f t="shared" si="6"/>
        <v>ISABELLA MOORE</v>
      </c>
    </row>
    <row r="58" spans="3:21" ht="14.5" customHeight="1" x14ac:dyDescent="0.35">
      <c r="C58" s="22" t="s">
        <v>114</v>
      </c>
      <c r="D58" s="9">
        <f t="shared" si="2"/>
        <v>27</v>
      </c>
      <c r="E58" s="6" t="str">
        <f t="shared" si="3"/>
        <v>Jack Anderson</v>
      </c>
      <c r="F58" s="9">
        <f t="shared" ref="F58" si="13">LEN(E58)</f>
        <v>13</v>
      </c>
      <c r="G58" s="9" t="str" cm="1">
        <f t="array" ref="G58">IF(LEN(E58)=MAX(LEN($E$49:$E$58)),"Yes","No")</f>
        <v>No</v>
      </c>
      <c r="H58" s="9" t="str" cm="1">
        <f t="array" ref="H58">IF(LEN(E58)=MIN(LEN($E$49:$E$58)),"Yes", "No")</f>
        <v>No</v>
      </c>
      <c r="I58" s="9" t="str">
        <f t="shared" si="5"/>
        <v>jack anderson</v>
      </c>
      <c r="J58" s="6" t="str">
        <f t="shared" si="6"/>
        <v>JACK ANDERSON</v>
      </c>
    </row>
    <row r="61" spans="3:21" x14ac:dyDescent="0.35">
      <c r="C61" s="35" t="s">
        <v>123</v>
      </c>
      <c r="F61" s="35" t="s">
        <v>125</v>
      </c>
      <c r="J61" s="38" t="s">
        <v>127</v>
      </c>
    </row>
    <row r="62" spans="3:21" ht="29" customHeight="1" x14ac:dyDescent="0.35">
      <c r="C62" s="36" t="s">
        <v>2</v>
      </c>
      <c r="D62" s="36" t="s">
        <v>124</v>
      </c>
      <c r="F62" s="37" t="s">
        <v>10</v>
      </c>
      <c r="G62" s="37" t="s">
        <v>2</v>
      </c>
      <c r="H62" s="37" t="s">
        <v>38</v>
      </c>
      <c r="J62" s="37" t="s">
        <v>10</v>
      </c>
      <c r="K62" s="37" t="s">
        <v>2</v>
      </c>
      <c r="L62" s="37" t="s">
        <v>126</v>
      </c>
    </row>
    <row r="63" spans="3:21" x14ac:dyDescent="0.35">
      <c r="C63" s="9" t="s">
        <v>12</v>
      </c>
      <c r="D63" s="9">
        <f>SUMIFS('Data Employee'!F4:F18,'Data Employee'!E4:E18,C63)</f>
        <v>250000</v>
      </c>
      <c r="F63" s="9">
        <v>4.5</v>
      </c>
      <c r="G63" s="9" t="s">
        <v>20</v>
      </c>
      <c r="H63" s="9">
        <f>COUNTIFS('Data Employee'!E4:E18,G63,'Data Employee'!O4:O18,"&gt;"&amp;F63)</f>
        <v>2</v>
      </c>
      <c r="J63" s="9">
        <v>4.5</v>
      </c>
      <c r="K63" s="9" t="s">
        <v>24</v>
      </c>
      <c r="L63" s="9">
        <f>AVERAGEIFS('Data Employee'!F4:F18,'Data Employee'!E4:E18,K63,'Data Employee'!O4:O18,"&gt;"&amp;J63)</f>
        <v>62000</v>
      </c>
    </row>
  </sheetData>
  <mergeCells count="13">
    <mergeCell ref="O33:P33"/>
    <mergeCell ref="S33:U33"/>
    <mergeCell ref="C38:D38"/>
    <mergeCell ref="F38:I38"/>
    <mergeCell ref="C23:D23"/>
    <mergeCell ref="I28:J28"/>
    <mergeCell ref="M28:N28"/>
    <mergeCell ref="F23:G23"/>
    <mergeCell ref="I23:J23"/>
    <mergeCell ref="L23:M23"/>
    <mergeCell ref="C33:D33"/>
    <mergeCell ref="F33:I33"/>
    <mergeCell ref="K33:M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Data Employee</vt:lpstr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2025-01-29T03:24:16Z</dcterms:created>
  <dcterms:modified xsi:type="dcterms:W3CDTF">2025-01-29T17:37:38Z</dcterms:modified>
</cp:coreProperties>
</file>