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lf-Assessment" sheetId="1" r:id="rId4"/>
    <sheet state="visible" name="Requirement List" sheetId="2" r:id="rId5"/>
    <sheet state="visible" name="Defect Report" sheetId="3" r:id="rId6"/>
    <sheet state="visible" name="Defect Severity Distribution" sheetId="4" r:id="rId7"/>
    <sheet state="visible" name="Summary" sheetId="5" r:id="rId8"/>
    <sheet state="visible" name="Legend" sheetId="6" r:id="rId9"/>
  </sheets>
  <definedNames/>
  <calcPr/>
</workbook>
</file>

<file path=xl/sharedStrings.xml><?xml version="1.0" encoding="utf-8"?>
<sst xmlns="http://schemas.openxmlformats.org/spreadsheetml/2006/main" count="156" uniqueCount="104">
  <si>
    <t>Seft-Assessment</t>
  </si>
  <si>
    <t>No</t>
  </si>
  <si>
    <t>Criteria</t>
  </si>
  <si>
    <t>MAX Score</t>
  </si>
  <si>
    <t>Student ID1</t>
  </si>
  <si>
    <t>Student ID2</t>
  </si>
  <si>
    <t>Student ID3</t>
  </si>
  <si>
    <t>Student ID4</t>
  </si>
  <si>
    <r>
      <rPr>
        <rFont val="Calibri"/>
        <color theme="1"/>
        <sz val="11.0"/>
      </rPr>
      <t xml:space="preserve">Thực thi tất cả TCs và cập nhật Test Results
</t>
    </r>
    <r>
      <rPr>
        <rFont val="Calibri"/>
        <b/>
        <color theme="1"/>
        <sz val="11.0"/>
      </rPr>
      <t>Score = MIN(2, Number of updated TCs / Total number of TCs * 2)</t>
    </r>
  </si>
  <si>
    <r>
      <rPr>
        <rFont val="Calibri"/>
        <color theme="1"/>
        <sz val="11.0"/>
      </rPr>
      <t xml:space="preserve">Số lượng Bugs của mỗi thành viên phụ thuộc vào số thành viên trong nhóm theo qui định. Thông tin bugs mô tả rõ ràng đầy đủ.
</t>
    </r>
    <r>
      <rPr>
        <rFont val="Calibri"/>
        <b/>
        <color theme="1"/>
        <sz val="11.0"/>
      </rPr>
      <t>Score = MIN(5, Number of Bugs/ Hệ số)</t>
    </r>
  </si>
  <si>
    <t>Defect Serverity Distribution đầy đủ chính xác</t>
  </si>
  <si>
    <t>Defect Summary đầy đủ, chính xác</t>
  </si>
  <si>
    <t>Trình bày rõ ràng, đúng mẫu quy định</t>
  </si>
  <si>
    <t>Total</t>
  </si>
  <si>
    <t>Link Build 1</t>
  </si>
  <si>
    <t>https://nodejs1.ttbhanh.com/</t>
  </si>
  <si>
    <t>Số thành viên trong nhóm:</t>
  </si>
  <si>
    <t>Lưu ý: 1 nhóm tối đa 4 thành viên</t>
  </si>
  <si>
    <t>Số thành viên của nhóm:</t>
  </si>
  <si>
    <t>Hệ số</t>
  </si>
  <si>
    <t>Nhóm có &gt;= 4 thành viên, mỗi thành viên có ít nhất 5 Bugs.</t>
  </si>
  <si>
    <t>Nhóm có 3 thành viên, mỗi thành viên có ít nhất 10 Bugs.</t>
  </si>
  <si>
    <t>Nhóm có 2 thành viên, mỗi thành viên có ít nhất 15 Bugs.</t>
  </si>
  <si>
    <t>Nhóm có 1 thành viên (làm cá nhân), thành viên có ít nhất 20 Bugs.</t>
  </si>
  <si>
    <t>Deadline lan 1: 23h59 01/06/2025</t>
  </si>
  <si>
    <t>Ko yeu cau bai lam phai hoan chinh, SV nop de GV gop y</t>
  </si>
  <si>
    <t>Deadline cuoi: 23h59 08/06/2025</t>
  </si>
  <si>
    <t>No.</t>
  </si>
  <si>
    <t>ID</t>
  </si>
  <si>
    <t>Requirement Name</t>
  </si>
  <si>
    <t>Details</t>
  </si>
  <si>
    <t>Remark</t>
  </si>
  <si>
    <t>R001</t>
  </si>
  <si>
    <t>Login</t>
  </si>
  <si>
    <t>R002</t>
  </si>
  <si>
    <t>XYZ</t>
  </si>
  <si>
    <t>R003</t>
  </si>
  <si>
    <t>Manage Client</t>
  </si>
  <si>
    <t>&lt;&lt;&lt; Insert New Line above this line &gt;&gt;&gt;</t>
  </si>
  <si>
    <t>BugID</t>
  </si>
  <si>
    <t>Status</t>
  </si>
  <si>
    <t>Summary</t>
  </si>
  <si>
    <t>Steps to reproduce</t>
  </si>
  <si>
    <t>Severity</t>
  </si>
  <si>
    <t>Frequency</t>
  </si>
  <si>
    <t>Priority</t>
  </si>
  <si>
    <t>Attachment (Link to file)</t>
  </si>
  <si>
    <t>Date</t>
  </si>
  <si>
    <t>Reporter</t>
  </si>
  <si>
    <t>Build</t>
  </si>
  <si>
    <t>ManageClient-B001</t>
  </si>
  <si>
    <t>New</t>
  </si>
  <si>
    <t>[Manage Client] 'Manage Clients: New' page is not loaded when user click on 'New' button</t>
  </si>
  <si>
    <r>
      <rPr>
        <rFont val="Arial, sans-serif"/>
        <color theme="1"/>
      </rPr>
      <t xml:space="preserve">Test environment: 
 - Platform: FF 5.0, Win7
 - Server: http://123.30.67.51/mambo/build1
 Step: 
  1. Click on menu Components &gt; Banners &gt; Manage Clients
  2. Verify that 'Manage Clients' page is loaded and display client list
  3. Click on 'New' button in the top right of page
  4. Verify that 'Manage Clients: New' page is loaded
 </t>
    </r>
    <r>
      <rPr>
        <rFont val="Arial, sans-serif"/>
        <b/>
        <color rgb="FFFF0000"/>
      </rPr>
      <t>Expected result: 'Manage Clients: New' page is loaded
 Actual result: 'Manage Clients: New' page is not loaded</t>
    </r>
    <r>
      <rPr>
        <rFont val="Arial, sans-serif"/>
        <color theme="1"/>
      </rPr>
      <t xml:space="preserve">
 </t>
    </r>
  </si>
  <si>
    <t>Major</t>
  </si>
  <si>
    <t>Always</t>
  </si>
  <si>
    <t>Urgent</t>
  </si>
  <si>
    <t>Build 01</t>
  </si>
  <si>
    <t>XYZ-B001</t>
  </si>
  <si>
    <t>Closed</t>
  </si>
  <si>
    <t>Minor</t>
  </si>
  <si>
    <t>DEFECT SEVERITY DISTRIBUTION</t>
  </si>
  <si>
    <t>Block</t>
  </si>
  <si>
    <t>Crash</t>
  </si>
  <si>
    <t>Tweak</t>
  </si>
  <si>
    <t>Text</t>
  </si>
  <si>
    <t>Trivial</t>
  </si>
  <si>
    <t>Feature</t>
  </si>
  <si>
    <t>Fixed</t>
  </si>
  <si>
    <t>Not fixed</t>
  </si>
  <si>
    <t>Bug found per tester with priority</t>
  </si>
  <si>
    <t>Tester Name</t>
  </si>
  <si>
    <t>Immediate</t>
  </si>
  <si>
    <t>High</t>
  </si>
  <si>
    <t>Normal</t>
  </si>
  <si>
    <t>Low</t>
  </si>
  <si>
    <t>Subtotal</t>
  </si>
  <si>
    <t>Bug found per tester today and total so far</t>
  </si>
  <si>
    <t># Bugs Found Today</t>
  </si>
  <si>
    <t># Bug found so far</t>
  </si>
  <si>
    <t>Bug found per build</t>
  </si>
  <si>
    <t># of Bug Found</t>
  </si>
  <si>
    <t># of Bug Closed</t>
  </si>
  <si>
    <t># Bug Reopened</t>
  </si>
  <si>
    <t>Build 02</t>
  </si>
  <si>
    <t>Build 03</t>
  </si>
  <si>
    <t>Defect Status</t>
  </si>
  <si>
    <t>Opened</t>
  </si>
  <si>
    <t>Fixed/Resolved</t>
  </si>
  <si>
    <t>Reopened</t>
  </si>
  <si>
    <t>Description</t>
  </si>
  <si>
    <t>critical negative impact; this issue is holding up progress on another issue/task/project</t>
  </si>
  <si>
    <t>severe negative impact; hardware/software necessary for job duties is crashed/crashing</t>
  </si>
  <si>
    <t>large negative impact; no workaround available</t>
  </si>
  <si>
    <t>medium negative impact; no workaround available</t>
  </si>
  <si>
    <t>small negative impact; workaround is unavailable or is very complex/inefficient</t>
  </si>
  <si>
    <t>tiny negative impact; text-based content needs updated</t>
  </si>
  <si>
    <t>annoyance/hindrance; a simple workaround is available</t>
  </si>
  <si>
    <t>no negative impact on current processes; request for additional functionality</t>
  </si>
  <si>
    <t>Sometimes</t>
  </si>
  <si>
    <t>Random</t>
  </si>
  <si>
    <t>Have not tried</t>
  </si>
  <si>
    <t>Unable to reproduce</t>
  </si>
  <si>
    <t>None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</si>
</sst>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yy"/>
  </numFmts>
  <fonts count="19">
    <font>
      <sz val="10.0"/>
      <color rgb="FF000000"/>
      <name val="Arial"/>
      <scheme val="minor"/>
    </font>
    <font>
      <b/>
      <sz val="17.0"/>
      <color theme="1"/>
      <name val="Arial"/>
    </font>
    <font/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sz val="11.0"/>
      <color theme="1"/>
      <name val="Calibri"/>
    </font>
    <font>
      <color rgb="FFFF0000"/>
      <name val="Arial"/>
    </font>
    <font>
      <b/>
      <sz val="12.0"/>
      <color rgb="FFFF0000"/>
      <name val="Arial"/>
    </font>
    <font>
      <b/>
      <color theme="1"/>
      <name val="Arial"/>
      <scheme val="minor"/>
    </font>
    <font>
      <b/>
      <u/>
      <color rgb="FF0000FF"/>
    </font>
    <font>
      <b/>
      <color rgb="FFFF0000"/>
      <name val="Arial"/>
    </font>
    <font>
      <sz val="11.0"/>
      <color rgb="FF000000"/>
      <name val="Calibri"/>
    </font>
    <font>
      <sz val="12.0"/>
      <color theme="1"/>
      <name val="Calibri"/>
    </font>
    <font>
      <b/>
      <sz val="11.0"/>
      <color rgb="FFFF9900"/>
      <name val="Arial"/>
    </font>
    <font>
      <b/>
      <color rgb="FF000000"/>
      <name val="Arial"/>
    </font>
    <font>
      <b/>
      <color rgb="FFFF9900"/>
      <name val="Arial"/>
    </font>
    <font>
      <b/>
      <sz val="12.0"/>
      <color theme="1"/>
      <name val="Arial"/>
    </font>
    <font>
      <sz val="12.0"/>
      <color rgb="FF000000"/>
      <name val="Nunito"/>
    </font>
  </fonts>
  <fills count="7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  <fill>
      <patternFill patternType="solid">
        <fgColor rgb="FFC0C0C0"/>
        <bgColor rgb="FFC0C0C0"/>
      </patternFill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readingOrder="0" shrinkToFit="0" vertical="top" wrapText="1"/>
    </xf>
    <xf borderId="0" fillId="0" fontId="4" numFmtId="0" xfId="0" applyAlignment="1" applyFont="1">
      <alignment shrinkToFit="0" vertical="top" wrapText="1"/>
    </xf>
    <xf borderId="4" fillId="0" fontId="5" numFmtId="0" xfId="0" applyAlignment="1" applyBorder="1" applyFont="1">
      <alignment horizontal="right" readingOrder="0" shrinkToFit="0" vertical="center" wrapText="0"/>
    </xf>
    <xf borderId="4" fillId="0" fontId="6" numFmtId="0" xfId="0" applyAlignment="1" applyBorder="1" applyFont="1">
      <alignment readingOrder="0" shrinkToFit="0" wrapText="1"/>
    </xf>
    <xf borderId="4" fillId="0" fontId="5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horizontal="center" readingOrder="0" shrinkToFit="0" vertical="center" wrapText="0"/>
    </xf>
    <xf borderId="0" fillId="0" fontId="4" numFmtId="0" xfId="0" applyAlignment="1" applyFont="1">
      <alignment vertical="center"/>
    </xf>
    <xf borderId="4" fillId="0" fontId="7" numFmtId="0" xfId="0" applyAlignment="1" applyBorder="1" applyFont="1">
      <alignment horizontal="center" readingOrder="0" shrinkToFit="0" vertical="center" wrapText="0"/>
    </xf>
    <xf borderId="4" fillId="0" fontId="6" numFmtId="0" xfId="0" applyAlignment="1" applyBorder="1" applyFont="1">
      <alignment readingOrder="0" shrinkToFit="0" vertical="bottom" wrapText="1"/>
    </xf>
    <xf borderId="4" fillId="4" fontId="3" numFmtId="0" xfId="0" applyAlignment="1" applyBorder="1" applyFill="1" applyFont="1">
      <alignment readingOrder="0" shrinkToFit="0" vertical="center" wrapText="0"/>
    </xf>
    <xf borderId="4" fillId="4" fontId="8" numFmtId="0" xfId="0" applyAlignment="1" applyBorder="1" applyFont="1">
      <alignment horizontal="center" readingOrder="0" shrinkToFit="0" vertical="center" wrapText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5" fontId="11" numFmtId="0" xfId="0" applyAlignment="1" applyFill="1" applyFont="1">
      <alignment vertical="bottom"/>
    </xf>
    <xf borderId="0" fillId="5" fontId="11" numFmtId="0" xfId="0" applyAlignment="1" applyFont="1">
      <alignment horizontal="right" readingOrder="0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4" fillId="0" fontId="3" numFmtId="0" xfId="0" applyAlignment="1" applyBorder="1" applyFont="1">
      <alignment vertical="bottom"/>
    </xf>
    <xf borderId="4" fillId="0" fontId="3" numFmtId="0" xfId="0" applyAlignment="1" applyBorder="1" applyFont="1">
      <alignment horizontal="center" vertical="bottom"/>
    </xf>
    <xf borderId="4" fillId="0" fontId="6" numFmtId="0" xfId="0" applyAlignment="1" applyBorder="1" applyFont="1">
      <alignment readingOrder="0" vertical="bottom"/>
    </xf>
    <xf borderId="4" fillId="0" fontId="3" numFmtId="0" xfId="0" applyAlignment="1" applyBorder="1" applyFont="1">
      <alignment horizontal="right" readingOrder="0" vertical="bottom"/>
    </xf>
    <xf borderId="4" fillId="3" fontId="3" numFmtId="0" xfId="0" applyAlignment="1" applyBorder="1" applyFont="1">
      <alignment horizontal="center" readingOrder="0" shrinkToFit="0" vertical="bottom" wrapText="0"/>
    </xf>
    <xf borderId="4" fillId="0" fontId="12" numFmtId="0" xfId="0" applyAlignment="1" applyBorder="1" applyFont="1">
      <alignment horizontal="right" readingOrder="0" shrinkToFit="0" vertical="bottom" wrapText="0"/>
    </xf>
    <xf borderId="4" fillId="0" fontId="6" numFmtId="0" xfId="0" applyAlignment="1" applyBorder="1" applyFont="1">
      <alignment horizontal="center" vertical="bottom"/>
    </xf>
    <xf borderId="4" fillId="0" fontId="12" numFmtId="0" xfId="0" applyAlignment="1" applyBorder="1" applyFont="1">
      <alignment readingOrder="0" shrinkToFit="0" vertical="bottom" wrapText="0"/>
    </xf>
    <xf borderId="4" fillId="0" fontId="12" numFmtId="0" xfId="0" applyAlignment="1" applyBorder="1" applyFont="1">
      <alignment shrinkToFit="0" vertical="bottom" wrapText="0"/>
    </xf>
    <xf borderId="5" fillId="0" fontId="6" numFmtId="0" xfId="0" applyAlignment="1" applyBorder="1" applyFont="1">
      <alignment horizontal="center" vertical="bottom"/>
    </xf>
    <xf borderId="5" fillId="4" fontId="11" numFmtId="0" xfId="0" applyAlignment="1" applyBorder="1" applyFont="1">
      <alignment readingOrder="0" shrinkToFit="0" vertical="center" wrapText="0"/>
    </xf>
    <xf borderId="5" fillId="4" fontId="3" numFmtId="0" xfId="0" applyAlignment="1" applyBorder="1" applyFont="1">
      <alignment readingOrder="0" shrinkToFit="0" vertical="center" wrapText="0"/>
    </xf>
    <xf borderId="4" fillId="3" fontId="3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shrinkToFit="0" wrapText="0"/>
    </xf>
    <xf borderId="5" fillId="0" fontId="5" numFmtId="0" xfId="0" applyAlignment="1" applyBorder="1" applyFont="1">
      <alignment horizontal="center" readingOrder="0" shrinkToFit="0" vertical="top" wrapText="0"/>
    </xf>
    <xf borderId="6" fillId="0" fontId="5" numFmtId="0" xfId="0" applyAlignment="1" applyBorder="1" applyFont="1">
      <alignment horizontal="center" readingOrder="0" shrinkToFit="0" vertical="top" wrapText="0"/>
    </xf>
    <xf borderId="6" fillId="0" fontId="5" numFmtId="0" xfId="0" applyAlignment="1" applyBorder="1" applyFont="1">
      <alignment horizontal="left" readingOrder="0" shrinkToFit="0" vertical="top" wrapText="1"/>
    </xf>
    <xf borderId="6" fillId="0" fontId="5" numFmtId="164" xfId="0" applyAlignment="1" applyBorder="1" applyFont="1" applyNumberFormat="1">
      <alignment horizontal="center" readingOrder="0" shrinkToFit="0" vertical="top" wrapText="0"/>
    </xf>
    <xf borderId="0" fillId="0" fontId="4" numFmtId="0" xfId="0" applyAlignment="1" applyFont="1">
      <alignment shrinkToFit="0" vertical="top" wrapText="0"/>
    </xf>
    <xf borderId="5" fillId="4" fontId="11" numFmtId="0" xfId="0" applyAlignment="1" applyBorder="1" applyFont="1">
      <alignment readingOrder="0" shrinkToFit="0" vertical="bottom" wrapText="0"/>
    </xf>
    <xf borderId="7" fillId="2" fontId="3" numFmtId="0" xfId="0" applyAlignment="1" applyBorder="1" applyFont="1">
      <alignment horizontal="center" readingOrder="0" shrinkToFit="0" vertical="bottom" wrapText="0"/>
    </xf>
    <xf borderId="7" fillId="0" fontId="2" numFmtId="0" xfId="0" applyBorder="1" applyFont="1"/>
    <xf borderId="5" fillId="0" fontId="13" numFmtId="0" xfId="0" applyAlignment="1" applyBorder="1" applyFont="1">
      <alignment horizontal="center" vertical="bottom"/>
    </xf>
    <xf borderId="6" fillId="0" fontId="13" numFmtId="0" xfId="0" applyAlignment="1" applyBorder="1" applyFont="1">
      <alignment vertical="bottom"/>
    </xf>
    <xf borderId="6" fillId="0" fontId="13" numFmtId="0" xfId="0" applyAlignment="1" applyBorder="1" applyFont="1">
      <alignment horizontal="center" vertical="bottom"/>
    </xf>
    <xf borderId="6" fillId="0" fontId="14" numFmtId="0" xfId="0" applyAlignment="1" applyBorder="1" applyFont="1">
      <alignment horizontal="center" readingOrder="0" shrinkToFit="0" vertical="bottom" wrapText="0"/>
    </xf>
    <xf borderId="5" fillId="0" fontId="13" numFmtId="0" xfId="0" applyAlignment="1" applyBorder="1" applyFont="1">
      <alignment horizontal="center" readingOrder="0" vertical="bottom"/>
    </xf>
    <xf borderId="5" fillId="4" fontId="11" numFmtId="0" xfId="0" applyAlignment="1" applyBorder="1" applyFont="1">
      <alignment readingOrder="0" shrinkToFit="0" vertical="center" wrapText="1"/>
    </xf>
    <xf borderId="5" fillId="4" fontId="15" numFmtId="0" xfId="0" applyAlignment="1" applyBorder="1" applyFont="1">
      <alignment readingOrder="0" shrinkToFit="0" vertical="center" wrapText="0"/>
    </xf>
    <xf borderId="5" fillId="4" fontId="8" numFmtId="0" xfId="0" applyAlignment="1" applyBorder="1" applyFont="1">
      <alignment horizontal="center" readingOrder="0" shrinkToFit="0" vertical="center" wrapText="0"/>
    </xf>
    <xf borderId="5" fillId="3" fontId="3" numFmtId="0" xfId="0" applyAlignment="1" applyBorder="1" applyFont="1">
      <alignment horizontal="center" readingOrder="0" shrinkToFit="0" vertical="bottom" wrapText="0"/>
    </xf>
    <xf borderId="6" fillId="3" fontId="3" numFmtId="0" xfId="0" applyAlignment="1" applyBorder="1" applyFont="1">
      <alignment horizontal="center" readingOrder="0" shrinkToFit="0" vertical="bottom" wrapText="0"/>
    </xf>
    <xf borderId="5" fillId="0" fontId="3" numFmtId="0" xfId="0" applyAlignment="1" applyBorder="1" applyFont="1">
      <alignment readingOrder="0" shrinkToFit="0" vertical="bottom" wrapText="0"/>
    </xf>
    <xf borderId="6" fillId="0" fontId="3" numFmtId="0" xfId="0" applyAlignment="1" applyBorder="1" applyFont="1">
      <alignment horizontal="center" readingOrder="0" shrinkToFit="0" vertical="bottom" wrapText="0"/>
    </xf>
    <xf borderId="6" fillId="0" fontId="16" numFmtId="0" xfId="0" applyAlignment="1" applyBorder="1" applyFont="1">
      <alignment horizontal="center" readingOrder="0" shrinkToFit="0" vertical="bottom" wrapText="0"/>
    </xf>
    <xf borderId="5" fillId="4" fontId="3" numFmtId="0" xfId="0" applyAlignment="1" applyBorder="1" applyFont="1">
      <alignment readingOrder="0" shrinkToFit="0" vertical="bottom" wrapText="0"/>
    </xf>
    <xf borderId="2" fillId="4" fontId="8" numFmtId="0" xfId="0" applyAlignment="1" applyBorder="1" applyFont="1">
      <alignment horizontal="center" readingOrder="0" shrinkToFit="0" vertical="bottom" wrapText="0"/>
    </xf>
    <xf borderId="0" fillId="0" fontId="5" numFmtId="0" xfId="0" applyAlignment="1" applyFont="1">
      <alignment shrinkToFit="0" vertical="bottom" wrapText="0"/>
    </xf>
    <xf borderId="1" fillId="2" fontId="3" numFmtId="0" xfId="0" applyAlignment="1" applyBorder="1" applyFont="1">
      <alignment horizontal="center" readingOrder="0" shrinkToFit="0" vertical="bottom" wrapText="0"/>
    </xf>
    <xf borderId="6" fillId="4" fontId="8" numFmtId="0" xfId="0" applyAlignment="1" applyBorder="1" applyFont="1">
      <alignment horizontal="center" readingOrder="0" shrinkToFit="0" vertical="bottom" wrapText="0"/>
    </xf>
    <xf borderId="5" fillId="0" fontId="5" numFmtId="0" xfId="0" applyAlignment="1" applyBorder="1" applyFont="1">
      <alignment horizontal="center" shrinkToFit="0" vertical="bottom" wrapText="0"/>
    </xf>
    <xf borderId="5" fillId="4" fontId="17" numFmtId="0" xfId="0" applyAlignment="1" applyBorder="1" applyFont="1">
      <alignment shrinkToFit="0" vertical="bottom" wrapText="0"/>
    </xf>
    <xf borderId="5" fillId="0" fontId="5" numFmtId="0" xfId="0" applyAlignment="1" applyBorder="1" applyFont="1">
      <alignment readingOrder="0" shrinkToFit="0" vertical="bottom" wrapText="0"/>
    </xf>
    <xf borderId="0" fillId="6" fontId="18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nodejs1.ttbhanh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0"/>
    <col customWidth="1" min="2" max="2" width="52.75"/>
    <col customWidth="1" min="3" max="3" width="7.38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>
      <c r="A3" s="6">
        <v>1.0</v>
      </c>
      <c r="B3" s="7" t="s">
        <v>8</v>
      </c>
      <c r="C3" s="8">
        <v>2.0</v>
      </c>
      <c r="D3" s="9"/>
      <c r="E3" s="9"/>
      <c r="F3" s="9"/>
      <c r="G3" s="9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>
      <c r="A4" s="6">
        <v>2.0</v>
      </c>
      <c r="B4" s="7" t="s">
        <v>9</v>
      </c>
      <c r="C4" s="8">
        <v>5.0</v>
      </c>
      <c r="D4" s="11">
        <f>min($C4,COUNTIF('Defect Report'!$L:$L,D$2)/if($C$11&gt;=4,1,if($C$11=3,2,if($C$11=2,3,4))))</f>
        <v>1</v>
      </c>
      <c r="E4" s="11">
        <f>min($C4,COUNTIF('Defect Report'!$L:$L,E$2)/if($C$11&gt;=4,1,if($C$11=3,2,if($C$11=2,3,4))))</f>
        <v>1</v>
      </c>
      <c r="F4" s="11">
        <f>min($C4,COUNTIF('Defect Report'!$L:$L,F$2)/if($C$11&gt;=4,1,if($C$11=3,2,if($C$11=2,3,4))))</f>
        <v>0</v>
      </c>
      <c r="G4" s="11">
        <f>min($C4,COUNTIF('Defect Report'!$L:$L,G$2)/if($C$11&gt;=4,1,if($C$11=3,2,if($C$11=2,3,4))))</f>
        <v>0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>
      <c r="A5" s="6">
        <v>3.0</v>
      </c>
      <c r="B5" s="12" t="s">
        <v>10</v>
      </c>
      <c r="C5" s="8">
        <v>1.0</v>
      </c>
      <c r="D5" s="9"/>
      <c r="E5" s="9"/>
      <c r="F5" s="9"/>
      <c r="G5" s="9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>
      <c r="A6" s="6">
        <v>4.0</v>
      </c>
      <c r="B6" s="7" t="s">
        <v>11</v>
      </c>
      <c r="C6" s="8">
        <v>1.0</v>
      </c>
      <c r="D6" s="9"/>
      <c r="E6" s="9"/>
      <c r="F6" s="9"/>
      <c r="G6" s="9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</row>
    <row r="7">
      <c r="A7" s="6">
        <v>5.0</v>
      </c>
      <c r="B7" s="7" t="s">
        <v>12</v>
      </c>
      <c r="C7" s="8">
        <v>1.0</v>
      </c>
      <c r="D7" s="9"/>
      <c r="E7" s="9"/>
      <c r="F7" s="9"/>
      <c r="G7" s="9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</row>
    <row r="8">
      <c r="A8" s="13"/>
      <c r="B8" s="13" t="s">
        <v>13</v>
      </c>
      <c r="C8" s="14">
        <f t="shared" ref="C8:G8" si="1">SUM(C3:C7)</f>
        <v>10</v>
      </c>
      <c r="D8" s="14">
        <f t="shared" si="1"/>
        <v>1</v>
      </c>
      <c r="E8" s="14">
        <f t="shared" si="1"/>
        <v>1</v>
      </c>
      <c r="F8" s="14">
        <f t="shared" si="1"/>
        <v>0</v>
      </c>
      <c r="G8" s="14">
        <f t="shared" si="1"/>
        <v>0</v>
      </c>
    </row>
    <row r="10">
      <c r="B10" s="15" t="s">
        <v>14</v>
      </c>
      <c r="C10" s="16" t="s">
        <v>15</v>
      </c>
    </row>
    <row r="11">
      <c r="B11" s="17" t="s">
        <v>16</v>
      </c>
      <c r="C11" s="18">
        <v>4.0</v>
      </c>
    </row>
    <row r="12">
      <c r="B12" s="19" t="s">
        <v>17</v>
      </c>
      <c r="C12" s="20"/>
    </row>
    <row r="13">
      <c r="B13" s="21" t="s">
        <v>18</v>
      </c>
      <c r="C13" s="22" t="s">
        <v>19</v>
      </c>
    </row>
    <row r="14">
      <c r="B14" s="23" t="s">
        <v>20</v>
      </c>
      <c r="C14" s="24">
        <v>1.0</v>
      </c>
    </row>
    <row r="15">
      <c r="B15" s="23" t="s">
        <v>21</v>
      </c>
      <c r="C15" s="24">
        <v>2.0</v>
      </c>
    </row>
    <row r="16">
      <c r="B16" s="23" t="s">
        <v>22</v>
      </c>
      <c r="C16" s="24">
        <v>3.0</v>
      </c>
    </row>
    <row r="17">
      <c r="B17" s="23" t="s">
        <v>23</v>
      </c>
      <c r="C17" s="24">
        <v>4.0</v>
      </c>
    </row>
    <row r="18">
      <c r="B18" s="20"/>
      <c r="C18" s="20"/>
    </row>
    <row r="19">
      <c r="B19" s="20" t="s">
        <v>24</v>
      </c>
      <c r="C19" s="20" t="s">
        <v>25</v>
      </c>
    </row>
    <row r="20">
      <c r="B20" s="20" t="s">
        <v>26</v>
      </c>
      <c r="C20" s="20"/>
    </row>
  </sheetData>
  <mergeCells count="1">
    <mergeCell ref="A1:G1"/>
  </mergeCells>
  <hyperlinks>
    <hyperlink r:id="rId1" ref="C10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2" max="2" width="15.63"/>
    <col customWidth="1" min="3" max="3" width="19.13"/>
  </cols>
  <sheetData>
    <row r="1">
      <c r="A1" s="25" t="s">
        <v>27</v>
      </c>
      <c r="B1" s="25" t="s">
        <v>28</v>
      </c>
      <c r="C1" s="25" t="s">
        <v>29</v>
      </c>
      <c r="D1" s="25" t="s">
        <v>30</v>
      </c>
      <c r="E1" s="25" t="s">
        <v>31</v>
      </c>
    </row>
    <row r="2">
      <c r="A2" s="26">
        <v>1.0</v>
      </c>
      <c r="B2" s="27" t="s">
        <v>32</v>
      </c>
      <c r="C2" s="28" t="s">
        <v>33</v>
      </c>
      <c r="D2" s="29"/>
      <c r="E2" s="29"/>
    </row>
    <row r="3">
      <c r="A3" s="26">
        <v>2.0</v>
      </c>
      <c r="B3" s="30" t="s">
        <v>34</v>
      </c>
      <c r="C3" s="28" t="s">
        <v>35</v>
      </c>
      <c r="D3" s="29"/>
      <c r="E3" s="29"/>
    </row>
    <row r="4">
      <c r="A4" s="28">
        <v>3.0</v>
      </c>
      <c r="B4" s="30" t="s">
        <v>36</v>
      </c>
      <c r="C4" s="28" t="s">
        <v>37</v>
      </c>
      <c r="D4" s="29"/>
      <c r="E4" s="29"/>
    </row>
    <row r="5">
      <c r="A5" s="31" t="s">
        <v>38</v>
      </c>
      <c r="B5" s="32"/>
      <c r="C5" s="32"/>
      <c r="D5" s="32"/>
      <c r="E5" s="32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20.25"/>
    <col customWidth="1" min="4" max="4" width="15.88"/>
    <col customWidth="1" min="5" max="5" width="23.75"/>
    <col customWidth="1" min="6" max="6" width="62.5"/>
    <col customWidth="1" min="10" max="10" width="38.63"/>
  </cols>
  <sheetData>
    <row r="1">
      <c r="A1" s="33" t="s">
        <v>27</v>
      </c>
      <c r="B1" s="33" t="s">
        <v>39</v>
      </c>
      <c r="C1" s="33" t="s">
        <v>40</v>
      </c>
      <c r="D1" s="33" t="s">
        <v>29</v>
      </c>
      <c r="E1" s="33" t="s">
        <v>41</v>
      </c>
      <c r="F1" s="33" t="s">
        <v>42</v>
      </c>
      <c r="G1" s="33" t="s">
        <v>43</v>
      </c>
      <c r="H1" s="33" t="s">
        <v>44</v>
      </c>
      <c r="I1" s="33" t="s">
        <v>45</v>
      </c>
      <c r="J1" s="33" t="s">
        <v>46</v>
      </c>
      <c r="K1" s="33" t="s">
        <v>47</v>
      </c>
      <c r="L1" s="33" t="s">
        <v>48</v>
      </c>
      <c r="M1" s="33" t="s">
        <v>49</v>
      </c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</row>
    <row r="2">
      <c r="A2" s="35">
        <v>1.0</v>
      </c>
      <c r="B2" s="35" t="s">
        <v>50</v>
      </c>
      <c r="C2" s="36" t="s">
        <v>51</v>
      </c>
      <c r="D2" s="36" t="s">
        <v>37</v>
      </c>
      <c r="E2" s="37" t="s">
        <v>52</v>
      </c>
      <c r="F2" s="37" t="s">
        <v>53</v>
      </c>
      <c r="G2" s="36" t="s">
        <v>54</v>
      </c>
      <c r="H2" s="36" t="s">
        <v>55</v>
      </c>
      <c r="I2" s="36" t="s">
        <v>56</v>
      </c>
      <c r="J2" s="36" t="s">
        <v>1</v>
      </c>
      <c r="K2" s="38">
        <v>40609.0</v>
      </c>
      <c r="L2" s="36" t="s">
        <v>4</v>
      </c>
      <c r="M2" s="36" t="s">
        <v>57</v>
      </c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</row>
    <row r="3">
      <c r="A3" s="35">
        <v>2.0</v>
      </c>
      <c r="B3" s="35" t="s">
        <v>58</v>
      </c>
      <c r="C3" s="36" t="s">
        <v>59</v>
      </c>
      <c r="D3" s="36" t="s">
        <v>35</v>
      </c>
      <c r="E3" s="37"/>
      <c r="F3" s="37"/>
      <c r="G3" s="36" t="s">
        <v>60</v>
      </c>
      <c r="H3" s="36" t="s">
        <v>55</v>
      </c>
      <c r="I3" s="36" t="s">
        <v>56</v>
      </c>
      <c r="J3" s="36" t="s">
        <v>1</v>
      </c>
      <c r="K3" s="38">
        <v>40609.0</v>
      </c>
      <c r="L3" s="36" t="s">
        <v>5</v>
      </c>
      <c r="M3" s="36" t="s">
        <v>57</v>
      </c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</row>
    <row r="4">
      <c r="A4" s="40" t="s">
        <v>38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</row>
    <row r="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</row>
    <row r="6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</row>
    <row r="7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</row>
    <row r="8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</row>
    <row r="9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</row>
    <row r="10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</row>
    <row r="11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</row>
    <row r="12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</row>
    <row r="13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</row>
    <row r="14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</row>
    <row r="1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</row>
    <row r="16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</row>
    <row r="17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</row>
    <row r="18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</row>
    <row r="19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</row>
    <row r="20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</row>
    <row r="21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</row>
    <row r="22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</row>
    <row r="23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</row>
    <row r="24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</row>
    <row r="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</row>
    <row r="26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</row>
    <row r="27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</row>
    <row r="28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</row>
    <row r="29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</row>
    <row r="30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</row>
    <row r="3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</row>
    <row r="3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</row>
    <row r="33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</row>
    <row r="34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</row>
    <row r="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</row>
    <row r="36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</row>
    <row r="37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</row>
    <row r="38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</row>
    <row r="39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</row>
    <row r="40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</row>
    <row r="4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</row>
    <row r="4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</row>
    <row r="43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</row>
    <row r="44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</row>
    <row r="4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</row>
    <row r="46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</row>
    <row r="47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</row>
    <row r="48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</row>
    <row r="49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</row>
    <row r="50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</row>
    <row r="5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</row>
    <row r="5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</row>
    <row r="53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</row>
    <row r="54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</row>
    <row r="5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</row>
    <row r="56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</row>
    <row r="57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</row>
    <row r="58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</row>
    <row r="59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</row>
    <row r="60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</row>
    <row r="6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</row>
    <row r="6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</row>
    <row r="63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</row>
    <row r="64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</row>
    <row r="6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</row>
    <row r="66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</row>
    <row r="67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</row>
    <row r="68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</row>
    <row r="69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</row>
    <row r="70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</row>
    <row r="7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</row>
    <row r="7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</row>
    <row r="73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</row>
    <row r="74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</row>
    <row r="7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</row>
    <row r="76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</row>
    <row r="77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</row>
    <row r="78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</row>
    <row r="79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</row>
    <row r="80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</row>
    <row r="8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</row>
    <row r="8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</row>
    <row r="83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</row>
    <row r="84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</row>
    <row r="8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</row>
    <row r="86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</row>
    <row r="87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</row>
    <row r="88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</row>
    <row r="89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</row>
    <row r="90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</row>
    <row r="9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</row>
    <row r="9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</row>
    <row r="9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</row>
    <row r="94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</row>
    <row r="9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</row>
    <row r="96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</row>
    <row r="97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</row>
    <row r="98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</row>
    <row r="99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</row>
    <row r="100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</row>
    <row r="10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</row>
    <row r="10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</row>
    <row r="10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</row>
    <row r="10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</row>
    <row r="10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</row>
    <row r="106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</row>
    <row r="107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</row>
    <row r="108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</row>
    <row r="109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</row>
    <row r="110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</row>
    <row r="11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</row>
    <row r="11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</row>
    <row r="11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</row>
    <row r="1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</row>
    <row r="1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</row>
    <row r="116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</row>
    <row r="117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</row>
    <row r="118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</row>
    <row r="119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</row>
    <row r="120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</row>
    <row r="12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</row>
    <row r="12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</row>
    <row r="12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</row>
    <row r="124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</row>
    <row r="1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</row>
    <row r="126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</row>
    <row r="127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</row>
    <row r="128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</row>
    <row r="129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</row>
    <row r="130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</row>
    <row r="13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</row>
    <row r="13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</row>
    <row r="13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</row>
    <row r="134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</row>
    <row r="1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</row>
    <row r="136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</row>
    <row r="137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</row>
    <row r="138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</row>
    <row r="139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</row>
    <row r="140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</row>
    <row r="14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</row>
    <row r="14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</row>
    <row r="14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</row>
    <row r="144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</row>
    <row r="14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</row>
    <row r="146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</row>
    <row r="147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</row>
    <row r="148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</row>
    <row r="149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</row>
    <row r="150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</row>
    <row r="15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</row>
    <row r="15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</row>
    <row r="15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</row>
    <row r="154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</row>
    <row r="15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</row>
    <row r="156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</row>
    <row r="157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</row>
    <row r="158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</row>
    <row r="159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</row>
    <row r="160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</row>
    <row r="16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</row>
    <row r="16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</row>
    <row r="16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</row>
    <row r="16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</row>
    <row r="16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</row>
    <row r="167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</row>
    <row r="168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</row>
    <row r="169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</row>
    <row r="170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</row>
    <row r="17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</row>
    <row r="17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</row>
    <row r="17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</row>
    <row r="17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</row>
    <row r="17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</row>
    <row r="17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</row>
    <row r="177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</row>
    <row r="178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</row>
    <row r="17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</row>
    <row r="180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</row>
    <row r="18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</row>
    <row r="18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</row>
    <row r="18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</row>
    <row r="18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</row>
    <row r="18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</row>
    <row r="18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</row>
    <row r="187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</row>
    <row r="188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</row>
    <row r="18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</row>
    <row r="190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</row>
    <row r="19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</row>
    <row r="19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</row>
    <row r="19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</row>
    <row r="19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</row>
    <row r="19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</row>
    <row r="19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</row>
    <row r="197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</row>
    <row r="198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</row>
    <row r="199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</row>
    <row r="200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</row>
    <row r="20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</row>
    <row r="20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</row>
    <row r="20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</row>
    <row r="20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</row>
    <row r="20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</row>
    <row r="20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</row>
    <row r="207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</row>
    <row r="208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</row>
    <row r="20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</row>
    <row r="210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</row>
    <row r="21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</row>
    <row r="21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</row>
    <row r="2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</row>
    <row r="2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</row>
    <row r="2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</row>
    <row r="21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</row>
    <row r="217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</row>
    <row r="218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</row>
    <row r="21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</row>
    <row r="220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</row>
    <row r="22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</row>
    <row r="22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</row>
    <row r="22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</row>
    <row r="22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</row>
    <row r="2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</row>
    <row r="2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</row>
    <row r="227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</row>
    <row r="228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</row>
    <row r="22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</row>
    <row r="230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</row>
    <row r="23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</row>
    <row r="23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</row>
    <row r="23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</row>
    <row r="23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</row>
    <row r="2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</row>
    <row r="23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</row>
    <row r="237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</row>
    <row r="238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</row>
    <row r="239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</row>
    <row r="240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</row>
    <row r="24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</row>
    <row r="24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</row>
    <row r="24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</row>
    <row r="24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</row>
    <row r="24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</row>
    <row r="24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</row>
    <row r="247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</row>
    <row r="248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</row>
    <row r="249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</row>
    <row r="250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</row>
    <row r="25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</row>
    <row r="25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</row>
    <row r="25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</row>
    <row r="25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</row>
    <row r="25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</row>
    <row r="25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</row>
    <row r="257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</row>
    <row r="258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</row>
    <row r="259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</row>
    <row r="260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</row>
    <row r="26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</row>
    <row r="26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</row>
    <row r="26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</row>
    <row r="26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</row>
    <row r="26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</row>
    <row r="26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</row>
    <row r="267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</row>
    <row r="268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</row>
    <row r="269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</row>
    <row r="270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</row>
    <row r="27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</row>
    <row r="27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</row>
    <row r="27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</row>
    <row r="27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</row>
    <row r="27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</row>
    <row r="27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</row>
    <row r="277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</row>
    <row r="278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</row>
    <row r="27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</row>
    <row r="280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</row>
    <row r="28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</row>
    <row r="28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</row>
    <row r="28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</row>
    <row r="28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</row>
    <row r="28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</row>
    <row r="28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</row>
    <row r="287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</row>
    <row r="288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</row>
    <row r="28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</row>
    <row r="290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</row>
    <row r="29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</row>
    <row r="29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</row>
    <row r="29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</row>
    <row r="29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</row>
    <row r="29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</row>
    <row r="29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</row>
    <row r="297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</row>
    <row r="298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</row>
    <row r="29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</row>
    <row r="300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</row>
    <row r="30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</row>
    <row r="30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</row>
    <row r="30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</row>
    <row r="30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</row>
    <row r="30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</row>
    <row r="30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</row>
    <row r="307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</row>
    <row r="308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</row>
    <row r="30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</row>
    <row r="310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</row>
    <row r="31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</row>
    <row r="31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</row>
    <row r="3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</row>
    <row r="3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</row>
    <row r="3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</row>
    <row r="31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</row>
    <row r="317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</row>
    <row r="318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</row>
    <row r="31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</row>
    <row r="320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</row>
    <row r="32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</row>
    <row r="32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</row>
    <row r="32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</row>
    <row r="32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</row>
    <row r="3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</row>
    <row r="3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</row>
    <row r="327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</row>
    <row r="328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</row>
    <row r="32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</row>
    <row r="330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</row>
    <row r="33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</row>
    <row r="33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</row>
    <row r="33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</row>
    <row r="33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</row>
    <row r="3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</row>
    <row r="33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</row>
    <row r="337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</row>
    <row r="338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</row>
    <row r="33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</row>
    <row r="340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</row>
    <row r="34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</row>
    <row r="34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</row>
    <row r="34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</row>
    <row r="34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</row>
    <row r="34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</row>
    <row r="34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</row>
    <row r="347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</row>
    <row r="348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</row>
    <row r="3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</row>
    <row r="350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</row>
    <row r="35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</row>
    <row r="35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</row>
    <row r="35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</row>
    <row r="35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</row>
    <row r="35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</row>
    <row r="35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</row>
    <row r="357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</row>
    <row r="358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</row>
    <row r="35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</row>
    <row r="360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</row>
    <row r="36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</row>
    <row r="36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</row>
    <row r="36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</row>
    <row r="36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</row>
    <row r="36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</row>
    <row r="36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</row>
    <row r="367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</row>
    <row r="368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</row>
    <row r="36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</row>
    <row r="370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</row>
    <row r="37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</row>
    <row r="37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</row>
    <row r="37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</row>
    <row r="37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</row>
    <row r="37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</row>
    <row r="37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</row>
    <row r="377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</row>
    <row r="378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</row>
    <row r="37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</row>
    <row r="380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</row>
    <row r="38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</row>
    <row r="38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</row>
    <row r="38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</row>
    <row r="38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</row>
    <row r="38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</row>
    <row r="38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</row>
    <row r="387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</row>
    <row r="388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</row>
    <row r="38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</row>
    <row r="390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</row>
    <row r="39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</row>
    <row r="39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</row>
    <row r="39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</row>
    <row r="39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</row>
    <row r="39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</row>
    <row r="39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</row>
    <row r="397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</row>
    <row r="398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</row>
    <row r="39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</row>
    <row r="400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</row>
    <row r="40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</row>
    <row r="40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</row>
    <row r="40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</row>
    <row r="40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</row>
    <row r="40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</row>
    <row r="40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</row>
    <row r="407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</row>
    <row r="408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</row>
    <row r="40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</row>
    <row r="410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</row>
    <row r="41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</row>
    <row r="41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</row>
    <row r="4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</row>
    <row r="4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</row>
    <row r="4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</row>
    <row r="41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</row>
    <row r="417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</row>
    <row r="418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</row>
    <row r="41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</row>
    <row r="420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</row>
    <row r="42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</row>
    <row r="42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</row>
    <row r="42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</row>
    <row r="42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</row>
    <row r="4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</row>
    <row r="4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</row>
    <row r="427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</row>
    <row r="428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</row>
    <row r="42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</row>
    <row r="430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</row>
    <row r="43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</row>
    <row r="43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</row>
    <row r="43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</row>
    <row r="43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</row>
    <row r="4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</row>
    <row r="43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</row>
    <row r="437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</row>
    <row r="438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</row>
    <row r="43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</row>
    <row r="440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</row>
    <row r="44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</row>
    <row r="44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</row>
    <row r="44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</row>
    <row r="44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</row>
    <row r="44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</row>
    <row r="44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</row>
    <row r="447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</row>
    <row r="448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</row>
    <row r="4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</row>
    <row r="450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</row>
    <row r="45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</row>
    <row r="45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</row>
    <row r="45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</row>
    <row r="45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</row>
    <row r="45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</row>
    <row r="45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</row>
    <row r="457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</row>
    <row r="458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</row>
    <row r="45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</row>
    <row r="460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</row>
    <row r="46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</row>
    <row r="46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</row>
    <row r="46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</row>
    <row r="46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</row>
    <row r="46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</row>
    <row r="46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</row>
    <row r="467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</row>
    <row r="468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</row>
    <row r="46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</row>
    <row r="470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</row>
    <row r="47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</row>
    <row r="47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</row>
    <row r="47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</row>
    <row r="47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</row>
    <row r="47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</row>
    <row r="47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</row>
    <row r="477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</row>
    <row r="478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</row>
    <row r="479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</row>
    <row r="480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</row>
    <row r="48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</row>
    <row r="48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</row>
    <row r="48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</row>
    <row r="48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</row>
    <row r="48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</row>
    <row r="48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</row>
    <row r="487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</row>
    <row r="488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</row>
    <row r="489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</row>
    <row r="490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</row>
    <row r="49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</row>
    <row r="49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</row>
    <row r="49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</row>
    <row r="49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</row>
    <row r="49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</row>
    <row r="49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</row>
    <row r="497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</row>
    <row r="498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</row>
    <row r="499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</row>
    <row r="500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</row>
    <row r="50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</row>
    <row r="50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</row>
    <row r="50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</row>
    <row r="50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</row>
    <row r="50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</row>
    <row r="50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</row>
    <row r="507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</row>
    <row r="508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</row>
    <row r="509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</row>
    <row r="510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</row>
    <row r="51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</row>
    <row r="51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</row>
    <row r="51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</row>
    <row r="5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</row>
    <row r="5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</row>
    <row r="51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</row>
    <row r="517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</row>
    <row r="518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</row>
    <row r="519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</row>
    <row r="520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</row>
    <row r="52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</row>
    <row r="52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</row>
    <row r="52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</row>
    <row r="52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</row>
    <row r="5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</row>
    <row r="5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</row>
    <row r="527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</row>
    <row r="528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</row>
    <row r="529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</row>
    <row r="530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</row>
    <row r="53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</row>
    <row r="53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</row>
    <row r="53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</row>
    <row r="53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</row>
    <row r="5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</row>
    <row r="53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</row>
    <row r="537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</row>
    <row r="538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</row>
    <row r="539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</row>
    <row r="540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</row>
    <row r="54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</row>
    <row r="54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</row>
    <row r="54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</row>
    <row r="54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</row>
    <row r="54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</row>
    <row r="54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</row>
    <row r="547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</row>
    <row r="548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</row>
    <row r="549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</row>
    <row r="550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</row>
    <row r="55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</row>
    <row r="55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</row>
    <row r="55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</row>
    <row r="55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</row>
    <row r="55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</row>
    <row r="55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</row>
    <row r="557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</row>
    <row r="558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</row>
    <row r="559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</row>
    <row r="560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</row>
    <row r="56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</row>
    <row r="56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</row>
    <row r="56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</row>
    <row r="56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</row>
    <row r="56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</row>
    <row r="56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</row>
    <row r="567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</row>
    <row r="568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</row>
    <row r="569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</row>
    <row r="570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</row>
    <row r="57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</row>
    <row r="57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</row>
    <row r="57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</row>
    <row r="57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</row>
    <row r="57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</row>
    <row r="57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</row>
    <row r="577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</row>
    <row r="578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</row>
    <row r="579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</row>
    <row r="580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</row>
    <row r="58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</row>
    <row r="58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</row>
    <row r="58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</row>
    <row r="58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</row>
    <row r="58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</row>
    <row r="58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</row>
    <row r="587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</row>
    <row r="588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</row>
    <row r="589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</row>
    <row r="590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</row>
    <row r="59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</row>
    <row r="59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</row>
    <row r="59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</row>
    <row r="59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</row>
    <row r="59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</row>
    <row r="59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</row>
    <row r="597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</row>
    <row r="598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</row>
    <row r="599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</row>
    <row r="600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</row>
    <row r="60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</row>
    <row r="60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</row>
    <row r="60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</row>
    <row r="60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</row>
    <row r="60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</row>
    <row r="60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</row>
    <row r="607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</row>
    <row r="608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</row>
    <row r="609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</row>
    <row r="610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</row>
    <row r="61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</row>
    <row r="61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</row>
    <row r="61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</row>
    <row r="6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</row>
    <row r="6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</row>
    <row r="61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</row>
    <row r="617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</row>
    <row r="618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</row>
    <row r="619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</row>
    <row r="620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</row>
    <row r="62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</row>
    <row r="62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</row>
    <row r="62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</row>
    <row r="62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</row>
    <row r="6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</row>
    <row r="6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</row>
    <row r="627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</row>
    <row r="628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</row>
    <row r="629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</row>
    <row r="630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</row>
    <row r="63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</row>
    <row r="63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</row>
    <row r="63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</row>
    <row r="63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</row>
    <row r="6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</row>
    <row r="63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</row>
    <row r="637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</row>
    <row r="638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</row>
    <row r="639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</row>
    <row r="640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</row>
    <row r="64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</row>
    <row r="64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</row>
    <row r="64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</row>
    <row r="64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</row>
    <row r="64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</row>
    <row r="64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</row>
    <row r="647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</row>
    <row r="648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</row>
    <row r="649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</row>
    <row r="650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</row>
    <row r="65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</row>
    <row r="65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</row>
    <row r="65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</row>
    <row r="65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</row>
    <row r="65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</row>
    <row r="65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</row>
    <row r="657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</row>
    <row r="658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</row>
    <row r="659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</row>
    <row r="660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</row>
    <row r="66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</row>
    <row r="66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</row>
    <row r="66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</row>
    <row r="66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</row>
    <row r="66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</row>
    <row r="66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</row>
    <row r="667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</row>
    <row r="668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</row>
    <row r="669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</row>
    <row r="670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</row>
    <row r="67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</row>
    <row r="67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</row>
    <row r="67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</row>
    <row r="67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</row>
    <row r="67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</row>
    <row r="67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</row>
    <row r="677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</row>
    <row r="678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</row>
    <row r="679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</row>
    <row r="680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</row>
    <row r="68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</row>
    <row r="68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</row>
    <row r="68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</row>
    <row r="684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</row>
    <row r="68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</row>
    <row r="686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</row>
    <row r="687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</row>
    <row r="688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</row>
    <row r="689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</row>
    <row r="690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</row>
    <row r="69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</row>
    <row r="69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</row>
    <row r="69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</row>
    <row r="694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</row>
    <row r="69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</row>
    <row r="696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</row>
    <row r="697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</row>
    <row r="698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</row>
    <row r="699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</row>
    <row r="700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</row>
    <row r="70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</row>
    <row r="70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</row>
    <row r="70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</row>
    <row r="704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</row>
    <row r="70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</row>
    <row r="706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</row>
    <row r="707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</row>
    <row r="708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</row>
    <row r="709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</row>
    <row r="710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</row>
    <row r="71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</row>
    <row r="71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</row>
    <row r="71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</row>
    <row r="714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</row>
    <row r="7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</row>
    <row r="716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</row>
    <row r="717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</row>
    <row r="718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</row>
    <row r="719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</row>
    <row r="720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</row>
    <row r="72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</row>
    <row r="72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</row>
    <row r="72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</row>
    <row r="724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</row>
    <row r="7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</row>
    <row r="726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</row>
    <row r="727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</row>
    <row r="728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</row>
    <row r="729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</row>
    <row r="730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</row>
    <row r="73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</row>
    <row r="73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</row>
    <row r="73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</row>
    <row r="734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</row>
    <row r="7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</row>
    <row r="736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</row>
    <row r="737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</row>
    <row r="738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</row>
    <row r="739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</row>
    <row r="740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</row>
    <row r="74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</row>
    <row r="74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</row>
    <row r="74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</row>
    <row r="744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</row>
    <row r="74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</row>
    <row r="746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</row>
    <row r="747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</row>
    <row r="748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</row>
    <row r="749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</row>
    <row r="750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</row>
    <row r="75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</row>
    <row r="75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</row>
    <row r="75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</row>
    <row r="754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</row>
    <row r="75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</row>
    <row r="756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</row>
    <row r="757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</row>
    <row r="758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</row>
    <row r="759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</row>
    <row r="760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</row>
    <row r="76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</row>
    <row r="76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</row>
    <row r="76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</row>
    <row r="764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</row>
    <row r="76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</row>
    <row r="766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</row>
    <row r="767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</row>
    <row r="768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</row>
    <row r="769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</row>
    <row r="770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</row>
    <row r="77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</row>
    <row r="77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</row>
    <row r="77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</row>
    <row r="774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</row>
    <row r="77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</row>
    <row r="776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</row>
    <row r="777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</row>
    <row r="778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</row>
    <row r="779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</row>
    <row r="780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</row>
    <row r="78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</row>
    <row r="78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</row>
    <row r="783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</row>
    <row r="784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</row>
    <row r="78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</row>
    <row r="786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</row>
    <row r="787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</row>
    <row r="788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</row>
    <row r="789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</row>
    <row r="790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</row>
    <row r="79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</row>
    <row r="79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</row>
    <row r="793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</row>
    <row r="794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</row>
    <row r="79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</row>
    <row r="796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</row>
    <row r="797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</row>
    <row r="798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</row>
    <row r="799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</row>
    <row r="800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</row>
    <row r="80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</row>
    <row r="80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</row>
    <row r="803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</row>
    <row r="804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</row>
    <row r="80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</row>
    <row r="806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</row>
    <row r="807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</row>
    <row r="808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</row>
    <row r="809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</row>
    <row r="810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</row>
    <row r="81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</row>
    <row r="81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</row>
    <row r="813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</row>
    <row r="814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</row>
    <row r="8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</row>
    <row r="816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</row>
    <row r="817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</row>
    <row r="818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</row>
    <row r="819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</row>
    <row r="820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</row>
    <row r="82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</row>
    <row r="82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</row>
    <row r="823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</row>
    <row r="824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</row>
    <row r="8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</row>
    <row r="826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</row>
    <row r="827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</row>
    <row r="828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</row>
    <row r="829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</row>
    <row r="830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</row>
    <row r="83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</row>
    <row r="83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</row>
    <row r="833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</row>
    <row r="834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</row>
    <row r="83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</row>
    <row r="836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</row>
    <row r="837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</row>
    <row r="838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</row>
    <row r="839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</row>
    <row r="840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</row>
    <row r="84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</row>
    <row r="84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</row>
    <row r="843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</row>
    <row r="844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</row>
    <row r="84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</row>
    <row r="846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</row>
    <row r="847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</row>
    <row r="848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</row>
    <row r="849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</row>
    <row r="850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</row>
    <row r="85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</row>
    <row r="85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</row>
    <row r="853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</row>
    <row r="854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</row>
    <row r="85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</row>
    <row r="856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</row>
    <row r="857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</row>
    <row r="858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</row>
    <row r="859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</row>
    <row r="860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</row>
    <row r="86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</row>
    <row r="86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</row>
    <row r="863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</row>
    <row r="864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</row>
    <row r="86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</row>
    <row r="866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</row>
    <row r="867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</row>
    <row r="868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</row>
    <row r="869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</row>
    <row r="870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</row>
    <row r="87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</row>
    <row r="87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</row>
    <row r="873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</row>
    <row r="874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</row>
    <row r="87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</row>
    <row r="876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</row>
    <row r="877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</row>
    <row r="878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</row>
    <row r="879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</row>
    <row r="880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</row>
    <row r="88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</row>
    <row r="88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</row>
    <row r="883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</row>
    <row r="884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</row>
    <row r="88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</row>
    <row r="886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</row>
    <row r="887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</row>
    <row r="888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</row>
    <row r="889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</row>
    <row r="890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</row>
    <row r="89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</row>
    <row r="89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</row>
    <row r="893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</row>
    <row r="894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</row>
    <row r="89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</row>
    <row r="896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</row>
    <row r="897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</row>
    <row r="898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</row>
    <row r="899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</row>
    <row r="900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</row>
    <row r="90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</row>
    <row r="90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</row>
    <row r="903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</row>
    <row r="904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</row>
    <row r="90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</row>
    <row r="906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</row>
    <row r="907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</row>
    <row r="908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</row>
    <row r="909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</row>
    <row r="910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</row>
    <row r="91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</row>
    <row r="91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</row>
    <row r="913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</row>
    <row r="914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</row>
    <row r="9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</row>
    <row r="916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</row>
    <row r="917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</row>
    <row r="918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</row>
    <row r="919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</row>
    <row r="920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</row>
    <row r="92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</row>
    <row r="92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</row>
    <row r="923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</row>
    <row r="924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</row>
    <row r="9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</row>
    <row r="926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</row>
    <row r="927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</row>
    <row r="928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</row>
    <row r="929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</row>
    <row r="930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</row>
    <row r="93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</row>
    <row r="93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</row>
    <row r="933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</row>
    <row r="934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</row>
    <row r="93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</row>
    <row r="936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</row>
    <row r="937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</row>
    <row r="938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</row>
    <row r="939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</row>
    <row r="940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</row>
    <row r="94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</row>
    <row r="94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</row>
    <row r="943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</row>
    <row r="944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</row>
    <row r="94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</row>
    <row r="946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</row>
    <row r="947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</row>
    <row r="948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</row>
    <row r="949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</row>
    <row r="950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</row>
    <row r="95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</row>
    <row r="95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</row>
    <row r="953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</row>
    <row r="954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</row>
    <row r="95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</row>
    <row r="956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</row>
    <row r="957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</row>
    <row r="958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</row>
    <row r="959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</row>
    <row r="960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</row>
    <row r="96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</row>
    <row r="96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</row>
    <row r="963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</row>
    <row r="964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</row>
    <row r="96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</row>
    <row r="966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</row>
    <row r="967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</row>
    <row r="968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</row>
    <row r="969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</row>
    <row r="970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</row>
    <row r="97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</row>
    <row r="97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</row>
    <row r="973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</row>
    <row r="974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</row>
    <row r="97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</row>
    <row r="976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</row>
    <row r="977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</row>
    <row r="978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</row>
    <row r="979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</row>
    <row r="980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</row>
    <row r="98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</row>
    <row r="98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</row>
    <row r="983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</row>
    <row r="984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</row>
    <row r="98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</row>
    <row r="986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</row>
    <row r="987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</row>
    <row r="988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</row>
    <row r="989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</row>
    <row r="990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  <col customWidth="1" min="3" max="13" width="8.88"/>
  </cols>
  <sheetData>
    <row r="1">
      <c r="A1" s="41" t="s">
        <v>61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>
      <c r="A2" s="33" t="s">
        <v>27</v>
      </c>
      <c r="B2" s="33" t="s">
        <v>29</v>
      </c>
      <c r="C2" s="33" t="s">
        <v>62</v>
      </c>
      <c r="D2" s="33" t="s">
        <v>63</v>
      </c>
      <c r="E2" s="33" t="s">
        <v>54</v>
      </c>
      <c r="F2" s="33" t="s">
        <v>60</v>
      </c>
      <c r="G2" s="33" t="s">
        <v>64</v>
      </c>
      <c r="H2" s="33" t="s">
        <v>65</v>
      </c>
      <c r="I2" s="33" t="s">
        <v>66</v>
      </c>
      <c r="J2" s="33" t="s">
        <v>67</v>
      </c>
      <c r="K2" s="33" t="s">
        <v>13</v>
      </c>
      <c r="L2" s="33" t="s">
        <v>68</v>
      </c>
      <c r="M2" s="33" t="s">
        <v>69</v>
      </c>
    </row>
    <row r="3">
      <c r="A3" s="43">
        <v>1.0</v>
      </c>
      <c r="B3" s="44" t="str">
        <f>'Requirement List'!C2</f>
        <v>Login</v>
      </c>
      <c r="C3" s="45">
        <f>COUNTIFS('Defect Report'!$L:$L,'Defect Severity Distribution'!$B3,'Defect Report'!$G:$G,C$2)</f>
        <v>0</v>
      </c>
      <c r="D3" s="45">
        <f>COUNTIFS('Defect Report'!$D:$D,'Defect Severity Distribution'!$B3,'Defect Report'!$G:$G,D$2)</f>
        <v>0</v>
      </c>
      <c r="E3" s="45">
        <f>COUNTIFS('Defect Report'!$D:$D,'Defect Severity Distribution'!$B3,'Defect Report'!$G:$G,E$2)</f>
        <v>0</v>
      </c>
      <c r="F3" s="45">
        <f>COUNTIFS('Defect Report'!$D:$D,'Defect Severity Distribution'!$B3,'Defect Report'!$G:$G,F$2)</f>
        <v>0</v>
      </c>
      <c r="G3" s="45">
        <f>COUNTIFS('Defect Report'!$D:$D,'Defect Severity Distribution'!$B3,'Defect Report'!$G:$G,G$2)</f>
        <v>0</v>
      </c>
      <c r="H3" s="45">
        <f>COUNTIFS('Defect Report'!$D:$D,'Defect Severity Distribution'!$B3,'Defect Report'!$G:$G,H$2)</f>
        <v>0</v>
      </c>
      <c r="I3" s="45">
        <f>COUNTIFS('Defect Report'!$D:$D,'Defect Severity Distribution'!$B3,'Defect Report'!$G:$G,I$2)</f>
        <v>0</v>
      </c>
      <c r="J3" s="45">
        <f>COUNTIFS('Defect Report'!$D:$D,'Defect Severity Distribution'!$B3,'Defect Report'!$G:$G,J$2)</f>
        <v>0</v>
      </c>
      <c r="K3" s="46">
        <f t="shared" ref="K3:K5" si="1">SUM(C3:F3)</f>
        <v>0</v>
      </c>
      <c r="L3" s="45">
        <f>COUNTIFS('Defect Report'!$D:$D,'Defect Severity Distribution'!$B3,'Defect Report'!$C:$C,"Closed")</f>
        <v>0</v>
      </c>
      <c r="M3" s="45">
        <f t="shared" ref="M3:M5" si="2">K3-L3</f>
        <v>0</v>
      </c>
    </row>
    <row r="4">
      <c r="A4" s="47">
        <v>2.0</v>
      </c>
      <c r="B4" s="44" t="str">
        <f>'Requirement List'!C3</f>
        <v>XYZ</v>
      </c>
      <c r="C4" s="45">
        <f>COUNTIFS('Defect Report'!$D:$D,'Defect Severity Distribution'!$B4,'Defect Report'!$G:$G,C$2)</f>
        <v>0</v>
      </c>
      <c r="D4" s="45">
        <f>COUNTIFS('Defect Report'!$D:$D,'Defect Severity Distribution'!$B4,'Defect Report'!$G:$G,D$2)</f>
        <v>0</v>
      </c>
      <c r="E4" s="45">
        <f>COUNTIFS('Defect Report'!$D:$D,'Defect Severity Distribution'!$B4,'Defect Report'!$G:$G,E$2)</f>
        <v>0</v>
      </c>
      <c r="F4" s="45">
        <f>COUNTIFS('Defect Report'!$D:$D,'Defect Severity Distribution'!$B4,'Defect Report'!$G:$G,F$2)</f>
        <v>1</v>
      </c>
      <c r="G4" s="45">
        <f>COUNTIFS('Defect Report'!$D:$D,'Defect Severity Distribution'!$B4,'Defect Report'!$G:$G,G$2)</f>
        <v>0</v>
      </c>
      <c r="H4" s="45">
        <f>COUNTIFS('Defect Report'!$D:$D,'Defect Severity Distribution'!$B4,'Defect Report'!$G:$G,H$2)</f>
        <v>0</v>
      </c>
      <c r="I4" s="45">
        <f>COUNTIFS('Defect Report'!$D:$D,'Defect Severity Distribution'!$B4,'Defect Report'!$G:$G,I$2)</f>
        <v>0</v>
      </c>
      <c r="J4" s="45">
        <f>COUNTIFS('Defect Report'!$D:$D,'Defect Severity Distribution'!$B4,'Defect Report'!$G:$G,J$2)</f>
        <v>0</v>
      </c>
      <c r="K4" s="46">
        <f t="shared" si="1"/>
        <v>1</v>
      </c>
      <c r="L4" s="45">
        <f>COUNTIFS('Defect Report'!$D:$D,'Defect Severity Distribution'!$B4,'Defect Report'!$C:$C,"Closed")</f>
        <v>1</v>
      </c>
      <c r="M4" s="45">
        <f t="shared" si="2"/>
        <v>0</v>
      </c>
    </row>
    <row r="5">
      <c r="A5" s="47">
        <v>3.0</v>
      </c>
      <c r="B5" s="44" t="str">
        <f>'Requirement List'!C4</f>
        <v>Manage Client</v>
      </c>
      <c r="C5" s="45">
        <f>COUNTIFS('Defect Report'!$D:$D,'Defect Severity Distribution'!$B5,'Defect Report'!$G:$G,C$2)</f>
        <v>0</v>
      </c>
      <c r="D5" s="45">
        <f>COUNTIFS('Defect Report'!$D:$D,'Defect Severity Distribution'!$B5,'Defect Report'!$G:$G,D$2)</f>
        <v>0</v>
      </c>
      <c r="E5" s="45">
        <f>COUNTIFS('Defect Report'!$D:$D,'Defect Severity Distribution'!$B5,'Defect Report'!$G:$G,E$2)</f>
        <v>1</v>
      </c>
      <c r="F5" s="45">
        <f>COUNTIFS('Defect Report'!$D:$D,'Defect Severity Distribution'!$B5,'Defect Report'!$G:$G,F$2)</f>
        <v>0</v>
      </c>
      <c r="G5" s="45">
        <f>COUNTIFS('Defect Report'!$D:$D,'Defect Severity Distribution'!$B5,'Defect Report'!$G:$G,G$2)</f>
        <v>0</v>
      </c>
      <c r="H5" s="45">
        <f>COUNTIFS('Defect Report'!$D:$D,'Defect Severity Distribution'!$B5,'Defect Report'!$G:$G,H$2)</f>
        <v>0</v>
      </c>
      <c r="I5" s="45">
        <f>COUNTIFS('Defect Report'!$D:$D,'Defect Severity Distribution'!$B5,'Defect Report'!$G:$G,I$2)</f>
        <v>0</v>
      </c>
      <c r="J5" s="45">
        <f>COUNTIFS('Defect Report'!$D:$D,'Defect Severity Distribution'!$B5,'Defect Report'!$G:$G,J$2)</f>
        <v>0</v>
      </c>
      <c r="K5" s="46">
        <f t="shared" si="1"/>
        <v>1</v>
      </c>
      <c r="L5" s="45">
        <f>COUNTIFS('Defect Report'!$D:$D,'Defect Severity Distribution'!$B5,'Defect Report'!$C:$C,"Closed")</f>
        <v>0</v>
      </c>
      <c r="M5" s="45">
        <f t="shared" si="2"/>
        <v>1</v>
      </c>
    </row>
    <row r="6">
      <c r="A6" s="48" t="s">
        <v>38</v>
      </c>
      <c r="B6" s="49" t="s">
        <v>13</v>
      </c>
      <c r="C6" s="50">
        <f t="shared" ref="C6:M6" si="3">SUM(C3:C5)</f>
        <v>0</v>
      </c>
      <c r="D6" s="50">
        <f t="shared" si="3"/>
        <v>0</v>
      </c>
      <c r="E6" s="50">
        <f t="shared" si="3"/>
        <v>1</v>
      </c>
      <c r="F6" s="50">
        <f t="shared" si="3"/>
        <v>1</v>
      </c>
      <c r="G6" s="50">
        <f t="shared" si="3"/>
        <v>0</v>
      </c>
      <c r="H6" s="50">
        <f t="shared" si="3"/>
        <v>0</v>
      </c>
      <c r="I6" s="50">
        <f t="shared" si="3"/>
        <v>0</v>
      </c>
      <c r="J6" s="50">
        <f t="shared" si="3"/>
        <v>0</v>
      </c>
      <c r="K6" s="50">
        <f t="shared" si="3"/>
        <v>2</v>
      </c>
      <c r="L6" s="50">
        <f t="shared" si="3"/>
        <v>1</v>
      </c>
      <c r="M6" s="50">
        <f t="shared" si="3"/>
        <v>1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</sheetData>
  <mergeCells count="1">
    <mergeCell ref="A1:M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75"/>
    <col customWidth="1" min="3" max="3" width="17.5"/>
    <col customWidth="1" min="4" max="4" width="21.13"/>
  </cols>
  <sheetData>
    <row r="1">
      <c r="A1" s="41" t="s">
        <v>70</v>
      </c>
      <c r="B1" s="42"/>
      <c r="C1" s="42"/>
      <c r="D1" s="42"/>
      <c r="E1" s="42"/>
      <c r="F1" s="42"/>
      <c r="G1" s="42"/>
    </row>
    <row r="2">
      <c r="A2" s="51" t="s">
        <v>71</v>
      </c>
      <c r="B2" s="51" t="s">
        <v>72</v>
      </c>
      <c r="C2" s="51" t="s">
        <v>56</v>
      </c>
      <c r="D2" s="51" t="s">
        <v>73</v>
      </c>
      <c r="E2" s="51" t="s">
        <v>74</v>
      </c>
      <c r="F2" s="51" t="s">
        <v>75</v>
      </c>
      <c r="G2" s="52" t="s">
        <v>76</v>
      </c>
    </row>
    <row r="3">
      <c r="A3" s="53" t="s">
        <v>4</v>
      </c>
      <c r="B3" s="54">
        <f>COUNTIFS('Defect Report'!$L:$L,$A3,'Defect Report'!$I:$I,B$2)</f>
        <v>0</v>
      </c>
      <c r="C3" s="54">
        <f>COUNTIFS('Defect Report'!$L:$L,$A3,'Defect Report'!$I:$I,C$2)</f>
        <v>1</v>
      </c>
      <c r="D3" s="54">
        <f>COUNTIFS('Defect Report'!$L:$L,$A3,'Defect Report'!$I:$I,D$2)</f>
        <v>0</v>
      </c>
      <c r="E3" s="54">
        <f>COUNTIFS('Defect Report'!$L:$L,$A3,'Defect Report'!$I:$I,E$2)</f>
        <v>0</v>
      </c>
      <c r="F3" s="54">
        <f>COUNTIFS('Defect Report'!$L:$L,$A3,'Defect Report'!$I:$I,F$2)</f>
        <v>0</v>
      </c>
      <c r="G3" s="55">
        <f t="shared" ref="G3:G5" si="1">sum(B3:F3)</f>
        <v>1</v>
      </c>
    </row>
    <row r="4">
      <c r="A4" s="53" t="s">
        <v>5</v>
      </c>
      <c r="B4" s="54">
        <f>COUNTIFS('Defect Report'!$L:$L,$A4,'Defect Report'!$I:$I,B$2)</f>
        <v>0</v>
      </c>
      <c r="C4" s="54">
        <f>COUNTIFS('Defect Report'!$L:$L,$A4,'Defect Report'!$I:$I,C$2)</f>
        <v>1</v>
      </c>
      <c r="D4" s="54">
        <f>COUNTIFS('Defect Report'!$L:$L,$A4,'Defect Report'!$I:$I,D$2)</f>
        <v>0</v>
      </c>
      <c r="E4" s="54">
        <f>COUNTIFS('Defect Report'!$L:$L,$A4,'Defect Report'!$I:$I,E$2)</f>
        <v>0</v>
      </c>
      <c r="F4" s="54">
        <f>COUNTIFS('Defect Report'!$L:$L,$A4,'Defect Report'!$I:$I,F$2)</f>
        <v>0</v>
      </c>
      <c r="G4" s="55">
        <f t="shared" si="1"/>
        <v>1</v>
      </c>
    </row>
    <row r="5">
      <c r="A5" s="53" t="s">
        <v>6</v>
      </c>
      <c r="B5" s="54">
        <f>COUNTIFS('Defect Report'!$L:$L,$A5,'Defect Report'!$I:$I,B$2)</f>
        <v>0</v>
      </c>
      <c r="C5" s="54">
        <f>COUNTIFS('Defect Report'!$L:$L,$A5,'Defect Report'!$I:$I,C$2)</f>
        <v>0</v>
      </c>
      <c r="D5" s="54">
        <f>COUNTIFS('Defect Report'!$L:$L,$A5,'Defect Report'!$I:$I,D$2)</f>
        <v>0</v>
      </c>
      <c r="E5" s="54">
        <f>COUNTIFS('Defect Report'!$L:$L,$A5,'Defect Report'!$I:$I,E$2)</f>
        <v>0</v>
      </c>
      <c r="F5" s="54">
        <f>COUNTIFS('Defect Report'!$L:$L,$A5,'Defect Report'!$I:$I,F$2)</f>
        <v>0</v>
      </c>
      <c r="G5" s="55">
        <f t="shared" si="1"/>
        <v>0</v>
      </c>
    </row>
    <row r="6">
      <c r="A6" s="56" t="s">
        <v>13</v>
      </c>
      <c r="B6" s="57">
        <f>sum(G3:G5)</f>
        <v>2</v>
      </c>
      <c r="C6" s="2"/>
      <c r="D6" s="2"/>
      <c r="E6" s="2"/>
      <c r="F6" s="2"/>
      <c r="G6" s="3"/>
    </row>
    <row r="7">
      <c r="A7" s="58"/>
      <c r="B7" s="58"/>
      <c r="C7" s="58"/>
      <c r="D7" s="58"/>
      <c r="E7" s="58"/>
      <c r="F7" s="58"/>
      <c r="G7" s="58"/>
    </row>
    <row r="8">
      <c r="A8" s="59" t="s">
        <v>77</v>
      </c>
      <c r="B8" s="2"/>
      <c r="C8" s="3"/>
      <c r="E8" s="58"/>
      <c r="F8" s="58"/>
      <c r="G8" s="58"/>
    </row>
    <row r="9">
      <c r="A9" s="51" t="s">
        <v>71</v>
      </c>
      <c r="B9" s="52" t="s">
        <v>78</v>
      </c>
      <c r="C9" s="52" t="s">
        <v>79</v>
      </c>
      <c r="E9" s="58"/>
      <c r="F9" s="58"/>
      <c r="G9" s="58"/>
    </row>
    <row r="10">
      <c r="A10" s="53" t="s">
        <v>4</v>
      </c>
      <c r="B10" s="54">
        <f>countifs('Defect Report'!$L:$L,$A10,'Defect Report'!$K:$K,TODAY())</f>
        <v>0</v>
      </c>
      <c r="C10" s="54">
        <f>countifs('Defect Report'!$L:$L,$A10,'Defect Report'!$B:$B,"&lt;&gt;""")</f>
        <v>1</v>
      </c>
      <c r="E10" s="58"/>
      <c r="F10" s="58"/>
      <c r="G10" s="58"/>
    </row>
    <row r="11">
      <c r="A11" s="53" t="s">
        <v>5</v>
      </c>
      <c r="B11" s="54">
        <f>countifs('Defect Report'!$L:$L,$A11,'Defect Report'!$K:$K,TODAY())</f>
        <v>0</v>
      </c>
      <c r="C11" s="54">
        <f>countifs('Defect Report'!$L:$L,$A11,'Defect Report'!$B:$B,"&lt;&gt;""")</f>
        <v>1</v>
      </c>
      <c r="E11" s="58"/>
      <c r="F11" s="58"/>
      <c r="G11" s="58"/>
    </row>
    <row r="12">
      <c r="A12" s="53" t="s">
        <v>6</v>
      </c>
      <c r="B12" s="54">
        <f>countifs('Defect Report'!$L:$L,$A12,'Defect Report'!$K:$K,TODAY())</f>
        <v>0</v>
      </c>
      <c r="C12" s="54">
        <f>countifs('Defect Report'!$L:$L,$A12,'Defect Report'!$B:$B,"&lt;&gt;""")</f>
        <v>0</v>
      </c>
      <c r="E12" s="58"/>
      <c r="F12" s="58"/>
      <c r="G12" s="58"/>
    </row>
    <row r="13">
      <c r="A13" s="56" t="s">
        <v>13</v>
      </c>
      <c r="B13" s="60">
        <f t="shared" ref="B13:C13" si="2">sum(B10:B12)</f>
        <v>0</v>
      </c>
      <c r="C13" s="60">
        <f t="shared" si="2"/>
        <v>2</v>
      </c>
      <c r="E13" s="58"/>
      <c r="F13" s="58"/>
      <c r="G13" s="58"/>
    </row>
    <row r="14">
      <c r="A14" s="58"/>
      <c r="B14" s="58"/>
      <c r="C14" s="58"/>
      <c r="D14" s="58"/>
      <c r="E14" s="58"/>
      <c r="F14" s="58"/>
      <c r="G14" s="58"/>
    </row>
    <row r="15">
      <c r="A15" s="59" t="s">
        <v>80</v>
      </c>
      <c r="B15" s="2"/>
      <c r="C15" s="2"/>
      <c r="D15" s="2"/>
      <c r="E15" s="3"/>
      <c r="F15" s="58"/>
      <c r="G15" s="58"/>
    </row>
    <row r="16">
      <c r="A16" s="51" t="s">
        <v>49</v>
      </c>
      <c r="B16" s="52" t="s">
        <v>81</v>
      </c>
      <c r="C16" s="52" t="s">
        <v>82</v>
      </c>
      <c r="D16" s="52" t="s">
        <v>83</v>
      </c>
      <c r="E16" s="52" t="s">
        <v>47</v>
      </c>
      <c r="F16" s="58"/>
      <c r="G16" s="58"/>
    </row>
    <row r="17">
      <c r="A17" s="53" t="s">
        <v>57</v>
      </c>
      <c r="B17" s="54">
        <f>countifs( 'Defect Report'!$B:$B,"&lt;&gt;""", 'Defect Report'!$M:$M,$A17)</f>
        <v>2</v>
      </c>
      <c r="C17" s="54">
        <f>countifs('Defect Report'!$C:$C,"Closed", 'Defect Report'!$M:$M,$A17)</f>
        <v>1</v>
      </c>
      <c r="D17" s="54">
        <f>countifs('Defect Report'!$C:$C,"Reopened", 'Defect Report'!$M:$M,$A17)</f>
        <v>0</v>
      </c>
      <c r="E17" s="61"/>
      <c r="F17" s="58"/>
      <c r="G17" s="58"/>
    </row>
    <row r="18">
      <c r="A18" s="53" t="s">
        <v>84</v>
      </c>
      <c r="B18" s="54">
        <f>countifs( 'Defect Report'!$B:$B,"&lt;&gt;""", 'Defect Report'!$M:$M,$A18)</f>
        <v>0</v>
      </c>
      <c r="C18" s="54">
        <f>countifs('Defect Report'!$C:$C,"Closed", 'Defect Report'!$M:$M,$A18)</f>
        <v>0</v>
      </c>
      <c r="D18" s="54">
        <f>countifs('Defect Report'!$C:$C,"Reopened", 'Defect Report'!$M:$M,$A18)</f>
        <v>0</v>
      </c>
      <c r="E18" s="61"/>
      <c r="F18" s="58"/>
      <c r="G18" s="58"/>
    </row>
    <row r="19">
      <c r="A19" s="53" t="s">
        <v>85</v>
      </c>
      <c r="B19" s="54">
        <f>countifs( 'Defect Report'!$B:$B,"&lt;&gt;""", 'Defect Report'!$M:$M,$A19)</f>
        <v>0</v>
      </c>
      <c r="C19" s="54">
        <f>countifs('Defect Report'!$C:$C,"Closed", 'Defect Report'!$M:$M,$A19)</f>
        <v>0</v>
      </c>
      <c r="D19" s="54">
        <f>countifs('Defect Report'!$C:$C,"Reopened", 'Defect Report'!$M:$M,$A19)</f>
        <v>0</v>
      </c>
      <c r="E19" s="61"/>
      <c r="F19" s="58"/>
      <c r="G19" s="58"/>
    </row>
    <row r="20">
      <c r="A20" s="56" t="s">
        <v>13</v>
      </c>
      <c r="B20" s="60">
        <f t="shared" ref="B20:D20" si="3">sum(B17:B19)</f>
        <v>2</v>
      </c>
      <c r="C20" s="60">
        <f t="shared" si="3"/>
        <v>1</v>
      </c>
      <c r="D20" s="60">
        <f t="shared" si="3"/>
        <v>0</v>
      </c>
      <c r="E20" s="62"/>
      <c r="F20" s="58"/>
      <c r="G20" s="58"/>
    </row>
  </sheetData>
  <mergeCells count="4">
    <mergeCell ref="A1:G1"/>
    <mergeCell ref="B6:G6"/>
    <mergeCell ref="A8:C8"/>
    <mergeCell ref="A15:E1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65.63"/>
  </cols>
  <sheetData>
    <row r="1">
      <c r="A1" s="25" t="s">
        <v>45</v>
      </c>
      <c r="B1" s="58"/>
    </row>
    <row r="2">
      <c r="A2" s="63" t="s">
        <v>72</v>
      </c>
      <c r="B2" s="58"/>
    </row>
    <row r="3">
      <c r="A3" s="63" t="s">
        <v>56</v>
      </c>
      <c r="B3" s="58"/>
    </row>
    <row r="4">
      <c r="A4" s="63" t="s">
        <v>73</v>
      </c>
      <c r="B4" s="58"/>
    </row>
    <row r="5">
      <c r="A5" s="63" t="s">
        <v>74</v>
      </c>
      <c r="B5" s="58"/>
    </row>
    <row r="6">
      <c r="A6" s="63" t="s">
        <v>75</v>
      </c>
      <c r="B6" s="58"/>
    </row>
    <row r="7">
      <c r="A7" s="58"/>
      <c r="B7" s="58"/>
    </row>
    <row r="8">
      <c r="A8" s="25" t="s">
        <v>86</v>
      </c>
      <c r="B8" s="58"/>
    </row>
    <row r="9">
      <c r="A9" s="63" t="s">
        <v>51</v>
      </c>
      <c r="B9" s="64" t="s">
        <v>87</v>
      </c>
    </row>
    <row r="10">
      <c r="A10" s="63" t="s">
        <v>59</v>
      </c>
      <c r="B10" s="64" t="s">
        <v>88</v>
      </c>
    </row>
    <row r="11">
      <c r="A11" s="63" t="s">
        <v>89</v>
      </c>
      <c r="B11" s="64"/>
    </row>
    <row r="12">
      <c r="A12" s="58"/>
      <c r="B12" s="58"/>
    </row>
    <row r="13">
      <c r="A13" s="58"/>
      <c r="B13" s="58"/>
    </row>
    <row r="14">
      <c r="A14" s="25" t="s">
        <v>43</v>
      </c>
      <c r="B14" s="25" t="s">
        <v>90</v>
      </c>
    </row>
    <row r="15">
      <c r="A15" s="63" t="s">
        <v>62</v>
      </c>
      <c r="B15" s="63" t="s">
        <v>91</v>
      </c>
    </row>
    <row r="16">
      <c r="A16" s="63" t="s">
        <v>63</v>
      </c>
      <c r="B16" s="63" t="s">
        <v>92</v>
      </c>
    </row>
    <row r="17">
      <c r="A17" s="63" t="s">
        <v>54</v>
      </c>
      <c r="B17" s="63" t="s">
        <v>93</v>
      </c>
    </row>
    <row r="18">
      <c r="A18" s="63" t="s">
        <v>60</v>
      </c>
      <c r="B18" s="63" t="s">
        <v>94</v>
      </c>
    </row>
    <row r="19">
      <c r="A19" s="63" t="s">
        <v>64</v>
      </c>
      <c r="B19" s="63" t="s">
        <v>95</v>
      </c>
    </row>
    <row r="20">
      <c r="A20" s="63" t="s">
        <v>65</v>
      </c>
      <c r="B20" s="63" t="s">
        <v>96</v>
      </c>
    </row>
    <row r="21">
      <c r="A21" s="63" t="s">
        <v>66</v>
      </c>
      <c r="B21" s="63" t="s">
        <v>97</v>
      </c>
    </row>
    <row r="22">
      <c r="A22" s="63" t="s">
        <v>67</v>
      </c>
      <c r="B22" s="63" t="s">
        <v>98</v>
      </c>
    </row>
    <row r="23">
      <c r="A23" s="58"/>
      <c r="B23" s="58"/>
    </row>
    <row r="24">
      <c r="A24" s="25" t="s">
        <v>44</v>
      </c>
      <c r="B24" s="58"/>
    </row>
    <row r="25">
      <c r="A25" s="63" t="s">
        <v>55</v>
      </c>
      <c r="B25" s="58"/>
    </row>
    <row r="26">
      <c r="A26" s="63" t="s">
        <v>99</v>
      </c>
      <c r="B26" s="58"/>
    </row>
    <row r="27">
      <c r="A27" s="63" t="s">
        <v>100</v>
      </c>
      <c r="B27" s="58"/>
    </row>
    <row r="28">
      <c r="A28" s="63" t="s">
        <v>101</v>
      </c>
    </row>
    <row r="29">
      <c r="A29" s="63" t="s">
        <v>102</v>
      </c>
    </row>
    <row r="30">
      <c r="A30" s="63" t="s">
        <v>103</v>
      </c>
    </row>
  </sheetData>
  <drawing r:id="rId1"/>
</worksheet>
</file>