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lya\Manuscripts\in work\BBRC_HEK_LA3_Baf-VS-CQ\"/>
    </mc:Choice>
  </mc:AlternateContent>
  <bookViews>
    <workbookView xWindow="0" yWindow="0" windowWidth="23040" windowHeight="11610"/>
  </bookViews>
  <sheets>
    <sheet name="BafA1 Fig 1AB" sheetId="1" r:id="rId1"/>
    <sheet name="16.04.21_Arch3_Baf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2" l="1"/>
  <c r="N7" i="2"/>
  <c r="R7" i="2" s="1"/>
  <c r="O7" i="2"/>
  <c r="P7" i="2"/>
  <c r="Q7" i="2"/>
  <c r="AZ7" i="2"/>
  <c r="BA7" i="2"/>
  <c r="BA3" i="2" s="1"/>
  <c r="BB7" i="2"/>
  <c r="BB3" i="2" s="1"/>
  <c r="BC7" i="2"/>
  <c r="BC3" i="2" s="1"/>
  <c r="BD7" i="2"/>
  <c r="BD3" i="2" s="1"/>
  <c r="BE7" i="2"/>
  <c r="BF7" i="2"/>
  <c r="M8" i="2"/>
  <c r="R8" i="2" s="1"/>
  <c r="N8" i="2"/>
  <c r="O8" i="2"/>
  <c r="P8" i="2"/>
  <c r="Q8" i="2"/>
  <c r="AZ8" i="2"/>
  <c r="BA8" i="2"/>
  <c r="BB8" i="2"/>
  <c r="BC8" i="2"/>
  <c r="BD8" i="2"/>
  <c r="BE8" i="2"/>
  <c r="BF8" i="2"/>
  <c r="M9" i="2"/>
  <c r="N9" i="2"/>
  <c r="O9" i="2"/>
  <c r="P9" i="2"/>
  <c r="Q9" i="2"/>
  <c r="R9" i="2"/>
  <c r="X9" i="2"/>
  <c r="AZ9" i="2"/>
  <c r="BA9" i="2"/>
  <c r="BB9" i="2"/>
  <c r="BC9" i="2"/>
  <c r="BD9" i="2"/>
  <c r="BE9" i="2"/>
  <c r="BE3" i="2" s="1"/>
  <c r="BF9" i="2"/>
  <c r="M10" i="2"/>
  <c r="N10" i="2"/>
  <c r="R10" i="2" s="1"/>
  <c r="O10" i="2"/>
  <c r="P10" i="2"/>
  <c r="Q10" i="2"/>
  <c r="AZ10" i="2"/>
  <c r="BA10" i="2"/>
  <c r="BB10" i="2"/>
  <c r="BC10" i="2"/>
  <c r="BD10" i="2"/>
  <c r="BE10" i="2"/>
  <c r="BF10" i="2"/>
  <c r="I11" i="2"/>
  <c r="M11" i="2"/>
  <c r="R11" i="2" s="1"/>
  <c r="N11" i="2"/>
  <c r="O11" i="2"/>
  <c r="P11" i="2"/>
  <c r="Q11" i="2"/>
  <c r="AZ11" i="2"/>
  <c r="BA11" i="2"/>
  <c r="BB11" i="2"/>
  <c r="BC11" i="2"/>
  <c r="BD11" i="2"/>
  <c r="BE11" i="2"/>
  <c r="BF11" i="2"/>
  <c r="M12" i="2"/>
  <c r="N12" i="2"/>
  <c r="O12" i="2"/>
  <c r="R12" i="2" s="1"/>
  <c r="P12" i="2"/>
  <c r="Q12" i="2"/>
  <c r="AZ12" i="2"/>
  <c r="BA12" i="2"/>
  <c r="BB12" i="2"/>
  <c r="BC12" i="2"/>
  <c r="BD12" i="2"/>
  <c r="BE12" i="2"/>
  <c r="BF12" i="2"/>
  <c r="M13" i="2"/>
  <c r="N13" i="2"/>
  <c r="R13" i="2" s="1"/>
  <c r="O13" i="2"/>
  <c r="P13" i="2"/>
  <c r="Q13" i="2"/>
  <c r="AZ13" i="2"/>
  <c r="BA13" i="2"/>
  <c r="BB13" i="2"/>
  <c r="BC13" i="2"/>
  <c r="BD13" i="2"/>
  <c r="BE13" i="2"/>
  <c r="BF13" i="2"/>
  <c r="M14" i="2"/>
  <c r="R14" i="2" s="1"/>
  <c r="N14" i="2"/>
  <c r="O14" i="2"/>
  <c r="P14" i="2"/>
  <c r="Q14" i="2"/>
  <c r="AZ14" i="2"/>
  <c r="BA14" i="2"/>
  <c r="BB14" i="2"/>
  <c r="BC14" i="2"/>
  <c r="BD14" i="2"/>
  <c r="BE14" i="2"/>
  <c r="BF14" i="2"/>
  <c r="M15" i="2"/>
  <c r="N15" i="2"/>
  <c r="O15" i="2"/>
  <c r="P15" i="2"/>
  <c r="Q15" i="2"/>
  <c r="R15" i="2"/>
  <c r="AZ15" i="2"/>
  <c r="BA15" i="2"/>
  <c r="BB15" i="2"/>
  <c r="BC15" i="2"/>
  <c r="BD15" i="2"/>
  <c r="BE15" i="2"/>
  <c r="BF15" i="2"/>
  <c r="M16" i="2"/>
  <c r="R16" i="2" s="1"/>
  <c r="N16" i="2"/>
  <c r="O16" i="2"/>
  <c r="P16" i="2"/>
  <c r="Q16" i="2"/>
  <c r="AZ16" i="2"/>
  <c r="BA16" i="2"/>
  <c r="BB16" i="2"/>
  <c r="BC16" i="2"/>
  <c r="BD16" i="2"/>
  <c r="BE16" i="2"/>
  <c r="BF16" i="2"/>
  <c r="M17" i="2"/>
  <c r="N17" i="2"/>
  <c r="O17" i="2"/>
  <c r="P17" i="2"/>
  <c r="R17" i="2" s="1"/>
  <c r="Q17" i="2"/>
  <c r="AZ17" i="2"/>
  <c r="BA17" i="2"/>
  <c r="BB17" i="2"/>
  <c r="BC17" i="2"/>
  <c r="BD17" i="2"/>
  <c r="BE17" i="2"/>
  <c r="BF17" i="2"/>
  <c r="M18" i="2"/>
  <c r="R18" i="2" s="1"/>
  <c r="N18" i="2"/>
  <c r="O18" i="2"/>
  <c r="P18" i="2"/>
  <c r="Q18" i="2"/>
  <c r="AZ18" i="2"/>
  <c r="BA18" i="2"/>
  <c r="BB18" i="2"/>
  <c r="BC18" i="2"/>
  <c r="BD18" i="2"/>
  <c r="BE18" i="2"/>
  <c r="BF18" i="2"/>
  <c r="M19" i="2"/>
  <c r="R19" i="2" s="1"/>
  <c r="N19" i="2"/>
  <c r="O19" i="2"/>
  <c r="P19" i="2"/>
  <c r="Q19" i="2"/>
  <c r="AZ19" i="2"/>
  <c r="BA19" i="2"/>
  <c r="BB19" i="2"/>
  <c r="BC19" i="2"/>
  <c r="BD19" i="2"/>
  <c r="BE19" i="2"/>
  <c r="BF19" i="2"/>
  <c r="M20" i="2"/>
  <c r="N20" i="2"/>
  <c r="O20" i="2"/>
  <c r="R20" i="2" s="1"/>
  <c r="P20" i="2"/>
  <c r="Q20" i="2"/>
  <c r="AZ20" i="2"/>
  <c r="BA20" i="2"/>
  <c r="BB20" i="2"/>
  <c r="BC20" i="2"/>
  <c r="BD20" i="2"/>
  <c r="BE20" i="2"/>
  <c r="BF20" i="2"/>
  <c r="M21" i="2"/>
  <c r="N21" i="2"/>
  <c r="R21" i="2" s="1"/>
  <c r="O21" i="2"/>
  <c r="P21" i="2"/>
  <c r="Q21" i="2"/>
  <c r="AZ21" i="2"/>
  <c r="BA21" i="2"/>
  <c r="BB21" i="2"/>
  <c r="BC21" i="2"/>
  <c r="BD21" i="2"/>
  <c r="BE21" i="2"/>
  <c r="BF21" i="2"/>
  <c r="M22" i="2"/>
  <c r="R22" i="2" s="1"/>
  <c r="N22" i="2"/>
  <c r="O22" i="2"/>
  <c r="P22" i="2"/>
  <c r="Q22" i="2"/>
  <c r="AZ22" i="2"/>
  <c r="BA22" i="2"/>
  <c r="BB22" i="2"/>
  <c r="BC22" i="2"/>
  <c r="BD22" i="2"/>
  <c r="BE22" i="2"/>
  <c r="BF22" i="2"/>
  <c r="M23" i="2"/>
  <c r="N23" i="2"/>
  <c r="O23" i="2"/>
  <c r="P23" i="2"/>
  <c r="Q23" i="2"/>
  <c r="R23" i="2"/>
  <c r="AZ23" i="2"/>
  <c r="BA23" i="2"/>
  <c r="BB23" i="2"/>
  <c r="BC23" i="2"/>
  <c r="BD23" i="2"/>
  <c r="BE23" i="2"/>
  <c r="BF23" i="2"/>
  <c r="M24" i="2"/>
  <c r="R24" i="2" s="1"/>
  <c r="N24" i="2"/>
  <c r="O24" i="2"/>
  <c r="P24" i="2"/>
  <c r="Q24" i="2"/>
  <c r="AZ24" i="2"/>
  <c r="BA24" i="2"/>
  <c r="BB24" i="2"/>
  <c r="BC24" i="2"/>
  <c r="BD24" i="2"/>
  <c r="BE24" i="2"/>
  <c r="BF24" i="2"/>
  <c r="M25" i="2"/>
  <c r="N25" i="2"/>
  <c r="O25" i="2"/>
  <c r="P25" i="2"/>
  <c r="R25" i="2" s="1"/>
  <c r="Q25" i="2"/>
  <c r="AZ25" i="2"/>
  <c r="BA25" i="2"/>
  <c r="BB25" i="2"/>
  <c r="BC25" i="2"/>
  <c r="BD25" i="2"/>
  <c r="BE25" i="2"/>
  <c r="BF25" i="2"/>
  <c r="M26" i="2"/>
  <c r="R26" i="2" s="1"/>
  <c r="N26" i="2"/>
  <c r="O26" i="2"/>
  <c r="P26" i="2"/>
  <c r="Q26" i="2"/>
  <c r="AZ26" i="2"/>
  <c r="BA26" i="2"/>
  <c r="BB26" i="2"/>
  <c r="BC26" i="2"/>
  <c r="BD26" i="2"/>
  <c r="BE26" i="2"/>
  <c r="BF26" i="2"/>
  <c r="L7" i="1"/>
  <c r="M7" i="1"/>
  <c r="S7" i="1"/>
  <c r="W9" i="1" s="1"/>
  <c r="T7" i="1"/>
  <c r="U7" i="1"/>
  <c r="V7" i="1"/>
  <c r="E8" i="1"/>
  <c r="L8" i="1"/>
  <c r="M8" i="1"/>
  <c r="N8" i="1"/>
  <c r="O8" i="1" s="1"/>
  <c r="S8" i="1"/>
  <c r="T8" i="1"/>
  <c r="U8" i="1"/>
  <c r="V8" i="1"/>
  <c r="E9" i="1"/>
  <c r="N9" i="1" s="1"/>
  <c r="O9" i="1" s="1"/>
  <c r="L9" i="1"/>
  <c r="M9" i="1"/>
  <c r="S9" i="1"/>
  <c r="T9" i="1"/>
  <c r="U9" i="1"/>
  <c r="V9" i="1"/>
  <c r="L10" i="1"/>
  <c r="M10" i="1"/>
  <c r="S10" i="1"/>
  <c r="T10" i="1"/>
  <c r="U10" i="1"/>
  <c r="V10" i="1"/>
  <c r="L11" i="1"/>
  <c r="M11" i="1"/>
  <c r="S11" i="1"/>
  <c r="T11" i="1"/>
  <c r="U11" i="1"/>
  <c r="V11" i="1"/>
  <c r="L12" i="1"/>
  <c r="M12" i="1"/>
  <c r="S12" i="1"/>
  <c r="T12" i="1"/>
  <c r="U12" i="1"/>
  <c r="V12" i="1"/>
  <c r="L13" i="1"/>
  <c r="M13" i="1"/>
  <c r="S13" i="1"/>
  <c r="T13" i="1"/>
  <c r="U13" i="1"/>
  <c r="V13" i="1"/>
  <c r="L14" i="1"/>
  <c r="M14" i="1"/>
  <c r="S14" i="1"/>
  <c r="T14" i="1"/>
  <c r="U14" i="1"/>
  <c r="V14" i="1"/>
  <c r="L15" i="1"/>
  <c r="M15" i="1"/>
  <c r="S15" i="1"/>
  <c r="T15" i="1"/>
  <c r="U15" i="1"/>
  <c r="V15" i="1"/>
  <c r="L16" i="1"/>
  <c r="M16" i="1"/>
  <c r="S16" i="1"/>
  <c r="T16" i="1"/>
  <c r="U16" i="1"/>
  <c r="V16" i="1"/>
  <c r="L17" i="1"/>
  <c r="M17" i="1"/>
  <c r="S17" i="1"/>
  <c r="T17" i="1"/>
  <c r="U17" i="1"/>
  <c r="V17" i="1"/>
  <c r="L18" i="1"/>
  <c r="M18" i="1"/>
  <c r="S18" i="1"/>
  <c r="T18" i="1"/>
  <c r="U18" i="1"/>
  <c r="V18" i="1"/>
  <c r="L19" i="1"/>
  <c r="M19" i="1"/>
  <c r="S19" i="1"/>
  <c r="T19" i="1"/>
  <c r="U19" i="1"/>
  <c r="V19" i="1"/>
  <c r="L20" i="1"/>
  <c r="M20" i="1"/>
  <c r="S20" i="1"/>
  <c r="T20" i="1"/>
  <c r="U20" i="1"/>
  <c r="V20" i="1"/>
  <c r="L21" i="1"/>
  <c r="M21" i="1"/>
  <c r="S21" i="1"/>
  <c r="T21" i="1"/>
  <c r="U21" i="1"/>
  <c r="V21" i="1"/>
  <c r="L22" i="1"/>
  <c r="M22" i="1"/>
  <c r="S22" i="1"/>
  <c r="T22" i="1"/>
  <c r="U22" i="1"/>
  <c r="V22" i="1"/>
  <c r="L23" i="1"/>
  <c r="M23" i="1"/>
  <c r="S23" i="1"/>
  <c r="T23" i="1"/>
  <c r="U23" i="1"/>
  <c r="V23" i="1"/>
  <c r="L24" i="1"/>
  <c r="M24" i="1"/>
  <c r="S24" i="1"/>
  <c r="T24" i="1"/>
  <c r="U24" i="1"/>
  <c r="V24" i="1"/>
  <c r="L25" i="1"/>
  <c r="M25" i="1"/>
  <c r="S25" i="1"/>
  <c r="T25" i="1"/>
  <c r="U25" i="1"/>
  <c r="V25" i="1"/>
  <c r="L26" i="1"/>
  <c r="M26" i="1"/>
  <c r="S26" i="1"/>
  <c r="T26" i="1"/>
  <c r="U26" i="1"/>
  <c r="V26" i="1"/>
  <c r="L27" i="1"/>
  <c r="M27" i="1"/>
  <c r="S27" i="1"/>
  <c r="T27" i="1"/>
  <c r="U27" i="1"/>
  <c r="V27" i="1"/>
  <c r="L28" i="1"/>
  <c r="M28" i="1"/>
  <c r="S28" i="1"/>
  <c r="T28" i="1"/>
  <c r="U28" i="1"/>
  <c r="V28" i="1"/>
  <c r="L29" i="1"/>
  <c r="M29" i="1"/>
  <c r="S29" i="1"/>
  <c r="T29" i="1"/>
  <c r="U29" i="1"/>
  <c r="V29" i="1"/>
  <c r="L30" i="1"/>
  <c r="M30" i="1"/>
  <c r="S30" i="1"/>
  <c r="T30" i="1"/>
  <c r="U30" i="1"/>
  <c r="V30" i="1"/>
  <c r="L31" i="1"/>
  <c r="M31" i="1"/>
  <c r="S31" i="1"/>
  <c r="T31" i="1"/>
  <c r="U31" i="1"/>
  <c r="V31" i="1"/>
  <c r="BF3" i="2" l="1"/>
  <c r="W8" i="1"/>
  <c r="X10" i="1"/>
  <c r="N7" i="1"/>
  <c r="X7" i="1"/>
  <c r="X8" i="1"/>
  <c r="E10" i="1"/>
  <c r="W7" i="1"/>
  <c r="X9" i="1"/>
  <c r="N10" i="1" l="1"/>
  <c r="O10" i="1" s="1"/>
  <c r="E11" i="1"/>
  <c r="O7" i="1"/>
  <c r="W10" i="1"/>
  <c r="E12" i="1" l="1"/>
  <c r="X11" i="1"/>
  <c r="W11" i="1"/>
  <c r="N11" i="1"/>
  <c r="O11" i="1" s="1"/>
  <c r="N12" i="1" l="1"/>
  <c r="E13" i="1"/>
  <c r="W12" i="1"/>
  <c r="X12" i="1"/>
  <c r="N13" i="1" l="1"/>
  <c r="O13" i="1" s="1"/>
  <c r="E14" i="1"/>
  <c r="W13" i="1"/>
  <c r="X13" i="1"/>
  <c r="O12" i="1"/>
  <c r="N14" i="1" l="1"/>
  <c r="E15" i="1"/>
  <c r="W14" i="1"/>
  <c r="X14" i="1"/>
  <c r="N15" i="1" l="1"/>
  <c r="O15" i="1" s="1"/>
  <c r="E16" i="1"/>
  <c r="X15" i="1"/>
  <c r="W15" i="1"/>
  <c r="O14" i="1"/>
  <c r="N16" i="1" l="1"/>
  <c r="E17" i="1"/>
  <c r="X16" i="1"/>
  <c r="W16" i="1"/>
  <c r="N17" i="1" l="1"/>
  <c r="O17" i="1" s="1"/>
  <c r="E18" i="1"/>
  <c r="X17" i="1"/>
  <c r="W17" i="1"/>
  <c r="O16" i="1"/>
  <c r="N18" i="1" l="1"/>
  <c r="O18" i="1" s="1"/>
  <c r="E19" i="1"/>
  <c r="W18" i="1"/>
  <c r="X18" i="1"/>
  <c r="N19" i="1" l="1"/>
  <c r="O19" i="1" s="1"/>
  <c r="E20" i="1"/>
  <c r="W19" i="1"/>
  <c r="X19" i="1"/>
  <c r="W20" i="1" l="1"/>
  <c r="N20" i="1"/>
  <c r="O20" i="1" s="1"/>
  <c r="E21" i="1"/>
  <c r="X20" i="1"/>
  <c r="N21" i="1" l="1"/>
  <c r="O21" i="1" s="1"/>
  <c r="E22" i="1"/>
  <c r="W21" i="1"/>
  <c r="X21" i="1"/>
  <c r="N22" i="1" l="1"/>
  <c r="O22" i="1" s="1"/>
  <c r="E23" i="1"/>
  <c r="W22" i="1"/>
  <c r="X22" i="1"/>
  <c r="N23" i="1" l="1"/>
  <c r="O23" i="1" s="1"/>
  <c r="E24" i="1"/>
  <c r="X23" i="1"/>
  <c r="W23" i="1"/>
  <c r="E25" i="1" l="1"/>
  <c r="N24" i="1"/>
  <c r="O24" i="1" s="1"/>
  <c r="X24" i="1"/>
  <c r="W24" i="1"/>
  <c r="N25" i="1" l="1"/>
  <c r="O25" i="1" s="1"/>
  <c r="E26" i="1"/>
  <c r="X25" i="1"/>
  <c r="W25" i="1"/>
  <c r="N26" i="1" l="1"/>
  <c r="O26" i="1" s="1"/>
  <c r="E27" i="1"/>
  <c r="X26" i="1"/>
  <c r="W26" i="1"/>
  <c r="N27" i="1" l="1"/>
  <c r="O27" i="1" s="1"/>
  <c r="E28" i="1"/>
  <c r="X27" i="1"/>
  <c r="W27" i="1"/>
  <c r="W28" i="1" l="1"/>
  <c r="N28" i="1"/>
  <c r="O28" i="1" s="1"/>
  <c r="E29" i="1"/>
  <c r="X28" i="1"/>
  <c r="N29" i="1" l="1"/>
  <c r="O29" i="1" s="1"/>
  <c r="E30" i="1"/>
  <c r="W29" i="1"/>
  <c r="X29" i="1"/>
  <c r="N30" i="1" l="1"/>
  <c r="O30" i="1" s="1"/>
  <c r="E31" i="1"/>
  <c r="W30" i="1"/>
  <c r="X30" i="1"/>
  <c r="N31" i="1" l="1"/>
  <c r="W31" i="1"/>
  <c r="W4" i="1" s="1"/>
  <c r="X31" i="1"/>
  <c r="X4" i="1" s="1"/>
  <c r="O31" i="1" l="1"/>
  <c r="O5" i="1" s="1"/>
  <c r="P5" i="1"/>
</calcChain>
</file>

<file path=xl/sharedStrings.xml><?xml version="1.0" encoding="utf-8"?>
<sst xmlns="http://schemas.openxmlformats.org/spreadsheetml/2006/main" count="46" uniqueCount="31">
  <si>
    <t>R2</t>
  </si>
  <si>
    <t>uncertanty</t>
  </si>
  <si>
    <t>tre-alc</t>
  </si>
  <si>
    <t>FIT 2</t>
  </si>
  <si>
    <t>FIT 1</t>
  </si>
  <si>
    <t>sd 2</t>
  </si>
  <si>
    <t>sd 1</t>
  </si>
  <si>
    <t>mean 2</t>
  </si>
  <si>
    <t>mean 1</t>
  </si>
  <si>
    <t>FIT</t>
  </si>
  <si>
    <t>mean</t>
  </si>
  <si>
    <t>3-2</t>
  </si>
  <si>
    <t>3-1</t>
  </si>
  <si>
    <t>2-2</t>
  </si>
  <si>
    <t>2-1</t>
  </si>
  <si>
    <t>1-2</t>
  </si>
  <si>
    <t>1-1</t>
  </si>
  <si>
    <t>t, s</t>
  </si>
  <si>
    <t>Fig 1A 15.07.21 Arch3 2channel</t>
  </si>
  <si>
    <t>#2_channel_63x_488-0.5_561-0.5_pinhole-100_MBS488-561_gain900</t>
  </si>
  <si>
    <t>lysosome2 (pHluorin)</t>
  </si>
  <si>
    <t>lysosome1 (pHluorin)</t>
  </si>
  <si>
    <t>Time [min]</t>
  </si>
  <si>
    <t xml:space="preserve"> </t>
  </si>
  <si>
    <t>FIT mean</t>
  </si>
  <si>
    <t>FIT 5</t>
  </si>
  <si>
    <t>FIT 4</t>
  </si>
  <si>
    <t>FIT 3</t>
  </si>
  <si>
    <t>5-1</t>
  </si>
  <si>
    <t>4-1</t>
  </si>
  <si>
    <t>#3_63x_488-0.4_pinhole-150_MBS488-561_gain900TS_Olympus3300D-3300C-3200-D-3000D_Linear unmixing.czi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</si>
</sst>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'BafA1 Fig 1AB'!$B$1</c:f>
              <c:strCache>
                <c:ptCount val="1"/>
                <c:pt idx="0">
                  <c:v>lysosome1 (pHluorin)</c:v>
                </c:pt>
              </c:strCache>
            </c:strRef>
          </c:tx>
          <c:xVal>
            <c:numRef>
              <c:f>'BafA1 Fig 1AB'!$A$2:$A$83</c:f>
              <c:numCache>
                <c:formatCode>General</c:formatCode>
                <c:ptCount val="82"/>
                <c:pt idx="0">
                  <c:v>0</c:v>
                </c:pt>
                <c:pt idx="1">
                  <c:v>6.4670000000000005E-2</c:v>
                </c:pt>
                <c:pt idx="4">
                  <c:v>0.12934000000000001</c:v>
                </c:pt>
                <c:pt idx="5">
                  <c:v>0.19400999999999999</c:v>
                </c:pt>
                <c:pt idx="6">
                  <c:v>0.25868000000000002</c:v>
                </c:pt>
                <c:pt idx="7">
                  <c:v>0.32335000000000003</c:v>
                </c:pt>
                <c:pt idx="8">
                  <c:v>0.38801000000000002</c:v>
                </c:pt>
                <c:pt idx="9">
                  <c:v>0.45268000000000003</c:v>
                </c:pt>
                <c:pt idx="10">
                  <c:v>0.51734999999999998</c:v>
                </c:pt>
                <c:pt idx="11">
                  <c:v>0.58201999999999998</c:v>
                </c:pt>
                <c:pt idx="12">
                  <c:v>0.64668999999999999</c:v>
                </c:pt>
                <c:pt idx="13">
                  <c:v>0.71135999999999999</c:v>
                </c:pt>
                <c:pt idx="14">
                  <c:v>0.77603</c:v>
                </c:pt>
                <c:pt idx="15">
                  <c:v>0.8407</c:v>
                </c:pt>
                <c:pt idx="16">
                  <c:v>0.90537000000000001</c:v>
                </c:pt>
                <c:pt idx="17">
                  <c:v>0.97004000000000001</c:v>
                </c:pt>
                <c:pt idx="18">
                  <c:v>1.03471</c:v>
                </c:pt>
                <c:pt idx="19">
                  <c:v>1.09937</c:v>
                </c:pt>
                <c:pt idx="20">
                  <c:v>1.16404</c:v>
                </c:pt>
                <c:pt idx="21">
                  <c:v>1.22871</c:v>
                </c:pt>
                <c:pt idx="22">
                  <c:v>1.29338</c:v>
                </c:pt>
                <c:pt idx="23">
                  <c:v>1.35805</c:v>
                </c:pt>
                <c:pt idx="24">
                  <c:v>1.42272</c:v>
                </c:pt>
                <c:pt idx="25">
                  <c:v>1.48739</c:v>
                </c:pt>
                <c:pt idx="26">
                  <c:v>1.55206</c:v>
                </c:pt>
                <c:pt idx="27">
                  <c:v>1.61673</c:v>
                </c:pt>
                <c:pt idx="28">
                  <c:v>1.6814</c:v>
                </c:pt>
                <c:pt idx="29">
                  <c:v>1.74607</c:v>
                </c:pt>
                <c:pt idx="30">
                  <c:v>1.81073</c:v>
                </c:pt>
                <c:pt idx="31">
                  <c:v>1.8754</c:v>
                </c:pt>
                <c:pt idx="32">
                  <c:v>1.94007</c:v>
                </c:pt>
                <c:pt idx="33">
                  <c:v>2.00474</c:v>
                </c:pt>
                <c:pt idx="34">
                  <c:v>2.06941</c:v>
                </c:pt>
                <c:pt idx="35">
                  <c:v>2.13408</c:v>
                </c:pt>
                <c:pt idx="36">
                  <c:v>2.19875</c:v>
                </c:pt>
                <c:pt idx="37">
                  <c:v>2.26342</c:v>
                </c:pt>
                <c:pt idx="38">
                  <c:v>2.32809</c:v>
                </c:pt>
                <c:pt idx="39">
                  <c:v>2.39276</c:v>
                </c:pt>
                <c:pt idx="40">
                  <c:v>2.45743</c:v>
                </c:pt>
                <c:pt idx="41">
                  <c:v>2.5220899999999999</c:v>
                </c:pt>
                <c:pt idx="42">
                  <c:v>2.5867599999999999</c:v>
                </c:pt>
                <c:pt idx="43">
                  <c:v>2.65143</c:v>
                </c:pt>
                <c:pt idx="44">
                  <c:v>2.7161</c:v>
                </c:pt>
                <c:pt idx="45">
                  <c:v>2.78077</c:v>
                </c:pt>
                <c:pt idx="46">
                  <c:v>2.84544</c:v>
                </c:pt>
                <c:pt idx="47">
                  <c:v>2.91011</c:v>
                </c:pt>
                <c:pt idx="48">
                  <c:v>2.97478</c:v>
                </c:pt>
                <c:pt idx="49">
                  <c:v>3.03945</c:v>
                </c:pt>
                <c:pt idx="50">
                  <c:v>3.10412</c:v>
                </c:pt>
                <c:pt idx="51">
                  <c:v>3.16879</c:v>
                </c:pt>
                <c:pt idx="52">
                  <c:v>3.2334499999999999</c:v>
                </c:pt>
                <c:pt idx="53">
                  <c:v>3.2981199999999999</c:v>
                </c:pt>
                <c:pt idx="54">
                  <c:v>3.3627899999999999</c:v>
                </c:pt>
                <c:pt idx="55">
                  <c:v>3.42746</c:v>
                </c:pt>
                <c:pt idx="56">
                  <c:v>3.49213</c:v>
                </c:pt>
                <c:pt idx="57">
                  <c:v>3.5568</c:v>
                </c:pt>
                <c:pt idx="58">
                  <c:v>3.62147</c:v>
                </c:pt>
                <c:pt idx="59">
                  <c:v>3.68614</c:v>
                </c:pt>
                <c:pt idx="60">
                  <c:v>3.75081</c:v>
                </c:pt>
                <c:pt idx="61">
                  <c:v>3.81548</c:v>
                </c:pt>
                <c:pt idx="62">
                  <c:v>3.88015</c:v>
                </c:pt>
                <c:pt idx="63">
                  <c:v>3.9448099999999999</c:v>
                </c:pt>
                <c:pt idx="64">
                  <c:v>4.0094799999999999</c:v>
                </c:pt>
                <c:pt idx="65">
                  <c:v>4.0741500000000004</c:v>
                </c:pt>
                <c:pt idx="66">
                  <c:v>4.1388199999999999</c:v>
                </c:pt>
                <c:pt idx="67">
                  <c:v>4.2034900000000004</c:v>
                </c:pt>
                <c:pt idx="68">
                  <c:v>4.26816</c:v>
                </c:pt>
                <c:pt idx="69">
                  <c:v>4.3328300000000004</c:v>
                </c:pt>
                <c:pt idx="70">
                  <c:v>4.3975</c:v>
                </c:pt>
                <c:pt idx="71">
                  <c:v>4.4621700000000004</c:v>
                </c:pt>
                <c:pt idx="72">
                  <c:v>4.52684</c:v>
                </c:pt>
                <c:pt idx="73">
                  <c:v>4.5915100000000004</c:v>
                </c:pt>
                <c:pt idx="74">
                  <c:v>4.6561700000000004</c:v>
                </c:pt>
                <c:pt idx="75">
                  <c:v>4.7208399999999999</c:v>
                </c:pt>
                <c:pt idx="76">
                  <c:v>4.7855100000000004</c:v>
                </c:pt>
                <c:pt idx="77">
                  <c:v>4.8501799999999999</c:v>
                </c:pt>
                <c:pt idx="78">
                  <c:v>4.9148500000000004</c:v>
                </c:pt>
                <c:pt idx="79">
                  <c:v>4.9795199999999999</c:v>
                </c:pt>
                <c:pt idx="80">
                  <c:v>5.0441900000000004</c:v>
                </c:pt>
                <c:pt idx="81">
                  <c:v>5.10886</c:v>
                </c:pt>
              </c:numCache>
            </c:numRef>
          </c:xVal>
          <c:yVal>
            <c:numRef>
              <c:f>'BafA1 Fig 1AB'!$B$2:$B$83</c:f>
              <c:numCache>
                <c:formatCode>General</c:formatCode>
                <c:ptCount val="82"/>
                <c:pt idx="0">
                  <c:v>165.21</c:v>
                </c:pt>
                <c:pt idx="1">
                  <c:v>155.80799999999999</c:v>
                </c:pt>
                <c:pt idx="4">
                  <c:v>151.523</c:v>
                </c:pt>
                <c:pt idx="5">
                  <c:v>154.96899999999999</c:v>
                </c:pt>
                <c:pt idx="6">
                  <c:v>148.02099999999999</c:v>
                </c:pt>
                <c:pt idx="7">
                  <c:v>153.01500000000001</c:v>
                </c:pt>
                <c:pt idx="8">
                  <c:v>146.09</c:v>
                </c:pt>
                <c:pt idx="9">
                  <c:v>153.24799999999999</c:v>
                </c:pt>
                <c:pt idx="10">
                  <c:v>89.727999999999994</c:v>
                </c:pt>
                <c:pt idx="11">
                  <c:v>36.471999999999994</c:v>
                </c:pt>
                <c:pt idx="12">
                  <c:v>26.989000000000001</c:v>
                </c:pt>
                <c:pt idx="13">
                  <c:v>23.880000000000003</c:v>
                </c:pt>
                <c:pt idx="14">
                  <c:v>22.371000000000002</c:v>
                </c:pt>
                <c:pt idx="15">
                  <c:v>30.324000000000002</c:v>
                </c:pt>
                <c:pt idx="16">
                  <c:v>80.685000000000002</c:v>
                </c:pt>
                <c:pt idx="17">
                  <c:v>99.287999999999997</c:v>
                </c:pt>
                <c:pt idx="18">
                  <c:v>117.65100000000001</c:v>
                </c:pt>
                <c:pt idx="19">
                  <c:v>122.181</c:v>
                </c:pt>
                <c:pt idx="20">
                  <c:v>138.24099999999999</c:v>
                </c:pt>
                <c:pt idx="21">
                  <c:v>140.05599999999998</c:v>
                </c:pt>
                <c:pt idx="22">
                  <c:v>142.17499999999998</c:v>
                </c:pt>
                <c:pt idx="23">
                  <c:v>142.46799999999999</c:v>
                </c:pt>
                <c:pt idx="24">
                  <c:v>45.268999999999998</c:v>
                </c:pt>
                <c:pt idx="25">
                  <c:v>27.870000000000005</c:v>
                </c:pt>
                <c:pt idx="26">
                  <c:v>26.98</c:v>
                </c:pt>
                <c:pt idx="27">
                  <c:v>20.886000000000003</c:v>
                </c:pt>
                <c:pt idx="28">
                  <c:v>26.811999999999998</c:v>
                </c:pt>
                <c:pt idx="29">
                  <c:v>19.733000000000001</c:v>
                </c:pt>
                <c:pt idx="30">
                  <c:v>23.033000000000001</c:v>
                </c:pt>
                <c:pt idx="31">
                  <c:v>23.496000000000002</c:v>
                </c:pt>
                <c:pt idx="32">
                  <c:v>43.690000000000005</c:v>
                </c:pt>
                <c:pt idx="33">
                  <c:v>77.11999999999999</c:v>
                </c:pt>
                <c:pt idx="34">
                  <c:v>94.227999999999994</c:v>
                </c:pt>
                <c:pt idx="35">
                  <c:v>110.901</c:v>
                </c:pt>
                <c:pt idx="36">
                  <c:v>117.95599999999999</c:v>
                </c:pt>
                <c:pt idx="37">
                  <c:v>129.52099999999999</c:v>
                </c:pt>
                <c:pt idx="38">
                  <c:v>137.322</c:v>
                </c:pt>
                <c:pt idx="39">
                  <c:v>130.749</c:v>
                </c:pt>
                <c:pt idx="40">
                  <c:v>137.69099999999997</c:v>
                </c:pt>
                <c:pt idx="41">
                  <c:v>139.83599999999998</c:v>
                </c:pt>
                <c:pt idx="42">
                  <c:v>145.179</c:v>
                </c:pt>
                <c:pt idx="43">
                  <c:v>140.155</c:v>
                </c:pt>
                <c:pt idx="44">
                  <c:v>149.87100000000001</c:v>
                </c:pt>
                <c:pt idx="45">
                  <c:v>149.983</c:v>
                </c:pt>
                <c:pt idx="46">
                  <c:v>148.34699999999998</c:v>
                </c:pt>
                <c:pt idx="47">
                  <c:v>149.86500000000001</c:v>
                </c:pt>
                <c:pt idx="48">
                  <c:v>48.545000000000002</c:v>
                </c:pt>
                <c:pt idx="49">
                  <c:v>28.430999999999997</c:v>
                </c:pt>
                <c:pt idx="50">
                  <c:v>23.873999999999999</c:v>
                </c:pt>
                <c:pt idx="51">
                  <c:v>20.729999999999997</c:v>
                </c:pt>
                <c:pt idx="52">
                  <c:v>22.367000000000001</c:v>
                </c:pt>
                <c:pt idx="53">
                  <c:v>18.115000000000002</c:v>
                </c:pt>
                <c:pt idx="54">
                  <c:v>21.195</c:v>
                </c:pt>
                <c:pt idx="55">
                  <c:v>20.957999999999998</c:v>
                </c:pt>
                <c:pt idx="56">
                  <c:v>20.917999999999999</c:v>
                </c:pt>
                <c:pt idx="57">
                  <c:v>25.135000000000002</c:v>
                </c:pt>
                <c:pt idx="58">
                  <c:v>59.602000000000004</c:v>
                </c:pt>
                <c:pt idx="59">
                  <c:v>84.296999999999997</c:v>
                </c:pt>
                <c:pt idx="60">
                  <c:v>102.20699999999999</c:v>
                </c:pt>
                <c:pt idx="61">
                  <c:v>109.923</c:v>
                </c:pt>
                <c:pt idx="62">
                  <c:v>117.64700000000001</c:v>
                </c:pt>
                <c:pt idx="63">
                  <c:v>125.761</c:v>
                </c:pt>
                <c:pt idx="64">
                  <c:v>123.858</c:v>
                </c:pt>
                <c:pt idx="65">
                  <c:v>134.18700000000001</c:v>
                </c:pt>
                <c:pt idx="66">
                  <c:v>133.99199999999999</c:v>
                </c:pt>
                <c:pt idx="67">
                  <c:v>138.73500000000001</c:v>
                </c:pt>
                <c:pt idx="68">
                  <c:v>135.67699999999999</c:v>
                </c:pt>
                <c:pt idx="69">
                  <c:v>140.95400000000001</c:v>
                </c:pt>
                <c:pt idx="70">
                  <c:v>140.42800000000003</c:v>
                </c:pt>
                <c:pt idx="71">
                  <c:v>139.48099999999999</c:v>
                </c:pt>
                <c:pt idx="72">
                  <c:v>145.30499999999998</c:v>
                </c:pt>
                <c:pt idx="73">
                  <c:v>144.18299999999999</c:v>
                </c:pt>
                <c:pt idx="74">
                  <c:v>133.19200000000001</c:v>
                </c:pt>
                <c:pt idx="75">
                  <c:v>144.035</c:v>
                </c:pt>
                <c:pt idx="76">
                  <c:v>141.01499999999999</c:v>
                </c:pt>
                <c:pt idx="77">
                  <c:v>139.10400000000001</c:v>
                </c:pt>
                <c:pt idx="78">
                  <c:v>138.44200000000001</c:v>
                </c:pt>
                <c:pt idx="79">
                  <c:v>139.977</c:v>
                </c:pt>
                <c:pt idx="80">
                  <c:v>132.40900000000002</c:v>
                </c:pt>
                <c:pt idx="81">
                  <c:v>135.584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'BafA1 Fig 1AB'!$C$1</c:f>
              <c:strCache>
                <c:ptCount val="1"/>
                <c:pt idx="0">
                  <c:v>lysosome2 (pHluorin)</c:v>
                </c:pt>
              </c:strCache>
            </c:strRef>
          </c:tx>
          <c:xVal>
            <c:numRef>
              <c:f>'BafA1 Fig 1AB'!$A$2:$A$83</c:f>
              <c:numCache>
                <c:formatCode>General</c:formatCode>
                <c:ptCount val="82"/>
                <c:pt idx="0">
                  <c:v>0</c:v>
                </c:pt>
                <c:pt idx="1">
                  <c:v>6.4670000000000005E-2</c:v>
                </c:pt>
                <c:pt idx="4">
                  <c:v>0.12934000000000001</c:v>
                </c:pt>
                <c:pt idx="5">
                  <c:v>0.19400999999999999</c:v>
                </c:pt>
                <c:pt idx="6">
                  <c:v>0.25868000000000002</c:v>
                </c:pt>
                <c:pt idx="7">
                  <c:v>0.32335000000000003</c:v>
                </c:pt>
                <c:pt idx="8">
                  <c:v>0.38801000000000002</c:v>
                </c:pt>
                <c:pt idx="9">
                  <c:v>0.45268000000000003</c:v>
                </c:pt>
                <c:pt idx="10">
                  <c:v>0.51734999999999998</c:v>
                </c:pt>
                <c:pt idx="11">
                  <c:v>0.58201999999999998</c:v>
                </c:pt>
                <c:pt idx="12">
                  <c:v>0.64668999999999999</c:v>
                </c:pt>
                <c:pt idx="13">
                  <c:v>0.71135999999999999</c:v>
                </c:pt>
                <c:pt idx="14">
                  <c:v>0.77603</c:v>
                </c:pt>
                <c:pt idx="15">
                  <c:v>0.8407</c:v>
                </c:pt>
                <c:pt idx="16">
                  <c:v>0.90537000000000001</c:v>
                </c:pt>
                <c:pt idx="17">
                  <c:v>0.97004000000000001</c:v>
                </c:pt>
                <c:pt idx="18">
                  <c:v>1.03471</c:v>
                </c:pt>
                <c:pt idx="19">
                  <c:v>1.09937</c:v>
                </c:pt>
                <c:pt idx="20">
                  <c:v>1.16404</c:v>
                </c:pt>
                <c:pt idx="21">
                  <c:v>1.22871</c:v>
                </c:pt>
                <c:pt idx="22">
                  <c:v>1.29338</c:v>
                </c:pt>
                <c:pt idx="23">
                  <c:v>1.35805</c:v>
                </c:pt>
                <c:pt idx="24">
                  <c:v>1.42272</c:v>
                </c:pt>
                <c:pt idx="25">
                  <c:v>1.48739</c:v>
                </c:pt>
                <c:pt idx="26">
                  <c:v>1.55206</c:v>
                </c:pt>
                <c:pt idx="27">
                  <c:v>1.61673</c:v>
                </c:pt>
                <c:pt idx="28">
                  <c:v>1.6814</c:v>
                </c:pt>
                <c:pt idx="29">
                  <c:v>1.74607</c:v>
                </c:pt>
                <c:pt idx="30">
                  <c:v>1.81073</c:v>
                </c:pt>
                <c:pt idx="31">
                  <c:v>1.8754</c:v>
                </c:pt>
                <c:pt idx="32">
                  <c:v>1.94007</c:v>
                </c:pt>
                <c:pt idx="33">
                  <c:v>2.00474</c:v>
                </c:pt>
                <c:pt idx="34">
                  <c:v>2.06941</c:v>
                </c:pt>
                <c:pt idx="35">
                  <c:v>2.13408</c:v>
                </c:pt>
                <c:pt idx="36">
                  <c:v>2.19875</c:v>
                </c:pt>
                <c:pt idx="37">
                  <c:v>2.26342</c:v>
                </c:pt>
                <c:pt idx="38">
                  <c:v>2.32809</c:v>
                </c:pt>
                <c:pt idx="39">
                  <c:v>2.39276</c:v>
                </c:pt>
                <c:pt idx="40">
                  <c:v>2.45743</c:v>
                </c:pt>
                <c:pt idx="41">
                  <c:v>2.5220899999999999</c:v>
                </c:pt>
                <c:pt idx="42">
                  <c:v>2.5867599999999999</c:v>
                </c:pt>
                <c:pt idx="43">
                  <c:v>2.65143</c:v>
                </c:pt>
                <c:pt idx="44">
                  <c:v>2.7161</c:v>
                </c:pt>
                <c:pt idx="45">
                  <c:v>2.78077</c:v>
                </c:pt>
                <c:pt idx="46">
                  <c:v>2.84544</c:v>
                </c:pt>
                <c:pt idx="47">
                  <c:v>2.91011</c:v>
                </c:pt>
                <c:pt idx="48">
                  <c:v>2.97478</c:v>
                </c:pt>
                <c:pt idx="49">
                  <c:v>3.03945</c:v>
                </c:pt>
                <c:pt idx="50">
                  <c:v>3.10412</c:v>
                </c:pt>
                <c:pt idx="51">
                  <c:v>3.16879</c:v>
                </c:pt>
                <c:pt idx="52">
                  <c:v>3.2334499999999999</c:v>
                </c:pt>
                <c:pt idx="53">
                  <c:v>3.2981199999999999</c:v>
                </c:pt>
                <c:pt idx="54">
                  <c:v>3.3627899999999999</c:v>
                </c:pt>
                <c:pt idx="55">
                  <c:v>3.42746</c:v>
                </c:pt>
                <c:pt idx="56">
                  <c:v>3.49213</c:v>
                </c:pt>
                <c:pt idx="57">
                  <c:v>3.5568</c:v>
                </c:pt>
                <c:pt idx="58">
                  <c:v>3.62147</c:v>
                </c:pt>
                <c:pt idx="59">
                  <c:v>3.68614</c:v>
                </c:pt>
                <c:pt idx="60">
                  <c:v>3.75081</c:v>
                </c:pt>
                <c:pt idx="61">
                  <c:v>3.81548</c:v>
                </c:pt>
                <c:pt idx="62">
                  <c:v>3.88015</c:v>
                </c:pt>
                <c:pt idx="63">
                  <c:v>3.9448099999999999</c:v>
                </c:pt>
                <c:pt idx="64">
                  <c:v>4.0094799999999999</c:v>
                </c:pt>
                <c:pt idx="65">
                  <c:v>4.0741500000000004</c:v>
                </c:pt>
                <c:pt idx="66">
                  <c:v>4.1388199999999999</c:v>
                </c:pt>
                <c:pt idx="67">
                  <c:v>4.2034900000000004</c:v>
                </c:pt>
                <c:pt idx="68">
                  <c:v>4.26816</c:v>
                </c:pt>
                <c:pt idx="69">
                  <c:v>4.3328300000000004</c:v>
                </c:pt>
                <c:pt idx="70">
                  <c:v>4.3975</c:v>
                </c:pt>
                <c:pt idx="71">
                  <c:v>4.4621700000000004</c:v>
                </c:pt>
                <c:pt idx="72">
                  <c:v>4.52684</c:v>
                </c:pt>
                <c:pt idx="73">
                  <c:v>4.5915100000000004</c:v>
                </c:pt>
                <c:pt idx="74">
                  <c:v>4.6561700000000004</c:v>
                </c:pt>
                <c:pt idx="75">
                  <c:v>4.7208399999999999</c:v>
                </c:pt>
                <c:pt idx="76">
                  <c:v>4.7855100000000004</c:v>
                </c:pt>
                <c:pt idx="77">
                  <c:v>4.8501799999999999</c:v>
                </c:pt>
                <c:pt idx="78">
                  <c:v>4.9148500000000004</c:v>
                </c:pt>
                <c:pt idx="79">
                  <c:v>4.9795199999999999</c:v>
                </c:pt>
                <c:pt idx="80">
                  <c:v>5.0441900000000004</c:v>
                </c:pt>
                <c:pt idx="81">
                  <c:v>5.10886</c:v>
                </c:pt>
              </c:numCache>
            </c:numRef>
          </c:xVal>
          <c:yVal>
            <c:numRef>
              <c:f>'BafA1 Fig 1AB'!$C$2:$C$83</c:f>
              <c:numCache>
                <c:formatCode>General</c:formatCode>
                <c:ptCount val="82"/>
                <c:pt idx="0">
                  <c:v>165.136</c:v>
                </c:pt>
                <c:pt idx="1">
                  <c:v>149.53800000000001</c:v>
                </c:pt>
                <c:pt idx="4">
                  <c:v>148.631</c:v>
                </c:pt>
                <c:pt idx="5">
                  <c:v>144.48699999999999</c:v>
                </c:pt>
                <c:pt idx="6">
                  <c:v>142.88299999999998</c:v>
                </c:pt>
                <c:pt idx="7">
                  <c:v>137.35599999999999</c:v>
                </c:pt>
                <c:pt idx="8">
                  <c:v>145.75</c:v>
                </c:pt>
                <c:pt idx="9">
                  <c:v>134.97899999999998</c:v>
                </c:pt>
                <c:pt idx="10">
                  <c:v>81.054000000000002</c:v>
                </c:pt>
                <c:pt idx="11">
                  <c:v>38.196999999999996</c:v>
                </c:pt>
                <c:pt idx="12">
                  <c:v>28.550999999999998</c:v>
                </c:pt>
                <c:pt idx="13">
                  <c:v>26.657000000000004</c:v>
                </c:pt>
                <c:pt idx="14">
                  <c:v>25.47</c:v>
                </c:pt>
                <c:pt idx="15">
                  <c:v>33.655999999999999</c:v>
                </c:pt>
                <c:pt idx="16">
                  <c:v>89.86699999999999</c:v>
                </c:pt>
                <c:pt idx="17">
                  <c:v>112.274</c:v>
                </c:pt>
                <c:pt idx="18">
                  <c:v>121.483</c:v>
                </c:pt>
                <c:pt idx="19">
                  <c:v>119.232</c:v>
                </c:pt>
                <c:pt idx="20">
                  <c:v>121.146</c:v>
                </c:pt>
                <c:pt idx="21">
                  <c:v>126.739</c:v>
                </c:pt>
                <c:pt idx="22">
                  <c:v>121.72799999999999</c:v>
                </c:pt>
                <c:pt idx="23">
                  <c:v>135.965</c:v>
                </c:pt>
                <c:pt idx="24">
                  <c:v>36.135999999999996</c:v>
                </c:pt>
                <c:pt idx="25">
                  <c:v>27.992000000000004</c:v>
                </c:pt>
                <c:pt idx="26">
                  <c:v>27.580000000000002</c:v>
                </c:pt>
                <c:pt idx="27">
                  <c:v>23.866</c:v>
                </c:pt>
                <c:pt idx="28">
                  <c:v>24.484000000000002</c:v>
                </c:pt>
                <c:pt idx="29">
                  <c:v>26.541999999999998</c:v>
                </c:pt>
                <c:pt idx="30">
                  <c:v>23.901</c:v>
                </c:pt>
                <c:pt idx="31">
                  <c:v>27.07</c:v>
                </c:pt>
                <c:pt idx="32">
                  <c:v>52.861000000000004</c:v>
                </c:pt>
                <c:pt idx="33">
                  <c:v>91.780999999999992</c:v>
                </c:pt>
                <c:pt idx="34">
                  <c:v>108.88199999999999</c:v>
                </c:pt>
                <c:pt idx="35">
                  <c:v>113.375</c:v>
                </c:pt>
                <c:pt idx="36">
                  <c:v>124.369</c:v>
                </c:pt>
                <c:pt idx="37">
                  <c:v>125.08799999999999</c:v>
                </c:pt>
                <c:pt idx="38">
                  <c:v>129.929</c:v>
                </c:pt>
                <c:pt idx="39">
                  <c:v>126.913</c:v>
                </c:pt>
                <c:pt idx="40">
                  <c:v>128.732</c:v>
                </c:pt>
                <c:pt idx="41">
                  <c:v>131.648</c:v>
                </c:pt>
                <c:pt idx="42">
                  <c:v>132.17499999999998</c:v>
                </c:pt>
                <c:pt idx="43">
                  <c:v>131.642</c:v>
                </c:pt>
                <c:pt idx="44">
                  <c:v>133.64000000000001</c:v>
                </c:pt>
                <c:pt idx="45">
                  <c:v>133.96799999999999</c:v>
                </c:pt>
                <c:pt idx="46">
                  <c:v>135.29499999999999</c:v>
                </c:pt>
                <c:pt idx="47">
                  <c:v>131.702</c:v>
                </c:pt>
                <c:pt idx="48">
                  <c:v>45.427</c:v>
                </c:pt>
                <c:pt idx="49">
                  <c:v>28.542999999999999</c:v>
                </c:pt>
                <c:pt idx="50">
                  <c:v>27.227</c:v>
                </c:pt>
                <c:pt idx="51">
                  <c:v>26.109000000000002</c:v>
                </c:pt>
                <c:pt idx="52">
                  <c:v>26.806999999999999</c:v>
                </c:pt>
                <c:pt idx="53">
                  <c:v>27.29</c:v>
                </c:pt>
                <c:pt idx="54">
                  <c:v>23.869</c:v>
                </c:pt>
                <c:pt idx="55">
                  <c:v>24.061</c:v>
                </c:pt>
                <c:pt idx="56">
                  <c:v>27.439999999999998</c:v>
                </c:pt>
                <c:pt idx="57">
                  <c:v>29.593</c:v>
                </c:pt>
                <c:pt idx="58">
                  <c:v>80.760999999999996</c:v>
                </c:pt>
                <c:pt idx="59">
                  <c:v>99.991</c:v>
                </c:pt>
                <c:pt idx="60">
                  <c:v>114.155</c:v>
                </c:pt>
                <c:pt idx="61">
                  <c:v>123.777</c:v>
                </c:pt>
                <c:pt idx="62">
                  <c:v>124.95699999999999</c:v>
                </c:pt>
                <c:pt idx="63">
                  <c:v>125.97199999999999</c:v>
                </c:pt>
                <c:pt idx="64">
                  <c:v>129.72300000000001</c:v>
                </c:pt>
                <c:pt idx="65">
                  <c:v>133.369</c:v>
                </c:pt>
                <c:pt idx="66">
                  <c:v>137.869</c:v>
                </c:pt>
                <c:pt idx="67">
                  <c:v>138.566</c:v>
                </c:pt>
                <c:pt idx="68">
                  <c:v>138.81200000000001</c:v>
                </c:pt>
                <c:pt idx="69">
                  <c:v>137.107</c:v>
                </c:pt>
                <c:pt idx="70">
                  <c:v>139.94300000000001</c:v>
                </c:pt>
                <c:pt idx="71">
                  <c:v>137.23000000000002</c:v>
                </c:pt>
                <c:pt idx="72">
                  <c:v>139.124</c:v>
                </c:pt>
                <c:pt idx="73">
                  <c:v>131.22899999999998</c:v>
                </c:pt>
                <c:pt idx="74">
                  <c:v>138.673</c:v>
                </c:pt>
                <c:pt idx="75">
                  <c:v>137.79900000000001</c:v>
                </c:pt>
                <c:pt idx="76">
                  <c:v>139.51599999999999</c:v>
                </c:pt>
                <c:pt idx="77">
                  <c:v>146.15800000000002</c:v>
                </c:pt>
                <c:pt idx="78">
                  <c:v>138.119</c:v>
                </c:pt>
                <c:pt idx="79">
                  <c:v>139.517</c:v>
                </c:pt>
                <c:pt idx="80">
                  <c:v>145.96800000000002</c:v>
                </c:pt>
                <c:pt idx="81">
                  <c:v>140.20099999999999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5074112"/>
        <c:axId val="-705081184"/>
      </c:scatterChart>
      <c:valAx>
        <c:axId val="-7050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705081184"/>
        <c:crosses val="autoZero"/>
        <c:crossBetween val="midCat"/>
      </c:valAx>
      <c:valAx>
        <c:axId val="-70508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05074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'BafA1 Fig 1AB'!$F$6</c:f>
              <c:strCache>
                <c:ptCount val="1"/>
                <c:pt idx="0">
                  <c:v>1-1</c:v>
                </c:pt>
              </c:strCache>
            </c:strRef>
          </c:tx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1AB'!$F$7:$F$31</c:f>
              <c:numCache>
                <c:formatCode>General</c:formatCode>
                <c:ptCount val="25"/>
                <c:pt idx="0">
                  <c:v>30.324000000000002</c:v>
                </c:pt>
                <c:pt idx="1">
                  <c:v>80.685000000000002</c:v>
                </c:pt>
                <c:pt idx="2">
                  <c:v>99.287999999999997</c:v>
                </c:pt>
                <c:pt idx="3">
                  <c:v>117.65100000000001</c:v>
                </c:pt>
                <c:pt idx="4">
                  <c:v>122.181</c:v>
                </c:pt>
                <c:pt idx="5">
                  <c:v>138.24099999999999</c:v>
                </c:pt>
                <c:pt idx="6">
                  <c:v>140.05599999999998</c:v>
                </c:pt>
                <c:pt idx="7">
                  <c:v>142.17499999999998</c:v>
                </c:pt>
                <c:pt idx="8">
                  <c:v>142.46799999999999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'BafA1 Fig 1AB'!$G$6</c:f>
              <c:strCache>
                <c:ptCount val="1"/>
                <c:pt idx="0">
                  <c:v>1-2</c:v>
                </c:pt>
              </c:strCache>
            </c:strRef>
          </c:tx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1AB'!$G$7:$G$31</c:f>
              <c:numCache>
                <c:formatCode>General</c:formatCode>
                <c:ptCount val="25"/>
                <c:pt idx="0">
                  <c:v>33.655999999999999</c:v>
                </c:pt>
                <c:pt idx="1">
                  <c:v>89.86699999999999</c:v>
                </c:pt>
                <c:pt idx="2">
                  <c:v>112.274</c:v>
                </c:pt>
                <c:pt idx="3">
                  <c:v>121.483</c:v>
                </c:pt>
                <c:pt idx="4">
                  <c:v>119.232</c:v>
                </c:pt>
                <c:pt idx="5">
                  <c:v>121.146</c:v>
                </c:pt>
                <c:pt idx="6">
                  <c:v>126.739</c:v>
                </c:pt>
                <c:pt idx="7">
                  <c:v>121.72799999999999</c:v>
                </c:pt>
                <c:pt idx="8">
                  <c:v>135.965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'BafA1 Fig 1AB'!$H$6</c:f>
              <c:strCache>
                <c:ptCount val="1"/>
                <c:pt idx="0">
                  <c:v>2-1</c:v>
                </c:pt>
              </c:strCache>
            </c:strRef>
          </c:tx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1AB'!$H$7:$H$31</c:f>
              <c:numCache>
                <c:formatCode>General</c:formatCode>
                <c:ptCount val="25"/>
                <c:pt idx="0">
                  <c:v>23.496000000000002</c:v>
                </c:pt>
                <c:pt idx="1">
                  <c:v>43.690000000000005</c:v>
                </c:pt>
                <c:pt idx="2">
                  <c:v>77.11999999999999</c:v>
                </c:pt>
                <c:pt idx="3">
                  <c:v>94.227999999999994</c:v>
                </c:pt>
                <c:pt idx="4">
                  <c:v>110.901</c:v>
                </c:pt>
                <c:pt idx="5">
                  <c:v>117.95599999999999</c:v>
                </c:pt>
                <c:pt idx="6">
                  <c:v>129.52099999999999</c:v>
                </c:pt>
                <c:pt idx="7">
                  <c:v>137.322</c:v>
                </c:pt>
                <c:pt idx="8">
                  <c:v>130.749</c:v>
                </c:pt>
                <c:pt idx="9">
                  <c:v>137.69099999999997</c:v>
                </c:pt>
                <c:pt idx="10">
                  <c:v>139.83599999999998</c:v>
                </c:pt>
                <c:pt idx="11">
                  <c:v>145.179</c:v>
                </c:pt>
                <c:pt idx="12">
                  <c:v>140.155</c:v>
                </c:pt>
                <c:pt idx="13">
                  <c:v>149.87100000000001</c:v>
                </c:pt>
                <c:pt idx="14">
                  <c:v>149.983</c:v>
                </c:pt>
                <c:pt idx="15">
                  <c:v>148.34699999999998</c:v>
                </c:pt>
                <c:pt idx="16">
                  <c:v>149.86500000000001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'BafA1 Fig 1AB'!$I$6</c:f>
              <c:strCache>
                <c:ptCount val="1"/>
                <c:pt idx="0">
                  <c:v>2-2</c:v>
                </c:pt>
              </c:strCache>
            </c:strRef>
          </c:tx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1AB'!$I$7:$I$31</c:f>
              <c:numCache>
                <c:formatCode>General</c:formatCode>
                <c:ptCount val="25"/>
                <c:pt idx="0">
                  <c:v>27.07</c:v>
                </c:pt>
                <c:pt idx="1">
                  <c:v>52.861000000000004</c:v>
                </c:pt>
                <c:pt idx="2">
                  <c:v>91.780999999999992</c:v>
                </c:pt>
                <c:pt idx="3">
                  <c:v>108.88199999999999</c:v>
                </c:pt>
                <c:pt idx="4">
                  <c:v>113.375</c:v>
                </c:pt>
                <c:pt idx="5">
                  <c:v>124.369</c:v>
                </c:pt>
                <c:pt idx="6">
                  <c:v>125.08799999999999</c:v>
                </c:pt>
                <c:pt idx="7">
                  <c:v>129.929</c:v>
                </c:pt>
                <c:pt idx="8">
                  <c:v>126.913</c:v>
                </c:pt>
                <c:pt idx="9">
                  <c:v>128.732</c:v>
                </c:pt>
                <c:pt idx="10">
                  <c:v>131.648</c:v>
                </c:pt>
                <c:pt idx="11">
                  <c:v>132.17499999999998</c:v>
                </c:pt>
                <c:pt idx="12">
                  <c:v>131.642</c:v>
                </c:pt>
                <c:pt idx="13">
                  <c:v>133.64000000000001</c:v>
                </c:pt>
                <c:pt idx="14">
                  <c:v>133.96799999999999</c:v>
                </c:pt>
                <c:pt idx="15">
                  <c:v>135.29499999999999</c:v>
                </c:pt>
                <c:pt idx="16">
                  <c:v>131.702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'BafA1 Fig 1AB'!$J$6</c:f>
              <c:strCache>
                <c:ptCount val="1"/>
                <c:pt idx="0">
                  <c:v>3-1</c:v>
                </c:pt>
              </c:strCache>
            </c:strRef>
          </c:tx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1AB'!$J$7:$J$31</c:f>
              <c:numCache>
                <c:formatCode>General</c:formatCode>
                <c:ptCount val="25"/>
                <c:pt idx="0">
                  <c:v>25.135000000000002</c:v>
                </c:pt>
                <c:pt idx="1">
                  <c:v>59.602000000000004</c:v>
                </c:pt>
                <c:pt idx="2">
                  <c:v>84.296999999999997</c:v>
                </c:pt>
                <c:pt idx="3">
                  <c:v>102.20699999999999</c:v>
                </c:pt>
                <c:pt idx="4">
                  <c:v>109.923</c:v>
                </c:pt>
                <c:pt idx="5">
                  <c:v>117.64700000000001</c:v>
                </c:pt>
                <c:pt idx="6">
                  <c:v>125.761</c:v>
                </c:pt>
                <c:pt idx="7">
                  <c:v>123.858</c:v>
                </c:pt>
                <c:pt idx="8">
                  <c:v>134.18700000000001</c:v>
                </c:pt>
                <c:pt idx="9">
                  <c:v>133.99199999999999</c:v>
                </c:pt>
                <c:pt idx="10">
                  <c:v>138.73500000000001</c:v>
                </c:pt>
                <c:pt idx="11">
                  <c:v>135.67699999999999</c:v>
                </c:pt>
                <c:pt idx="12">
                  <c:v>140.95400000000001</c:v>
                </c:pt>
                <c:pt idx="13">
                  <c:v>140.42800000000003</c:v>
                </c:pt>
                <c:pt idx="14">
                  <c:v>139.48099999999999</c:v>
                </c:pt>
                <c:pt idx="15">
                  <c:v>145.30499999999998</c:v>
                </c:pt>
                <c:pt idx="16">
                  <c:v>144.18299999999999</c:v>
                </c:pt>
                <c:pt idx="17">
                  <c:v>133.19200000000001</c:v>
                </c:pt>
                <c:pt idx="18">
                  <c:v>144.035</c:v>
                </c:pt>
                <c:pt idx="19">
                  <c:v>141.01499999999999</c:v>
                </c:pt>
                <c:pt idx="20">
                  <c:v>139.10400000000001</c:v>
                </c:pt>
                <c:pt idx="21">
                  <c:v>138.44200000000001</c:v>
                </c:pt>
                <c:pt idx="22">
                  <c:v>139.977</c:v>
                </c:pt>
                <c:pt idx="23">
                  <c:v>132.40900000000002</c:v>
                </c:pt>
                <c:pt idx="24">
                  <c:v>135.584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'BafA1 Fig 1AB'!$K$6</c:f>
              <c:strCache>
                <c:ptCount val="1"/>
                <c:pt idx="0">
                  <c:v>3-2</c:v>
                </c:pt>
              </c:strCache>
            </c:strRef>
          </c:tx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1AB'!$K$7:$K$31</c:f>
              <c:numCache>
                <c:formatCode>General</c:formatCode>
                <c:ptCount val="25"/>
                <c:pt idx="0">
                  <c:v>29.593</c:v>
                </c:pt>
                <c:pt idx="1">
                  <c:v>80.760999999999996</c:v>
                </c:pt>
                <c:pt idx="2">
                  <c:v>99.991</c:v>
                </c:pt>
                <c:pt idx="3">
                  <c:v>114.155</c:v>
                </c:pt>
                <c:pt idx="4">
                  <c:v>123.777</c:v>
                </c:pt>
                <c:pt idx="5">
                  <c:v>124.95699999999999</c:v>
                </c:pt>
                <c:pt idx="6">
                  <c:v>125.97199999999999</c:v>
                </c:pt>
                <c:pt idx="7">
                  <c:v>129.72300000000001</c:v>
                </c:pt>
                <c:pt idx="8">
                  <c:v>133.369</c:v>
                </c:pt>
                <c:pt idx="9">
                  <c:v>137.869</c:v>
                </c:pt>
                <c:pt idx="10">
                  <c:v>138.566</c:v>
                </c:pt>
                <c:pt idx="11">
                  <c:v>138.81200000000001</c:v>
                </c:pt>
                <c:pt idx="12">
                  <c:v>137.107</c:v>
                </c:pt>
                <c:pt idx="13">
                  <c:v>139.94300000000001</c:v>
                </c:pt>
                <c:pt idx="14">
                  <c:v>137.23000000000002</c:v>
                </c:pt>
                <c:pt idx="15">
                  <c:v>139.124</c:v>
                </c:pt>
                <c:pt idx="16">
                  <c:v>131.22899999999998</c:v>
                </c:pt>
                <c:pt idx="17">
                  <c:v>138.673</c:v>
                </c:pt>
                <c:pt idx="18">
                  <c:v>137.79900000000001</c:v>
                </c:pt>
                <c:pt idx="19">
                  <c:v>139.51599999999999</c:v>
                </c:pt>
                <c:pt idx="20">
                  <c:v>146.15800000000002</c:v>
                </c:pt>
                <c:pt idx="21">
                  <c:v>138.119</c:v>
                </c:pt>
                <c:pt idx="22">
                  <c:v>139.517</c:v>
                </c:pt>
                <c:pt idx="23">
                  <c:v>145.96800000000002</c:v>
                </c:pt>
                <c:pt idx="24">
                  <c:v>140.20099999999999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1636864"/>
        <c:axId val="-861635232"/>
      </c:scatterChart>
      <c:valAx>
        <c:axId val="-8616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61635232"/>
        <c:crosses val="autoZero"/>
        <c:crossBetween val="midCat"/>
      </c:valAx>
      <c:valAx>
        <c:axId val="-8616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61636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LA3+bafA1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'BafA1 Fig 1AB'!$L$6</c:f>
              <c:strCache>
                <c:ptCount val="1"/>
                <c:pt idx="0">
                  <c:v>mean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plus>
            <c:min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minus>
          </c:errBars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1AB'!$L$7:$L$31</c:f>
              <c:numCache>
                <c:formatCode>General</c:formatCode>
                <c:ptCount val="25"/>
                <c:pt idx="0">
                  <c:v>28.21233333333333</c:v>
                </c:pt>
                <c:pt idx="1">
                  <c:v>67.911000000000001</c:v>
                </c:pt>
                <c:pt idx="2">
                  <c:v>94.125166666666658</c:v>
                </c:pt>
                <c:pt idx="3">
                  <c:v>109.76766666666667</c:v>
                </c:pt>
                <c:pt idx="4">
                  <c:v>116.56483333333335</c:v>
                </c:pt>
                <c:pt idx="5">
                  <c:v>124.05266666666667</c:v>
                </c:pt>
                <c:pt idx="6">
                  <c:v>128.85616666666664</c:v>
                </c:pt>
                <c:pt idx="7">
                  <c:v>130.78916666666666</c:v>
                </c:pt>
                <c:pt idx="8">
                  <c:v>133.94183333333334</c:v>
                </c:pt>
                <c:pt idx="9">
                  <c:v>134.571</c:v>
                </c:pt>
                <c:pt idx="10">
                  <c:v>137.19624999999999</c:v>
                </c:pt>
                <c:pt idx="11">
                  <c:v>137.96074999999999</c:v>
                </c:pt>
                <c:pt idx="12">
                  <c:v>137.46450000000002</c:v>
                </c:pt>
                <c:pt idx="13">
                  <c:v>140.97050000000002</c:v>
                </c:pt>
                <c:pt idx="14">
                  <c:v>140.16550000000001</c:v>
                </c:pt>
                <c:pt idx="15">
                  <c:v>142.01774999999998</c:v>
                </c:pt>
                <c:pt idx="16">
                  <c:v>139.24475000000001</c:v>
                </c:pt>
                <c:pt idx="17">
                  <c:v>135.9325</c:v>
                </c:pt>
                <c:pt idx="18">
                  <c:v>140.917</c:v>
                </c:pt>
                <c:pt idx="19">
                  <c:v>140.26549999999997</c:v>
                </c:pt>
                <c:pt idx="20">
                  <c:v>142.63100000000003</c:v>
                </c:pt>
                <c:pt idx="21">
                  <c:v>138.28050000000002</c:v>
                </c:pt>
                <c:pt idx="22">
                  <c:v>139.74700000000001</c:v>
                </c:pt>
                <c:pt idx="23">
                  <c:v>139.18850000000003</c:v>
                </c:pt>
                <c:pt idx="24">
                  <c:v>137.89249999999998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'BafA1 Fig 1AB'!$N$6</c:f>
              <c:strCache>
                <c:ptCount val="1"/>
                <c:pt idx="0">
                  <c:v>FIT</c:v>
                </c:pt>
              </c:strCache>
            </c:strRef>
          </c:tx>
          <c:trendline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plus>
            <c:min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minus>
          </c:errBars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1AB'!$N$7:$N$31</c:f>
              <c:numCache>
                <c:formatCode>General</c:formatCode>
                <c:ptCount val="25"/>
                <c:pt idx="0">
                  <c:v>28.21233333333333</c:v>
                </c:pt>
                <c:pt idx="1">
                  <c:v>66.101133075957193</c:v>
                </c:pt>
                <c:pt idx="2">
                  <c:v>91.148076567861807</c:v>
                </c:pt>
                <c:pt idx="3">
                  <c:v>107.70572374983131</c:v>
                </c:pt>
                <c:pt idx="4">
                  <c:v>118.65139783142899</c:v>
                </c:pt>
                <c:pt idx="5">
                  <c:v>125.88719527196298</c:v>
                </c:pt>
                <c:pt idx="6">
                  <c:v>130.67052466859303</c:v>
                </c:pt>
                <c:pt idx="7">
                  <c:v>133.83261430759998</c:v>
                </c:pt>
                <c:pt idx="8">
                  <c:v>135.92295976701143</c:v>
                </c:pt>
                <c:pt idx="9">
                  <c:v>137.30481311037661</c:v>
                </c:pt>
                <c:pt idx="10">
                  <c:v>138.2183074105518</c:v>
                </c:pt>
                <c:pt idx="11">
                  <c:v>138.82218613651011</c:v>
                </c:pt>
                <c:pt idx="12">
                  <c:v>139.22138897290998</c:v>
                </c:pt>
                <c:pt idx="13">
                  <c:v>139.48528782832466</c:v>
                </c:pt>
                <c:pt idx="14">
                  <c:v>139.65974201436515</c:v>
                </c:pt>
                <c:pt idx="15">
                  <c:v>139.77506749760462</c:v>
                </c:pt>
                <c:pt idx="16">
                  <c:v>139.85130508975581</c:v>
                </c:pt>
                <c:pt idx="17">
                  <c:v>139.90170306159817</c:v>
                </c:pt>
                <c:pt idx="18">
                  <c:v>139.93501937569144</c:v>
                </c:pt>
                <c:pt idx="19">
                  <c:v>139.95704361087758</c:v>
                </c:pt>
                <c:pt idx="20">
                  <c:v>139.97160305266269</c:v>
                </c:pt>
                <c:pt idx="21">
                  <c:v>139.98122778393267</c:v>
                </c:pt>
                <c:pt idx="22">
                  <c:v>139.98759035286812</c:v>
                </c:pt>
                <c:pt idx="23">
                  <c:v>139.99179642182972</c:v>
                </c:pt>
                <c:pt idx="24">
                  <c:v>139.99457690504164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5135328"/>
        <c:axId val="-574008480"/>
      </c:scatterChart>
      <c:valAx>
        <c:axId val="-70513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74008480"/>
        <c:crosses val="autoZero"/>
        <c:crossBetween val="midCat"/>
      </c:valAx>
      <c:valAx>
        <c:axId val="-57400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05135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LA3+bafA1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'BafA1 Fig 1AB'!$T$6</c:f>
              <c:strCache>
                <c:ptCount val="1"/>
                <c:pt idx="0">
                  <c:v>mean 2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plus>
            <c:min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minus>
          </c:errBars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1AB'!$T$7:$T$31</c:f>
              <c:numCache>
                <c:formatCode>General</c:formatCode>
                <c:ptCount val="25"/>
                <c:pt idx="0">
                  <c:v>30.106333333333335</c:v>
                </c:pt>
                <c:pt idx="1">
                  <c:v>74.49633333333334</c:v>
                </c:pt>
                <c:pt idx="2">
                  <c:v>101.34866666666666</c:v>
                </c:pt>
                <c:pt idx="3">
                  <c:v>114.83999999999999</c:v>
                </c:pt>
                <c:pt idx="4">
                  <c:v>118.79466666666667</c:v>
                </c:pt>
                <c:pt idx="5">
                  <c:v>123.49066666666666</c:v>
                </c:pt>
                <c:pt idx="6">
                  <c:v>125.93299999999999</c:v>
                </c:pt>
                <c:pt idx="7">
                  <c:v>127.12666666666667</c:v>
                </c:pt>
                <c:pt idx="8">
                  <c:v>132.08233333333331</c:v>
                </c:pt>
                <c:pt idx="9">
                  <c:v>133.3005</c:v>
                </c:pt>
                <c:pt idx="10">
                  <c:v>135.107</c:v>
                </c:pt>
                <c:pt idx="11">
                  <c:v>135.49349999999998</c:v>
                </c:pt>
                <c:pt idx="12">
                  <c:v>134.37450000000001</c:v>
                </c:pt>
                <c:pt idx="13">
                  <c:v>136.79150000000001</c:v>
                </c:pt>
                <c:pt idx="14">
                  <c:v>135.59899999999999</c:v>
                </c:pt>
                <c:pt idx="15">
                  <c:v>137.20949999999999</c:v>
                </c:pt>
                <c:pt idx="16">
                  <c:v>131.46549999999999</c:v>
                </c:pt>
                <c:pt idx="17">
                  <c:v>138.673</c:v>
                </c:pt>
                <c:pt idx="18">
                  <c:v>137.79900000000001</c:v>
                </c:pt>
                <c:pt idx="19">
                  <c:v>139.51599999999999</c:v>
                </c:pt>
                <c:pt idx="20">
                  <c:v>146.15800000000002</c:v>
                </c:pt>
                <c:pt idx="21">
                  <c:v>138.119</c:v>
                </c:pt>
                <c:pt idx="22">
                  <c:v>139.517</c:v>
                </c:pt>
                <c:pt idx="23">
                  <c:v>145.96800000000002</c:v>
                </c:pt>
                <c:pt idx="24">
                  <c:v>140.20099999999999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'BafA1 Fig 1AB'!$X$6</c:f>
              <c:strCache>
                <c:ptCount val="1"/>
                <c:pt idx="0">
                  <c:v>FIT 2</c:v>
                </c:pt>
              </c:strCache>
            </c:strRef>
          </c:tx>
          <c:trendline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plus>
            <c:minus>
              <c:numRef>
                <c:f>'BafA1 Fig 1AB'!$M$7:$M$31</c:f>
                <c:numCache>
                  <c:formatCode>General</c:formatCode>
                  <c:ptCount val="25"/>
                  <c:pt idx="0">
                    <c:v>3.7153085829668147</c:v>
                  </c:pt>
                  <c:pt idx="1">
                    <c:v>18.398708291616511</c:v>
                  </c:pt>
                  <c:pt idx="2">
                    <c:v>12.503652832939155</c:v>
                  </c:pt>
                  <c:pt idx="3">
                    <c:v>10.179135516666765</c:v>
                  </c:pt>
                  <c:pt idx="4">
                    <c:v>5.9504360988642393</c:v>
                  </c:pt>
                  <c:pt idx="5">
                    <c:v>7.6010171600034289</c:v>
                  </c:pt>
                  <c:pt idx="6">
                    <c:v>5.7001441882347681</c:v>
                  </c:pt>
                  <c:pt idx="7">
                    <c:v>7.801762914025689</c:v>
                  </c:pt>
                  <c:pt idx="8">
                    <c:v>5.2302131664652691</c:v>
                  </c:pt>
                  <c:pt idx="9">
                    <c:v>4.2833151491183346</c:v>
                  </c:pt>
                  <c:pt idx="10">
                    <c:v>3.7414491287913214</c:v>
                  </c:pt>
                  <c:pt idx="11">
                    <c:v>5.5232290298942663</c:v>
                  </c:pt>
                  <c:pt idx="12">
                    <c:v>4.2207705852525761</c:v>
                  </c:pt>
                  <c:pt idx="13">
                    <c:v>6.6909190449942395</c:v>
                  </c:pt>
                  <c:pt idx="14">
                    <c:v>6.9252680573871439</c:v>
                  </c:pt>
                  <c:pt idx="15">
                    <c:v>5.9001292288107212</c:v>
                  </c:pt>
                  <c:pt idx="16">
                    <c:v>9.2793920194159352</c:v>
                  </c:pt>
                  <c:pt idx="17">
                    <c:v>3.875652267683463</c:v>
                  </c:pt>
                  <c:pt idx="18">
                    <c:v>4.4095178874793035</c:v>
                  </c:pt>
                  <c:pt idx="19">
                    <c:v>1.0599530649986313</c:v>
                  </c:pt>
                  <c:pt idx="20">
                    <c:v>4.9879312344899081</c:v>
                  </c:pt>
                  <c:pt idx="21">
                    <c:v>0.22839549032326015</c:v>
                  </c:pt>
                  <c:pt idx="22">
                    <c:v>0.32526911934581748</c:v>
                  </c:pt>
                  <c:pt idx="23">
                    <c:v>9.5876608461083954</c:v>
                  </c:pt>
                  <c:pt idx="24">
                    <c:v>3.2647120087382833</c:v>
                  </c:pt>
                </c:numCache>
              </c:numRef>
            </c:minus>
          </c:errBars>
          <c:xVal>
            <c:numRef>
              <c:f>'BafA1 Fig 1AB'!$E$7:$E$31</c:f>
              <c:numCache>
                <c:formatCode>General</c:formatCode>
                <c:ptCount val="25"/>
                <c:pt idx="0">
                  <c:v>0</c:v>
                </c:pt>
                <c:pt idx="1">
                  <c:v>3.87</c:v>
                </c:pt>
                <c:pt idx="2">
                  <c:v>7.74</c:v>
                </c:pt>
                <c:pt idx="3">
                  <c:v>11.61</c:v>
                </c:pt>
                <c:pt idx="4">
                  <c:v>15.48</c:v>
                </c:pt>
                <c:pt idx="5">
                  <c:v>19.350000000000001</c:v>
                </c:pt>
                <c:pt idx="6">
                  <c:v>23.220000000000002</c:v>
                </c:pt>
                <c:pt idx="7">
                  <c:v>27.090000000000003</c:v>
                </c:pt>
                <c:pt idx="8">
                  <c:v>30.960000000000004</c:v>
                </c:pt>
                <c:pt idx="9">
                  <c:v>34.830000000000005</c:v>
                </c:pt>
                <c:pt idx="10">
                  <c:v>38.700000000000003</c:v>
                </c:pt>
                <c:pt idx="11">
                  <c:v>42.57</c:v>
                </c:pt>
                <c:pt idx="12">
                  <c:v>46.44</c:v>
                </c:pt>
                <c:pt idx="13">
                  <c:v>50.309999999999995</c:v>
                </c:pt>
                <c:pt idx="14">
                  <c:v>54.179999999999993</c:v>
                </c:pt>
                <c:pt idx="15">
                  <c:v>58.04999999999999</c:v>
                </c:pt>
                <c:pt idx="16">
                  <c:v>61.919999999999987</c:v>
                </c:pt>
                <c:pt idx="17">
                  <c:v>65.789999999999992</c:v>
                </c:pt>
                <c:pt idx="18">
                  <c:v>69.66</c:v>
                </c:pt>
                <c:pt idx="19">
                  <c:v>73.53</c:v>
                </c:pt>
                <c:pt idx="20">
                  <c:v>77.400000000000006</c:v>
                </c:pt>
                <c:pt idx="21">
                  <c:v>81.27000000000001</c:v>
                </c:pt>
                <c:pt idx="22">
                  <c:v>85.140000000000015</c:v>
                </c:pt>
                <c:pt idx="23">
                  <c:v>89.010000000000019</c:v>
                </c:pt>
                <c:pt idx="24">
                  <c:v>92.880000000000024</c:v>
                </c:pt>
              </c:numCache>
            </c:numRef>
          </c:xVal>
          <c:yVal>
            <c:numRef>
              <c:f>'BafA1 Fig 1AB'!$X$7:$X$31</c:f>
              <c:numCache>
                <c:formatCode>General</c:formatCode>
                <c:ptCount val="25"/>
                <c:pt idx="0">
                  <c:v>30.106333333333335</c:v>
                </c:pt>
                <c:pt idx="1">
                  <c:v>71.089114507152871</c:v>
                </c:pt>
                <c:pt idx="2">
                  <c:v>96.788136355371208</c:v>
                </c:pt>
                <c:pt idx="3">
                  <c:v>112.90319016672899</c:v>
                </c:pt>
                <c:pt idx="4">
                  <c:v>123.00843700751339</c:v>
                </c:pt>
                <c:pt idx="5">
                  <c:v>129.34512163224682</c:v>
                </c:pt>
                <c:pt idx="6">
                  <c:v>133.3186586141714</c:v>
                </c:pt>
                <c:pt idx="7">
                  <c:v>135.81033952962903</c:v>
                </c:pt>
                <c:pt idx="8">
                  <c:v>137.37279479623356</c:v>
                </c:pt>
                <c:pt idx="9">
                  <c:v>138.35256168572383</c:v>
                </c:pt>
                <c:pt idx="10">
                  <c:v>138.96694289602723</c:v>
                </c:pt>
                <c:pt idx="11">
                  <c:v>139.35220216088183</c:v>
                </c:pt>
                <c:pt idx="12">
                  <c:v>139.59378621108903</c:v>
                </c:pt>
                <c:pt idx="13">
                  <c:v>139.74527602233741</c:v>
                </c:pt>
                <c:pt idx="14">
                  <c:v>139.84027055071124</c:v>
                </c:pt>
                <c:pt idx="15">
                  <c:v>139.89983865200202</c:v>
                </c:pt>
                <c:pt idx="16">
                  <c:v>139.93719194752475</c:v>
                </c:pt>
                <c:pt idx="17">
                  <c:v>139.96061503229956</c:v>
                </c:pt>
                <c:pt idx="18">
                  <c:v>139.97530291706821</c:v>
                </c:pt>
                <c:pt idx="19">
                  <c:v>139.98451323078442</c:v>
                </c:pt>
                <c:pt idx="20">
                  <c:v>139.99028873080277</c:v>
                </c:pt>
                <c:pt idx="21">
                  <c:v>139.99391036644843</c:v>
                </c:pt>
                <c:pt idx="22">
                  <c:v>139.99618138102863</c:v>
                </c:pt>
                <c:pt idx="23">
                  <c:v>139.99760546332962</c:v>
                </c:pt>
                <c:pt idx="24">
                  <c:v>139.99849846085488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73995968"/>
        <c:axId val="-573994880"/>
      </c:scatterChart>
      <c:valAx>
        <c:axId val="-57399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73994880"/>
        <c:crosses val="autoZero"/>
        <c:crossBetween val="midCat"/>
      </c:valAx>
      <c:valAx>
        <c:axId val="-57399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7399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'16.04.21_Arch3_BafA1'!$B$1</c:f>
              <c:strCache>
                <c:ptCount val="1"/>
                <c:pt idx="0">
                  <c:v>lysosome1 (pHluorin)</c:v>
                </c:pt>
              </c:strCache>
            </c:strRef>
          </c:tx>
          <c:xVal>
            <c:numRef>
              <c:f>'16.04.21_Arch3_BafA1'!$A$73:$A$86</c:f>
              <c:numCache>
                <c:formatCode>General</c:formatCode>
                <c:ptCount val="14"/>
                <c:pt idx="0">
                  <c:v>275.49060000000003</c:v>
                </c:pt>
                <c:pt idx="1">
                  <c:v>279.37020000000001</c:v>
                </c:pt>
                <c:pt idx="2">
                  <c:v>283.25040000000001</c:v>
                </c:pt>
                <c:pt idx="3">
                  <c:v>287.13060000000002</c:v>
                </c:pt>
                <c:pt idx="4">
                  <c:v>291.01080000000002</c:v>
                </c:pt>
                <c:pt idx="5">
                  <c:v>294.89100000000002</c:v>
                </c:pt>
                <c:pt idx="6">
                  <c:v>298.77120000000002</c:v>
                </c:pt>
                <c:pt idx="7">
                  <c:v>302.65140000000002</c:v>
                </c:pt>
                <c:pt idx="8">
                  <c:v>306.53160000000003</c:v>
                </c:pt>
                <c:pt idx="9">
                  <c:v>310.41180000000003</c:v>
                </c:pt>
                <c:pt idx="10">
                  <c:v>314.29199999999997</c:v>
                </c:pt>
                <c:pt idx="11">
                  <c:v>318.17220000000003</c:v>
                </c:pt>
                <c:pt idx="12">
                  <c:v>322.05180000000001</c:v>
                </c:pt>
                <c:pt idx="13">
                  <c:v>325.93200000000002</c:v>
                </c:pt>
              </c:numCache>
            </c:numRef>
          </c:xVal>
          <c:yVal>
            <c:numRef>
              <c:f>'16.04.21_Arch3_BafA1'!$B$73:$B$86</c:f>
              <c:numCache>
                <c:formatCode>General</c:formatCode>
                <c:ptCount val="14"/>
                <c:pt idx="0">
                  <c:v>108.57899999999999</c:v>
                </c:pt>
                <c:pt idx="1">
                  <c:v>110.02399999999999</c:v>
                </c:pt>
                <c:pt idx="2">
                  <c:v>108.73700000000001</c:v>
                </c:pt>
                <c:pt idx="3">
                  <c:v>180.054</c:v>
                </c:pt>
                <c:pt idx="4">
                  <c:v>193.84300000000002</c:v>
                </c:pt>
                <c:pt idx="5">
                  <c:v>206.029</c:v>
                </c:pt>
                <c:pt idx="6">
                  <c:v>213.501</c:v>
                </c:pt>
                <c:pt idx="7">
                  <c:v>216.589</c:v>
                </c:pt>
                <c:pt idx="8">
                  <c:v>220.54999999999998</c:v>
                </c:pt>
                <c:pt idx="9">
                  <c:v>220.47300000000001</c:v>
                </c:pt>
                <c:pt idx="10">
                  <c:v>222.15100000000001</c:v>
                </c:pt>
                <c:pt idx="11">
                  <c:v>224.43799999999999</c:v>
                </c:pt>
                <c:pt idx="12">
                  <c:v>225.267</c:v>
                </c:pt>
                <c:pt idx="13">
                  <c:v>226.21799999999999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'16.04.21_Arch3_BafA1'!$C$1</c:f>
              <c:strCache>
                <c:ptCount val="1"/>
              </c:strCache>
            </c:strRef>
          </c:tx>
          <c:xVal>
            <c:numRef>
              <c:f>'16.04.21_Arch3_BafA1'!$A$73:$A$86</c:f>
              <c:numCache>
                <c:formatCode>General</c:formatCode>
                <c:ptCount val="14"/>
                <c:pt idx="0">
                  <c:v>275.49060000000003</c:v>
                </c:pt>
                <c:pt idx="1">
                  <c:v>279.37020000000001</c:v>
                </c:pt>
                <c:pt idx="2">
                  <c:v>283.25040000000001</c:v>
                </c:pt>
                <c:pt idx="3">
                  <c:v>287.13060000000002</c:v>
                </c:pt>
                <c:pt idx="4">
                  <c:v>291.01080000000002</c:v>
                </c:pt>
                <c:pt idx="5">
                  <c:v>294.89100000000002</c:v>
                </c:pt>
                <c:pt idx="6">
                  <c:v>298.77120000000002</c:v>
                </c:pt>
                <c:pt idx="7">
                  <c:v>302.65140000000002</c:v>
                </c:pt>
                <c:pt idx="8">
                  <c:v>306.53160000000003</c:v>
                </c:pt>
                <c:pt idx="9">
                  <c:v>310.41180000000003</c:v>
                </c:pt>
                <c:pt idx="10">
                  <c:v>314.29199999999997</c:v>
                </c:pt>
                <c:pt idx="11">
                  <c:v>318.17220000000003</c:v>
                </c:pt>
                <c:pt idx="12">
                  <c:v>322.05180000000001</c:v>
                </c:pt>
                <c:pt idx="13">
                  <c:v>325.93200000000002</c:v>
                </c:pt>
              </c:numCache>
            </c:numRef>
          </c:xVal>
          <c:yVal>
            <c:numRef>
              <c:f>'16.04.21_Arch3_BafA1'!$C$73:$C$86</c:f>
              <c:numCache>
                <c:formatCode>General</c:formatCode>
                <c:ptCount val="14"/>
                <c:pt idx="0">
                  <c:v>91.608999999999995</c:v>
                </c:pt>
                <c:pt idx="1">
                  <c:v>94.948999999999998</c:v>
                </c:pt>
                <c:pt idx="2">
                  <c:v>94.041000000000011</c:v>
                </c:pt>
                <c:pt idx="3">
                  <c:v>148.57599999999999</c:v>
                </c:pt>
                <c:pt idx="4">
                  <c:v>159.15300000000002</c:v>
                </c:pt>
                <c:pt idx="5">
                  <c:v>163.63999999999999</c:v>
                </c:pt>
                <c:pt idx="6">
                  <c:v>168.941</c:v>
                </c:pt>
                <c:pt idx="7">
                  <c:v>172.62899999999999</c:v>
                </c:pt>
                <c:pt idx="8">
                  <c:v>174.95999999999998</c:v>
                </c:pt>
                <c:pt idx="9">
                  <c:v>176.56400000000002</c:v>
                </c:pt>
                <c:pt idx="10">
                  <c:v>175.744</c:v>
                </c:pt>
                <c:pt idx="11">
                  <c:v>174.73099999999999</c:v>
                </c:pt>
                <c:pt idx="12">
                  <c:v>177.941</c:v>
                </c:pt>
                <c:pt idx="13">
                  <c:v>177.86500000000001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'16.04.21_Arch3_BafA1'!$D$1</c:f>
              <c:strCache>
                <c:ptCount val="1"/>
              </c:strCache>
            </c:strRef>
          </c:tx>
          <c:xVal>
            <c:numRef>
              <c:f>'16.04.21_Arch3_BafA1'!$A$73:$A$86</c:f>
              <c:numCache>
                <c:formatCode>General</c:formatCode>
                <c:ptCount val="14"/>
                <c:pt idx="0">
                  <c:v>275.49060000000003</c:v>
                </c:pt>
                <c:pt idx="1">
                  <c:v>279.37020000000001</c:v>
                </c:pt>
                <c:pt idx="2">
                  <c:v>283.25040000000001</c:v>
                </c:pt>
                <c:pt idx="3">
                  <c:v>287.13060000000002</c:v>
                </c:pt>
                <c:pt idx="4">
                  <c:v>291.01080000000002</c:v>
                </c:pt>
                <c:pt idx="5">
                  <c:v>294.89100000000002</c:v>
                </c:pt>
                <c:pt idx="6">
                  <c:v>298.77120000000002</c:v>
                </c:pt>
                <c:pt idx="7">
                  <c:v>302.65140000000002</c:v>
                </c:pt>
                <c:pt idx="8">
                  <c:v>306.53160000000003</c:v>
                </c:pt>
                <c:pt idx="9">
                  <c:v>310.41180000000003</c:v>
                </c:pt>
                <c:pt idx="10">
                  <c:v>314.29199999999997</c:v>
                </c:pt>
                <c:pt idx="11">
                  <c:v>318.17220000000003</c:v>
                </c:pt>
                <c:pt idx="12">
                  <c:v>322.05180000000001</c:v>
                </c:pt>
                <c:pt idx="13">
                  <c:v>325.93200000000002</c:v>
                </c:pt>
              </c:numCache>
            </c:numRef>
          </c:xVal>
          <c:yVal>
            <c:numRef>
              <c:f>'16.04.21_Arch3_BafA1'!$D$73:$D$86</c:f>
              <c:numCache>
                <c:formatCode>General</c:formatCode>
                <c:ptCount val="14"/>
                <c:pt idx="0">
                  <c:v>97.903000000000006</c:v>
                </c:pt>
                <c:pt idx="1">
                  <c:v>101.18599999999999</c:v>
                </c:pt>
                <c:pt idx="2">
                  <c:v>100.23800000000001</c:v>
                </c:pt>
                <c:pt idx="3">
                  <c:v>156.553</c:v>
                </c:pt>
                <c:pt idx="4">
                  <c:v>158.458</c:v>
                </c:pt>
                <c:pt idx="5">
                  <c:v>160.68299999999999</c:v>
                </c:pt>
                <c:pt idx="6">
                  <c:v>159.542</c:v>
                </c:pt>
                <c:pt idx="7">
                  <c:v>160.994</c:v>
                </c:pt>
                <c:pt idx="8">
                  <c:v>159.501</c:v>
                </c:pt>
                <c:pt idx="9">
                  <c:v>161.46900000000002</c:v>
                </c:pt>
                <c:pt idx="10">
                  <c:v>163.39400000000001</c:v>
                </c:pt>
                <c:pt idx="11">
                  <c:v>162.41</c:v>
                </c:pt>
                <c:pt idx="12">
                  <c:v>163.113</c:v>
                </c:pt>
                <c:pt idx="13">
                  <c:v>165.465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'16.04.21_Arch3_BafA1'!$E$1</c:f>
              <c:strCache>
                <c:ptCount val="1"/>
              </c:strCache>
            </c:strRef>
          </c:tx>
          <c:xVal>
            <c:numRef>
              <c:f>'16.04.21_Arch3_BafA1'!$A$73:$A$86</c:f>
              <c:numCache>
                <c:formatCode>General</c:formatCode>
                <c:ptCount val="14"/>
                <c:pt idx="0">
                  <c:v>275.49060000000003</c:v>
                </c:pt>
                <c:pt idx="1">
                  <c:v>279.37020000000001</c:v>
                </c:pt>
                <c:pt idx="2">
                  <c:v>283.25040000000001</c:v>
                </c:pt>
                <c:pt idx="3">
                  <c:v>287.13060000000002</c:v>
                </c:pt>
                <c:pt idx="4">
                  <c:v>291.01080000000002</c:v>
                </c:pt>
                <c:pt idx="5">
                  <c:v>294.89100000000002</c:v>
                </c:pt>
                <c:pt idx="6">
                  <c:v>298.77120000000002</c:v>
                </c:pt>
                <c:pt idx="7">
                  <c:v>302.65140000000002</c:v>
                </c:pt>
                <c:pt idx="8">
                  <c:v>306.53160000000003</c:v>
                </c:pt>
                <c:pt idx="9">
                  <c:v>310.41180000000003</c:v>
                </c:pt>
                <c:pt idx="10">
                  <c:v>314.29199999999997</c:v>
                </c:pt>
                <c:pt idx="11">
                  <c:v>318.17220000000003</c:v>
                </c:pt>
                <c:pt idx="12">
                  <c:v>322.05180000000001</c:v>
                </c:pt>
                <c:pt idx="13">
                  <c:v>325.93200000000002</c:v>
                </c:pt>
              </c:numCache>
            </c:numRef>
          </c:xVal>
          <c:yVal>
            <c:numRef>
              <c:f>'16.04.21_Arch3_BafA1'!$E$73:$E$86</c:f>
              <c:numCache>
                <c:formatCode>General</c:formatCode>
                <c:ptCount val="14"/>
                <c:pt idx="0">
                  <c:v>94.98299999999999</c:v>
                </c:pt>
                <c:pt idx="1">
                  <c:v>97.656999999999996</c:v>
                </c:pt>
                <c:pt idx="2">
                  <c:v>98.310999999999993</c:v>
                </c:pt>
                <c:pt idx="3">
                  <c:v>160.97999999999999</c:v>
                </c:pt>
                <c:pt idx="4">
                  <c:v>163.00200000000001</c:v>
                </c:pt>
                <c:pt idx="5">
                  <c:v>169.749</c:v>
                </c:pt>
                <c:pt idx="6">
                  <c:v>168.68100000000001</c:v>
                </c:pt>
                <c:pt idx="7">
                  <c:v>170.071</c:v>
                </c:pt>
                <c:pt idx="8">
                  <c:v>175.07</c:v>
                </c:pt>
                <c:pt idx="9">
                  <c:v>177.32400000000001</c:v>
                </c:pt>
                <c:pt idx="10">
                  <c:v>181.96799999999999</c:v>
                </c:pt>
                <c:pt idx="11">
                  <c:v>180.72499999999999</c:v>
                </c:pt>
                <c:pt idx="12">
                  <c:v>179.35399999999998</c:v>
                </c:pt>
                <c:pt idx="13">
                  <c:v>185.322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'16.04.21_Arch3_BafA1'!$F$1</c:f>
              <c:strCache>
                <c:ptCount val="1"/>
              </c:strCache>
            </c:strRef>
          </c:tx>
          <c:xVal>
            <c:numRef>
              <c:f>'16.04.21_Arch3_BafA1'!$A$73:$A$86</c:f>
              <c:numCache>
                <c:formatCode>General</c:formatCode>
                <c:ptCount val="14"/>
                <c:pt idx="0">
                  <c:v>275.49060000000003</c:v>
                </c:pt>
                <c:pt idx="1">
                  <c:v>279.37020000000001</c:v>
                </c:pt>
                <c:pt idx="2">
                  <c:v>283.25040000000001</c:v>
                </c:pt>
                <c:pt idx="3">
                  <c:v>287.13060000000002</c:v>
                </c:pt>
                <c:pt idx="4">
                  <c:v>291.01080000000002</c:v>
                </c:pt>
                <c:pt idx="5">
                  <c:v>294.89100000000002</c:v>
                </c:pt>
                <c:pt idx="6">
                  <c:v>298.77120000000002</c:v>
                </c:pt>
                <c:pt idx="7">
                  <c:v>302.65140000000002</c:v>
                </c:pt>
                <c:pt idx="8">
                  <c:v>306.53160000000003</c:v>
                </c:pt>
                <c:pt idx="9">
                  <c:v>310.41180000000003</c:v>
                </c:pt>
                <c:pt idx="10">
                  <c:v>314.29199999999997</c:v>
                </c:pt>
                <c:pt idx="11">
                  <c:v>318.17220000000003</c:v>
                </c:pt>
                <c:pt idx="12">
                  <c:v>322.05180000000001</c:v>
                </c:pt>
                <c:pt idx="13">
                  <c:v>325.93200000000002</c:v>
                </c:pt>
              </c:numCache>
            </c:numRef>
          </c:xVal>
          <c:yVal>
            <c:numRef>
              <c:f>'16.04.21_Arch3_BafA1'!$F$73:$F$86</c:f>
              <c:numCache>
                <c:formatCode>General</c:formatCode>
                <c:ptCount val="14"/>
                <c:pt idx="0">
                  <c:v>42.244000000000014</c:v>
                </c:pt>
                <c:pt idx="1">
                  <c:v>44.626999999999995</c:v>
                </c:pt>
                <c:pt idx="2">
                  <c:v>43.480000000000004</c:v>
                </c:pt>
                <c:pt idx="3">
                  <c:v>71.820000000000007</c:v>
                </c:pt>
                <c:pt idx="4">
                  <c:v>75.370999999999995</c:v>
                </c:pt>
                <c:pt idx="5">
                  <c:v>77.77300000000001</c:v>
                </c:pt>
                <c:pt idx="6">
                  <c:v>79.644000000000005</c:v>
                </c:pt>
                <c:pt idx="7">
                  <c:v>81.299000000000007</c:v>
                </c:pt>
                <c:pt idx="8">
                  <c:v>83.144000000000005</c:v>
                </c:pt>
                <c:pt idx="9">
                  <c:v>83.557000000000002</c:v>
                </c:pt>
                <c:pt idx="10">
                  <c:v>84.054999999999993</c:v>
                </c:pt>
                <c:pt idx="11">
                  <c:v>84.100000000000009</c:v>
                </c:pt>
                <c:pt idx="12">
                  <c:v>84.733999999999995</c:v>
                </c:pt>
                <c:pt idx="13">
                  <c:v>85.426999999999992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73998144"/>
        <c:axId val="-573997600"/>
      </c:scatterChart>
      <c:valAx>
        <c:axId val="-57399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73997600"/>
        <c:crosses val="autoZero"/>
        <c:crossBetween val="midCat"/>
      </c:valAx>
      <c:valAx>
        <c:axId val="-5739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73998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66765046667282"/>
          <c:y val="0.17101674585269475"/>
          <c:w val="0.22408745108824782"/>
          <c:h val="0.394418209397352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'16.04.21_Arch3_BafA1'!$M$6</c:f>
              <c:strCache>
                <c:ptCount val="1"/>
                <c:pt idx="0">
                  <c:v>1-1</c:v>
                </c:pt>
              </c:strCache>
            </c:strRef>
          </c:tx>
          <c:xVal>
            <c:numRef>
              <c:f>'16.04.21_Arch3_BafA1'!$L$7:$L$24</c:f>
              <c:numCache>
                <c:formatCode>General</c:formatCode>
                <c:ptCount val="18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</c:numCache>
            </c:numRef>
          </c:xVal>
          <c:yVal>
            <c:numRef>
              <c:f>'16.04.21_Arch3_BafA1'!$M$7:$M$24</c:f>
              <c:numCache>
                <c:formatCode>General</c:formatCode>
                <c:ptCount val="18"/>
                <c:pt idx="0">
                  <c:v>0</c:v>
                </c:pt>
                <c:pt idx="1">
                  <c:v>0.53770752079522321</c:v>
                </c:pt>
                <c:pt idx="2">
                  <c:v>0.64734983145227165</c:v>
                </c:pt>
                <c:pt idx="3">
                  <c:v>0.72174093121181804</c:v>
                </c:pt>
                <c:pt idx="4">
                  <c:v>0.80063047204868898</c:v>
                </c:pt>
                <c:pt idx="5">
                  <c:v>0.85004429411290972</c:v>
                </c:pt>
                <c:pt idx="6">
                  <c:v>0.86868233642816872</c:v>
                </c:pt>
                <c:pt idx="7">
                  <c:v>0.90503802390731614</c:v>
                </c:pt>
                <c:pt idx="8">
                  <c:v>0.92919269664860393</c:v>
                </c:pt>
                <c:pt idx="9">
                  <c:v>0.95031005879036801</c:v>
                </c:pt>
                <c:pt idx="10">
                  <c:v>0.97127210391283836</c:v>
                </c:pt>
                <c:pt idx="11">
                  <c:v>0.97454526628240079</c:v>
                </c:pt>
                <c:pt idx="12">
                  <c:v>0.98626882499798663</c:v>
                </c:pt>
                <c:pt idx="13">
                  <c:v>0.9902322852310772</c:v>
                </c:pt>
                <c:pt idx="14">
                  <c:v>0.99573165821051768</c:v>
                </c:pt>
                <c:pt idx="15">
                  <c:v>1.0091349417273554</c:v>
                </c:pt>
                <c:pt idx="16">
                  <c:v>1.0050621843325394</c:v>
                </c:pt>
                <c:pt idx="17">
                  <c:v>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'16.04.21_Arch3_BafA1'!$N$6</c:f>
              <c:strCache>
                <c:ptCount val="1"/>
                <c:pt idx="0">
                  <c:v>2-1</c:v>
                </c:pt>
              </c:strCache>
            </c:strRef>
          </c:tx>
          <c:xVal>
            <c:numRef>
              <c:f>'16.04.21_Arch3_BafA1'!$L$7:$L$24</c:f>
              <c:numCache>
                <c:formatCode>General</c:formatCode>
                <c:ptCount val="18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</c:numCache>
            </c:numRef>
          </c:xVal>
          <c:yVal>
            <c:numRef>
              <c:f>'16.04.21_Arch3_BafA1'!$N$7:$N$24</c:f>
              <c:numCache>
                <c:formatCode>General</c:formatCode>
                <c:ptCount val="18"/>
                <c:pt idx="0">
                  <c:v>0</c:v>
                </c:pt>
                <c:pt idx="1">
                  <c:v>0.64109818561276899</c:v>
                </c:pt>
                <c:pt idx="2">
                  <c:v>0.7047009457741461</c:v>
                </c:pt>
                <c:pt idx="3">
                  <c:v>0.76637100507793288</c:v>
                </c:pt>
                <c:pt idx="4">
                  <c:v>0.80654619742943445</c:v>
                </c:pt>
                <c:pt idx="5">
                  <c:v>0.8379911668957003</c:v>
                </c:pt>
                <c:pt idx="6">
                  <c:v>0.86124971523894212</c:v>
                </c:pt>
                <c:pt idx="7">
                  <c:v>0.8871684830135439</c:v>
                </c:pt>
                <c:pt idx="8">
                  <c:v>0.90558425620411687</c:v>
                </c:pt>
                <c:pt idx="9">
                  <c:v>0.90642200486482127</c:v>
                </c:pt>
                <c:pt idx="10">
                  <c:v>0.9304889071789183</c:v>
                </c:pt>
                <c:pt idx="11">
                  <c:v>0.95760550856487792</c:v>
                </c:pt>
                <c:pt idx="12">
                  <c:v>0.94911044319843629</c:v>
                </c:pt>
                <c:pt idx="13">
                  <c:v>0.95469543426979941</c:v>
                </c:pt>
                <c:pt idx="14">
                  <c:v>0.96087566781061018</c:v>
                </c:pt>
                <c:pt idx="15">
                  <c:v>0.97070084289273151</c:v>
                </c:pt>
                <c:pt idx="16">
                  <c:v>0.98515568162611433</c:v>
                </c:pt>
                <c:pt idx="17">
                  <c:v>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'16.04.21_Arch3_BafA1'!$O$6</c:f>
              <c:strCache>
                <c:ptCount val="1"/>
                <c:pt idx="0">
                  <c:v>3-1</c:v>
                </c:pt>
              </c:strCache>
            </c:strRef>
          </c:tx>
          <c:xVal>
            <c:numRef>
              <c:f>'16.04.21_Arch3_BafA1'!$L$7:$L$24</c:f>
              <c:numCache>
                <c:formatCode>General</c:formatCode>
                <c:ptCount val="18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</c:numCache>
            </c:numRef>
          </c:xVal>
          <c:yVal>
            <c:numRef>
              <c:f>'16.04.21_Arch3_BafA1'!$O$7:$O$24</c:f>
              <c:numCache>
                <c:formatCode>General</c:formatCode>
                <c:ptCount val="18"/>
                <c:pt idx="0">
                  <c:v>0</c:v>
                </c:pt>
                <c:pt idx="1">
                  <c:v>0.70092035654757578</c:v>
                </c:pt>
                <c:pt idx="2">
                  <c:v>0.81353721284151026</c:v>
                </c:pt>
                <c:pt idx="3">
                  <c:v>0.85660192767591847</c:v>
                </c:pt>
                <c:pt idx="4">
                  <c:v>0.84245235161968235</c:v>
                </c:pt>
                <c:pt idx="5">
                  <c:v>0.89015508370171748</c:v>
                </c:pt>
                <c:pt idx="6">
                  <c:v>0.88333393724182896</c:v>
                </c:pt>
                <c:pt idx="7">
                  <c:v>0.88520001449380392</c:v>
                </c:pt>
                <c:pt idx="8">
                  <c:v>0.9318791216754837</c:v>
                </c:pt>
                <c:pt idx="9">
                  <c:v>0.96426371476193939</c:v>
                </c:pt>
                <c:pt idx="10">
                  <c:v>0.91754837307051229</c:v>
                </c:pt>
                <c:pt idx="11">
                  <c:v>0.94812124066961367</c:v>
                </c:pt>
                <c:pt idx="12">
                  <c:v>0.98825096021450809</c:v>
                </c:pt>
                <c:pt idx="13">
                  <c:v>0.95299478223059653</c:v>
                </c:pt>
                <c:pt idx="14">
                  <c:v>0.9590821798681064</c:v>
                </c:pt>
                <c:pt idx="15">
                  <c:v>0.9697079498514386</c:v>
                </c:pt>
                <c:pt idx="16">
                  <c:v>0.97192731357344742</c:v>
                </c:pt>
                <c:pt idx="17">
                  <c:v>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'16.04.21_Arch3_BafA1'!$P$6</c:f>
              <c:strCache>
                <c:ptCount val="1"/>
                <c:pt idx="0">
                  <c:v>4-1</c:v>
                </c:pt>
              </c:strCache>
            </c:strRef>
          </c:tx>
          <c:xVal>
            <c:numRef>
              <c:f>'16.04.21_Arch3_BafA1'!$L$7:$L$24</c:f>
              <c:numCache>
                <c:formatCode>General</c:formatCode>
                <c:ptCount val="18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</c:numCache>
            </c:numRef>
          </c:xVal>
          <c:yVal>
            <c:numRef>
              <c:f>'16.04.21_Arch3_BafA1'!$P$7:$P$24</c:f>
              <c:numCache>
                <c:formatCode>General</c:formatCode>
                <c:ptCount val="18"/>
                <c:pt idx="0">
                  <c:v>0</c:v>
                </c:pt>
                <c:pt idx="1">
                  <c:v>0.7780001811430125</c:v>
                </c:pt>
                <c:pt idx="2">
                  <c:v>0.86349968299972835</c:v>
                </c:pt>
                <c:pt idx="3">
                  <c:v>0.94640883977900547</c:v>
                </c:pt>
                <c:pt idx="4">
                  <c:v>0.9306041119463816</c:v>
                </c:pt>
                <c:pt idx="5">
                  <c:v>0.99462005253147368</c:v>
                </c:pt>
                <c:pt idx="6">
                  <c:v>1.0143555837333573</c:v>
                </c:pt>
                <c:pt idx="7">
                  <c:v>1.0254053074902636</c:v>
                </c:pt>
                <c:pt idx="8">
                  <c:v>1.0692238021918303</c:v>
                </c:pt>
                <c:pt idx="9">
                  <c:v>1.0553754188932163</c:v>
                </c:pt>
                <c:pt idx="10">
                  <c:v>1.0716873471605832</c:v>
                </c:pt>
                <c:pt idx="11">
                  <c:v>1.1019382302327687</c:v>
                </c:pt>
                <c:pt idx="12">
                  <c:v>1.0620686532017025</c:v>
                </c:pt>
                <c:pt idx="13">
                  <c:v>0.99280862240739054</c:v>
                </c:pt>
                <c:pt idx="14">
                  <c:v>1.0144733266914228</c:v>
                </c:pt>
                <c:pt idx="15">
                  <c:v>0.97726655194275891</c:v>
                </c:pt>
                <c:pt idx="16">
                  <c:v>1.0202246173353864</c:v>
                </c:pt>
                <c:pt idx="17">
                  <c:v>1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'16.04.21_Arch3_BafA1'!$Q$6</c:f>
              <c:strCache>
                <c:ptCount val="1"/>
                <c:pt idx="0">
                  <c:v>5-1</c:v>
                </c:pt>
              </c:strCache>
            </c:strRef>
          </c:tx>
          <c:xVal>
            <c:numRef>
              <c:f>'16.04.21_Arch3_BafA1'!$L$7:$L$24</c:f>
              <c:numCache>
                <c:formatCode>General</c:formatCode>
                <c:ptCount val="18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</c:numCache>
            </c:numRef>
          </c:xVal>
          <c:yVal>
            <c:numRef>
              <c:f>'16.04.21_Arch3_BafA1'!$Q$7:$Q$24</c:f>
              <c:numCache>
                <c:formatCode>General</c:formatCode>
                <c:ptCount val="18"/>
                <c:pt idx="0">
                  <c:v>0</c:v>
                </c:pt>
                <c:pt idx="1">
                  <c:v>0.75123672580964318</c:v>
                </c:pt>
                <c:pt idx="2">
                  <c:v>0.81752522920651693</c:v>
                </c:pt>
                <c:pt idx="3">
                  <c:v>0.85508871446474533</c:v>
                </c:pt>
                <c:pt idx="4">
                  <c:v>0.88958511971505838</c:v>
                </c:pt>
                <c:pt idx="5">
                  <c:v>0.91158234944924488</c:v>
                </c:pt>
                <c:pt idx="6">
                  <c:v>0.9266044456170438</c:v>
                </c:pt>
                <c:pt idx="7">
                  <c:v>0.94568300244047232</c:v>
                </c:pt>
                <c:pt idx="8">
                  <c:v>0.96523975991029631</c:v>
                </c:pt>
                <c:pt idx="9">
                  <c:v>0.96893344766176392</c:v>
                </c:pt>
                <c:pt idx="10">
                  <c:v>0.98977639997361666</c:v>
                </c:pt>
                <c:pt idx="11">
                  <c:v>0.99617439482883741</c:v>
                </c:pt>
                <c:pt idx="12">
                  <c:v>0.99172218191412187</c:v>
                </c:pt>
                <c:pt idx="13">
                  <c:v>0.97536442187190842</c:v>
                </c:pt>
                <c:pt idx="14">
                  <c:v>0.98207572059890524</c:v>
                </c:pt>
                <c:pt idx="15">
                  <c:v>0.97693094123078972</c:v>
                </c:pt>
                <c:pt idx="16">
                  <c:v>0.99206846514082192</c:v>
                </c:pt>
                <c:pt idx="1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73996512"/>
        <c:axId val="-574010112"/>
      </c:scatterChart>
      <c:valAx>
        <c:axId val="-57399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74010112"/>
        <c:crosses val="autoZero"/>
        <c:crossBetween val="midCat"/>
      </c:valAx>
      <c:valAx>
        <c:axId val="-57401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73996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LA3+HCQ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'16.04.21_Arch3_BafA1'!$M$6</c:f>
              <c:strCache>
                <c:ptCount val="1"/>
                <c:pt idx="0">
                  <c:v>1-1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'16.04.21_Arch3_BafA1'!$AR$7:$AR$19</c:f>
                <c:numCache>
                  <c:formatCode>General</c:formatCode>
                  <c:ptCount val="13"/>
                </c:numCache>
              </c:numRef>
            </c:plus>
            <c:minus>
              <c:numRef>
                <c:f>'16.04.21_Arch3_BafA1'!$AR$7:$AR$19</c:f>
                <c:numCache>
                  <c:formatCode>General</c:formatCode>
                  <c:ptCount val="13"/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'16.04.21_Arch3_BafA1'!$L$7:$L$24</c:f>
              <c:numCache>
                <c:formatCode>General</c:formatCode>
                <c:ptCount val="18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</c:numCache>
            </c:numRef>
          </c:xVal>
          <c:yVal>
            <c:numRef>
              <c:f>'16.04.21_Arch3_BafA1'!$R$7:$R$24</c:f>
              <c:numCache>
                <c:formatCode>General</c:formatCode>
                <c:ptCount val="18"/>
                <c:pt idx="0">
                  <c:v>0</c:v>
                </c:pt>
                <c:pt idx="1">
                  <c:v>0.68179259398164471</c:v>
                </c:pt>
                <c:pt idx="2">
                  <c:v>0.76932258045483459</c:v>
                </c:pt>
                <c:pt idx="3">
                  <c:v>0.82924228364188401</c:v>
                </c:pt>
                <c:pt idx="4">
                  <c:v>0.85396365055184931</c:v>
                </c:pt>
                <c:pt idx="5">
                  <c:v>0.89687858933820919</c:v>
                </c:pt>
                <c:pt idx="6">
                  <c:v>0.91084520365186816</c:v>
                </c:pt>
                <c:pt idx="7">
                  <c:v>0.92969896626908</c:v>
                </c:pt>
                <c:pt idx="8">
                  <c:v>0.96022392732606632</c:v>
                </c:pt>
                <c:pt idx="9">
                  <c:v>0.96906092899442164</c:v>
                </c:pt>
                <c:pt idx="10">
                  <c:v>0.97615462625929372</c:v>
                </c:pt>
                <c:pt idx="11">
                  <c:v>0.99567692811569963</c:v>
                </c:pt>
                <c:pt idx="12">
                  <c:v>0.99548421270535115</c:v>
                </c:pt>
                <c:pt idx="13">
                  <c:v>0.97321910920215449</c:v>
                </c:pt>
                <c:pt idx="14">
                  <c:v>0.98244771063591241</c:v>
                </c:pt>
                <c:pt idx="15">
                  <c:v>0.98074824552901485</c:v>
                </c:pt>
                <c:pt idx="16">
                  <c:v>0.99488765240166166</c:v>
                </c:pt>
                <c:pt idx="17">
                  <c:v>1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'16.04.21_Arch3_BafA1'!$BA$6</c:f>
              <c:strCache>
                <c:ptCount val="1"/>
                <c:pt idx="0">
                  <c:v>FIT 1</c:v>
                </c:pt>
              </c:strCache>
            </c:strRef>
          </c:tx>
          <c:trendline>
            <c:trendlineType val="log"/>
            <c:dispRSqr val="0"/>
            <c:dispEq val="0"/>
          </c:trendline>
          <c:xVal>
            <c:numRef>
              <c:f>'16.04.21_Arch3_BafA1'!$L$7:$L$31</c:f>
              <c:numCache>
                <c:formatCode>General</c:formatCode>
                <c:ptCount val="25"/>
                <c:pt idx="0">
                  <c:v>0</c:v>
                </c:pt>
                <c:pt idx="1">
                  <c:v>3.8802000000000003</c:v>
                </c:pt>
                <c:pt idx="2">
                  <c:v>7.7604000000000006</c:v>
                </c:pt>
                <c:pt idx="3">
                  <c:v>11.640599999999999</c:v>
                </c:pt>
                <c:pt idx="4">
                  <c:v>15.520800000000001</c:v>
                </c:pt>
                <c:pt idx="5">
                  <c:v>19.401000000000003</c:v>
                </c:pt>
                <c:pt idx="6">
                  <c:v>23.2806</c:v>
                </c:pt>
                <c:pt idx="7">
                  <c:v>27.160800000000002</c:v>
                </c:pt>
                <c:pt idx="8">
                  <c:v>31.040999999999997</c:v>
                </c:pt>
                <c:pt idx="9">
                  <c:v>34.921199999999999</c:v>
                </c:pt>
                <c:pt idx="10">
                  <c:v>38.801400000000001</c:v>
                </c:pt>
                <c:pt idx="11">
                  <c:v>42.681600000000003</c:v>
                </c:pt>
                <c:pt idx="12">
                  <c:v>46.561799999999998</c:v>
                </c:pt>
                <c:pt idx="13">
                  <c:v>50.442</c:v>
                </c:pt>
                <c:pt idx="14">
                  <c:v>54.322200000000002</c:v>
                </c:pt>
                <c:pt idx="15">
                  <c:v>58.202399999999997</c:v>
                </c:pt>
                <c:pt idx="16">
                  <c:v>62.082599999999999</c:v>
                </c:pt>
                <c:pt idx="17">
                  <c:v>65.962199999999996</c:v>
                </c:pt>
                <c:pt idx="18">
                  <c:v>69.842399999999998</c:v>
                </c:pt>
                <c:pt idx="19">
                  <c:v>73.7226</c:v>
                </c:pt>
              </c:numCache>
            </c:numRef>
          </c:xVal>
          <c:yVal>
            <c:numRef>
              <c:f>'16.04.21_Arch3_BafA1'!$BF$7:$BF$27</c:f>
              <c:numCache>
                <c:formatCode>General</c:formatCode>
                <c:ptCount val="21"/>
                <c:pt idx="0">
                  <c:v>0</c:v>
                </c:pt>
                <c:pt idx="1">
                  <c:v>0.60829504045959371</c:v>
                </c:pt>
                <c:pt idx="2">
                  <c:v>0.84656722467144863</c:v>
                </c:pt>
                <c:pt idx="3">
                  <c:v>0.93989962094775747</c:v>
                </c:pt>
                <c:pt idx="4">
                  <c:v>0.97645838345497826</c:v>
                </c:pt>
                <c:pt idx="5">
                  <c:v>0.99077863204371652</c:v>
                </c:pt>
                <c:pt idx="6">
                  <c:v>0.99638742091352783</c:v>
                </c:pt>
                <c:pt idx="7">
                  <c:v>0.99858493485509692</c:v>
                </c:pt>
                <c:pt idx="8">
                  <c:v>0.99944571196466869</c:v>
                </c:pt>
                <c:pt idx="9">
                  <c:v>0.99978288262754678</c:v>
                </c:pt>
                <c:pt idx="10">
                  <c:v>0.99991495404840769</c:v>
                </c:pt>
                <c:pt idx="11">
                  <c:v>0.99996668707897252</c:v>
                </c:pt>
                <c:pt idx="12">
                  <c:v>0.99998695116361669</c:v>
                </c:pt>
                <c:pt idx="13">
                  <c:v>0.99999488870607245</c:v>
                </c:pt>
                <c:pt idx="14">
                  <c:v>0.99999799788081889</c:v>
                </c:pt>
                <c:pt idx="15">
                  <c:v>0.99999921575998718</c:v>
                </c:pt>
                <c:pt idx="16">
                  <c:v>0.99999969280929746</c:v>
                </c:pt>
                <c:pt idx="17">
                  <c:v>0.99999987965443815</c:v>
                </c:pt>
                <c:pt idx="18">
                  <c:v>0.99999995286004661</c:v>
                </c:pt>
                <c:pt idx="19">
                  <c:v>0.99999998153504643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74005216"/>
        <c:axId val="-574004128"/>
      </c:scatterChart>
      <c:valAx>
        <c:axId val="-57400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74004128"/>
        <c:crosses val="autoZero"/>
        <c:crossBetween val="midCat"/>
      </c:valAx>
      <c:valAx>
        <c:axId val="-57400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74005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22411</xdr:rowOff>
    </xdr:from>
    <xdr:to>
      <xdr:col>7</xdr:col>
      <xdr:colOff>304800</xdr:colOff>
      <xdr:row>28</xdr:row>
      <xdr:rowOff>76199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11</xdr:row>
      <xdr:rowOff>1</xdr:rowOff>
    </xdr:from>
    <xdr:to>
      <xdr:col>13</xdr:col>
      <xdr:colOff>466725</xdr:colOff>
      <xdr:row>26</xdr:row>
      <xdr:rowOff>53790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349064</xdr:colOff>
      <xdr:row>17</xdr:row>
      <xdr:rowOff>38660</xdr:rowOff>
    </xdr:from>
    <xdr:to>
      <xdr:col>15</xdr:col>
      <xdr:colOff>39782</xdr:colOff>
      <xdr:row>32</xdr:row>
      <xdr:rowOff>103654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523875</xdr:colOff>
      <xdr:row>20</xdr:row>
      <xdr:rowOff>76200</xdr:rowOff>
    </xdr:from>
    <xdr:to>
      <xdr:col>28</xdr:col>
      <xdr:colOff>214593</xdr:colOff>
      <xdr:row>35</xdr:row>
      <xdr:rowOff>141194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179295</xdr:rowOff>
    </xdr:from>
    <xdr:to>
      <xdr:col>10</xdr:col>
      <xdr:colOff>528686</xdr:colOff>
      <xdr:row>30</xdr:row>
      <xdr:rowOff>42583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400610</xdr:colOff>
      <xdr:row>28</xdr:row>
      <xdr:rowOff>28016</xdr:rowOff>
    </xdr:from>
    <xdr:to>
      <xdr:col>21</xdr:col>
      <xdr:colOff>39316</xdr:colOff>
      <xdr:row>43</xdr:row>
      <xdr:rowOff>81805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145901</xdr:colOff>
      <xdr:row>14</xdr:row>
      <xdr:rowOff>65484</xdr:rowOff>
    </xdr:from>
    <xdr:to>
      <xdr:col>54</xdr:col>
      <xdr:colOff>922999</xdr:colOff>
      <xdr:row>29</xdr:row>
      <xdr:rowOff>130478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abSelected="1" zoomScaleNormal="100" workbookViewId="0">
      <selection activeCell="F9" sqref="F9"/>
    </sheetView>
  </sheetViews>
  <sheetFormatPr defaultRowHeight="15" x14ac:dyDescent="0.25"/>
  <cols>
    <col min="16" max="16" width="15.7109375" customWidth="1"/>
    <col min="23" max="23" width="17.5703125" customWidth="1"/>
    <col min="24" max="24" width="14.28515625" customWidth="1"/>
  </cols>
  <sheetData>
    <row r="1" spans="1:24" x14ac:dyDescent="0.25">
      <c r="A1" t="s">
        <v>22</v>
      </c>
      <c r="B1" t="s">
        <v>21</v>
      </c>
      <c r="C1" t="s">
        <v>20</v>
      </c>
      <c r="E1" t="s">
        <v>19</v>
      </c>
    </row>
    <row r="2" spans="1:24" x14ac:dyDescent="0.25">
      <c r="A2">
        <v>0</v>
      </c>
      <c r="B2">
        <v>165.21</v>
      </c>
      <c r="C2">
        <v>165.136</v>
      </c>
      <c r="E2" t="s">
        <v>18</v>
      </c>
    </row>
    <row r="3" spans="1:24" x14ac:dyDescent="0.25">
      <c r="A3">
        <v>6.4670000000000005E-2</v>
      </c>
      <c r="B3">
        <v>155.80799999999999</v>
      </c>
      <c r="C3">
        <v>149.53800000000001</v>
      </c>
    </row>
    <row r="4" spans="1:24" ht="26.25" x14ac:dyDescent="0.4">
      <c r="N4" t="s">
        <v>2</v>
      </c>
      <c r="O4" t="s">
        <v>1</v>
      </c>
      <c r="P4" t="s">
        <v>0</v>
      </c>
      <c r="V4" t="s">
        <v>0</v>
      </c>
      <c r="W4" s="3">
        <f>CORREL(W7:W31,S7:S31)</f>
        <v>0.99198485537159742</v>
      </c>
      <c r="X4" s="3">
        <f>CORREL(X7:X31,T7:T31)</f>
        <v>0.98778780442437752</v>
      </c>
    </row>
    <row r="5" spans="1:24" ht="26.25" x14ac:dyDescent="0.4">
      <c r="N5">
        <v>9.35</v>
      </c>
      <c r="O5">
        <f>SUM(O7:O31)</f>
        <v>92.695883687189053</v>
      </c>
      <c r="P5" s="3">
        <f>CORREL(N7:N31,L7:L31)</f>
        <v>0.99768204839759478</v>
      </c>
      <c r="V5" t="s">
        <v>2</v>
      </c>
      <c r="W5">
        <v>10</v>
      </c>
      <c r="X5">
        <v>8.2922812499931879</v>
      </c>
    </row>
    <row r="6" spans="1:24" x14ac:dyDescent="0.25">
      <c r="A6">
        <v>0.12934000000000001</v>
      </c>
      <c r="B6">
        <v>151.523</v>
      </c>
      <c r="C6">
        <v>148.631</v>
      </c>
      <c r="E6" t="s">
        <v>17</v>
      </c>
      <c r="F6" s="2" t="s">
        <v>16</v>
      </c>
      <c r="G6" s="1" t="s">
        <v>15</v>
      </c>
      <c r="H6" s="1" t="s">
        <v>14</v>
      </c>
      <c r="I6" s="1" t="s">
        <v>13</v>
      </c>
      <c r="J6" s="1" t="s">
        <v>12</v>
      </c>
      <c r="K6" s="1" t="s">
        <v>11</v>
      </c>
      <c r="L6" t="s">
        <v>10</v>
      </c>
      <c r="N6" t="s">
        <v>9</v>
      </c>
      <c r="S6" t="s">
        <v>8</v>
      </c>
      <c r="T6" t="s">
        <v>7</v>
      </c>
      <c r="U6" t="s">
        <v>6</v>
      </c>
      <c r="V6" t="s">
        <v>5</v>
      </c>
      <c r="W6" t="s">
        <v>4</v>
      </c>
      <c r="X6" t="s">
        <v>3</v>
      </c>
    </row>
    <row r="7" spans="1:24" x14ac:dyDescent="0.25">
      <c r="A7">
        <v>0.19400999999999999</v>
      </c>
      <c r="B7">
        <v>154.96899999999999</v>
      </c>
      <c r="C7">
        <v>144.48699999999999</v>
      </c>
      <c r="E7">
        <v>0</v>
      </c>
      <c r="F7">
        <v>30.324000000000002</v>
      </c>
      <c r="G7">
        <v>33.655999999999999</v>
      </c>
      <c r="H7">
        <v>23.496000000000002</v>
      </c>
      <c r="I7">
        <v>27.07</v>
      </c>
      <c r="J7">
        <v>25.135000000000002</v>
      </c>
      <c r="K7">
        <v>29.593</v>
      </c>
      <c r="L7">
        <f>AVERAGE(F7:K7)</f>
        <v>28.21233333333333</v>
      </c>
      <c r="M7">
        <f>STDEV(F7:K7)</f>
        <v>3.7153085829668147</v>
      </c>
      <c r="N7">
        <f>(140-$L$7)*(1-EXP(-E7/$N$5))+$L$7</f>
        <v>28.21233333333333</v>
      </c>
      <c r="O7">
        <f>(N7-L7)^2</f>
        <v>0</v>
      </c>
      <c r="S7">
        <f>AVERAGE(F7,H7,J7)</f>
        <v>26.318333333333339</v>
      </c>
      <c r="T7">
        <f>AVERAGE(G7,I7,K7)</f>
        <v>30.106333333333335</v>
      </c>
      <c r="U7">
        <f>STDEV(F7,H7,J7)</f>
        <v>3.5644921564415335</v>
      </c>
      <c r="V7">
        <f>STDEV(G7,I7,K7)</f>
        <v>3.3228726026336504</v>
      </c>
      <c r="W7">
        <f>(140-$S$7)*(1-EXP(-$E7/W$5))+$S$7</f>
        <v>26.318333333333339</v>
      </c>
      <c r="X7">
        <f>(140-$T$7)*(1-EXP(-$E7/X$5))+$T$7</f>
        <v>30.106333333333335</v>
      </c>
    </row>
    <row r="8" spans="1:24" x14ac:dyDescent="0.25">
      <c r="A8">
        <v>0.25868000000000002</v>
      </c>
      <c r="B8">
        <v>148.02099999999999</v>
      </c>
      <c r="C8">
        <v>142.88299999999998</v>
      </c>
      <c r="E8">
        <f>E7+3.87</f>
        <v>3.87</v>
      </c>
      <c r="F8">
        <v>80.685000000000002</v>
      </c>
      <c r="G8">
        <v>89.86699999999999</v>
      </c>
      <c r="H8">
        <v>43.690000000000005</v>
      </c>
      <c r="I8">
        <v>52.861000000000004</v>
      </c>
      <c r="J8">
        <v>59.602000000000004</v>
      </c>
      <c r="K8">
        <v>80.760999999999996</v>
      </c>
      <c r="L8">
        <f>AVERAGE(F8:K8)</f>
        <v>67.911000000000001</v>
      </c>
      <c r="M8">
        <f>STDEV(F8:K8)</f>
        <v>18.398708291616511</v>
      </c>
      <c r="N8">
        <f>(140-$L$7)*(1-EXP(-E8/$N$5))+$L$7</f>
        <v>66.101133075957193</v>
      </c>
      <c r="O8">
        <f>(N8-L8)^2</f>
        <v>3.2756182827441753</v>
      </c>
      <c r="S8">
        <f>AVERAGE(F8,H8,J8)</f>
        <v>61.32566666666667</v>
      </c>
      <c r="T8">
        <f>AVERAGE(G8,I8,K8)</f>
        <v>74.49633333333334</v>
      </c>
      <c r="U8">
        <f>STDEV(F8,H8,J8)</f>
        <v>18.557633909885535</v>
      </c>
      <c r="V8">
        <f>STDEV(G8,I8,K8)</f>
        <v>19.28200055319293</v>
      </c>
      <c r="W8">
        <f>(140-$S$7)*(1-EXP(-$E8/W$5))+$S$7</f>
        <v>62.799792510248395</v>
      </c>
      <c r="X8">
        <f>(140-$T$7)*(1-EXP(-$E8/X$5))+$T$7</f>
        <v>71.089114507152871</v>
      </c>
    </row>
    <row r="9" spans="1:24" x14ac:dyDescent="0.25">
      <c r="A9">
        <v>0.32335000000000003</v>
      </c>
      <c r="B9">
        <v>153.01500000000001</v>
      </c>
      <c r="C9">
        <v>137.35599999999999</v>
      </c>
      <c r="E9">
        <f>E8+3.87</f>
        <v>7.74</v>
      </c>
      <c r="F9">
        <v>99.287999999999997</v>
      </c>
      <c r="G9">
        <v>112.274</v>
      </c>
      <c r="H9">
        <v>77.11999999999999</v>
      </c>
      <c r="I9">
        <v>91.780999999999992</v>
      </c>
      <c r="J9">
        <v>84.296999999999997</v>
      </c>
      <c r="K9">
        <v>99.991</v>
      </c>
      <c r="L9">
        <f>AVERAGE(F9:K9)</f>
        <v>94.125166666666658</v>
      </c>
      <c r="M9">
        <f>STDEV(F9:K9)</f>
        <v>12.503652832939155</v>
      </c>
      <c r="N9">
        <f>(140-$L$7)*(1-EXP(-E9/$N$5))+$L$7</f>
        <v>91.148076567861807</v>
      </c>
      <c r="O9">
        <f>(N9-L9)^2</f>
        <v>8.8630654564018769</v>
      </c>
      <c r="P9" t="s">
        <v>2</v>
      </c>
      <c r="Q9" t="s">
        <v>1</v>
      </c>
      <c r="R9" t="s">
        <v>0</v>
      </c>
      <c r="S9">
        <f>AVERAGE(F9,H9,J9)</f>
        <v>86.901666666666657</v>
      </c>
      <c r="T9">
        <f>AVERAGE(G9,I9,K9)</f>
        <v>101.34866666666666</v>
      </c>
      <c r="U9">
        <f>STDEV(F9,H9,J9)</f>
        <v>11.311201188792111</v>
      </c>
      <c r="V9">
        <f>STDEV(G9,I9,K9)</f>
        <v>10.313738717523021</v>
      </c>
      <c r="W9">
        <f>(140-$S$7)*(1-EXP(-$E9/W$5))+$S$7</f>
        <v>87.574026567221026</v>
      </c>
      <c r="X9">
        <f>(140-$T$7)*(1-EXP(-$E9/X$5))+$T$7</f>
        <v>96.788136355371208</v>
      </c>
    </row>
    <row r="10" spans="1:24" x14ac:dyDescent="0.25">
      <c r="A10">
        <v>0.38801000000000002</v>
      </c>
      <c r="B10">
        <v>146.09</v>
      </c>
      <c r="C10">
        <v>145.75</v>
      </c>
      <c r="E10">
        <f>E9+3.87</f>
        <v>11.61</v>
      </c>
      <c r="F10">
        <v>117.65100000000001</v>
      </c>
      <c r="G10">
        <v>121.483</v>
      </c>
      <c r="H10">
        <v>94.227999999999994</v>
      </c>
      <c r="I10">
        <v>108.88199999999999</v>
      </c>
      <c r="J10">
        <v>102.20699999999999</v>
      </c>
      <c r="K10">
        <v>114.155</v>
      </c>
      <c r="L10">
        <f>AVERAGE(F10:K10)</f>
        <v>109.76766666666667</v>
      </c>
      <c r="M10">
        <f>STDEV(F10:K10)</f>
        <v>10.179135516666765</v>
      </c>
      <c r="N10">
        <f>(140-$L$7)*(1-EXP(-E10/$N$5))+$L$7</f>
        <v>107.70572374983131</v>
      </c>
      <c r="O10">
        <f>(N10-L10)^2</f>
        <v>4.2516085922875257</v>
      </c>
      <c r="P10">
        <v>9.1999999999999993</v>
      </c>
      <c r="Q10">
        <v>95.586263556591206</v>
      </c>
      <c r="R10">
        <v>0.99766999999999995</v>
      </c>
      <c r="S10">
        <f>AVERAGE(F10,H10,J10)</f>
        <v>104.69533333333334</v>
      </c>
      <c r="T10">
        <f>AVERAGE(G10,I10,K10)</f>
        <v>114.83999999999999</v>
      </c>
      <c r="U10">
        <f>STDEV(F10,H10,J10)</f>
        <v>11.908110023565181</v>
      </c>
      <c r="V10">
        <f>STDEV(G10,I10,K10)</f>
        <v>6.3283662188593413</v>
      </c>
      <c r="W10">
        <f>(140-$S$7)*(1-EXP(-$E10/W$5))+$S$7</f>
        <v>104.39798829893937</v>
      </c>
      <c r="X10">
        <f>(140-$T$7)*(1-EXP(-$E10/X$5))+$T$7</f>
        <v>112.90319016672899</v>
      </c>
    </row>
    <row r="11" spans="1:24" x14ac:dyDescent="0.25">
      <c r="A11">
        <v>0.45268000000000003</v>
      </c>
      <c r="B11">
        <v>153.24799999999999</v>
      </c>
      <c r="C11">
        <v>134.97899999999998</v>
      </c>
      <c r="E11">
        <f>E10+3.87</f>
        <v>15.48</v>
      </c>
      <c r="F11">
        <v>122.181</v>
      </c>
      <c r="G11">
        <v>119.232</v>
      </c>
      <c r="H11">
        <v>110.901</v>
      </c>
      <c r="I11">
        <v>113.375</v>
      </c>
      <c r="J11">
        <v>109.923</v>
      </c>
      <c r="K11">
        <v>123.777</v>
      </c>
      <c r="L11">
        <f>AVERAGE(F11:K11)</f>
        <v>116.56483333333335</v>
      </c>
      <c r="M11">
        <f>STDEV(F11:K11)</f>
        <v>5.9504360988642393</v>
      </c>
      <c r="N11">
        <f>(140-$L$7)*(1-EXP(-E11/$N$5))+$L$7</f>
        <v>118.65139783142899</v>
      </c>
      <c r="O11">
        <f>(N11-L11)^2</f>
        <v>4.3537514047131118</v>
      </c>
      <c r="P11">
        <v>9.31</v>
      </c>
      <c r="Q11">
        <v>93.106700663329775</v>
      </c>
      <c r="R11">
        <v>0.99768364545282773</v>
      </c>
      <c r="S11">
        <f>AVERAGE(F11,H11,J11)</f>
        <v>114.33499999999999</v>
      </c>
      <c r="T11">
        <f>AVERAGE(G11,I11,K11)</f>
        <v>118.79466666666667</v>
      </c>
      <c r="U11">
        <f>STDEV(F11,H11,J11)</f>
        <v>6.8124083847050727</v>
      </c>
      <c r="V11">
        <f>STDEV(G11,I11,K11)</f>
        <v>5.2147719349299768</v>
      </c>
      <c r="W11">
        <f>(140-$S$7)*(1-EXP(-$E11/W$5))+$S$7</f>
        <v>115.8229908923358</v>
      </c>
      <c r="X11">
        <f>(140-$T$7)*(1-EXP(-$E11/X$5))+$T$7</f>
        <v>123.00843700751339</v>
      </c>
    </row>
    <row r="12" spans="1:24" x14ac:dyDescent="0.25">
      <c r="A12">
        <v>0.51734999999999998</v>
      </c>
      <c r="B12">
        <v>89.727999999999994</v>
      </c>
      <c r="C12">
        <v>81.054000000000002</v>
      </c>
      <c r="E12">
        <f>E11+3.87</f>
        <v>19.350000000000001</v>
      </c>
      <c r="F12">
        <v>138.24099999999999</v>
      </c>
      <c r="G12">
        <v>121.146</v>
      </c>
      <c r="H12">
        <v>117.95599999999999</v>
      </c>
      <c r="I12">
        <v>124.369</v>
      </c>
      <c r="J12">
        <v>117.64700000000001</v>
      </c>
      <c r="K12">
        <v>124.95699999999999</v>
      </c>
      <c r="L12">
        <f>AVERAGE(F12:K12)</f>
        <v>124.05266666666667</v>
      </c>
      <c r="M12">
        <f>STDEV(F12:K12)</f>
        <v>7.6010171600034289</v>
      </c>
      <c r="N12">
        <f>(140-$L$7)*(1-EXP(-E12/$N$5))+$L$7</f>
        <v>125.88719527196298</v>
      </c>
      <c r="O12">
        <f>(N12-L12)^2</f>
        <v>3.3654952036504362</v>
      </c>
      <c r="P12">
        <v>9.35</v>
      </c>
      <c r="Q12">
        <v>92.695883687189053</v>
      </c>
      <c r="R12">
        <v>0.99768204839759478</v>
      </c>
      <c r="S12">
        <f>AVERAGE(F12,H12,J12)</f>
        <v>124.61466666666666</v>
      </c>
      <c r="T12">
        <f>AVERAGE(G12,I12,K12)</f>
        <v>123.49066666666666</v>
      </c>
      <c r="U12">
        <f>STDEV(F12,H12,J12)</f>
        <v>11.80176217068168</v>
      </c>
      <c r="V12">
        <f>STDEV(G12,I12,K12)</f>
        <v>2.0517144863097601</v>
      </c>
      <c r="W12">
        <f>(140-$S$7)*(1-EXP(-$E12/W$5))+$S$7</f>
        <v>123.58160841302504</v>
      </c>
      <c r="X12">
        <f>(140-$T$7)*(1-EXP(-$E12/X$5))+$T$7</f>
        <v>129.34512163224682</v>
      </c>
    </row>
    <row r="13" spans="1:24" x14ac:dyDescent="0.25">
      <c r="A13">
        <v>0.58201999999999998</v>
      </c>
      <c r="B13">
        <v>36.471999999999994</v>
      </c>
      <c r="C13">
        <v>38.196999999999996</v>
      </c>
      <c r="E13">
        <f>E12+3.87</f>
        <v>23.220000000000002</v>
      </c>
      <c r="F13">
        <v>140.05599999999998</v>
      </c>
      <c r="G13">
        <v>126.739</v>
      </c>
      <c r="H13">
        <v>129.52099999999999</v>
      </c>
      <c r="I13">
        <v>125.08799999999999</v>
      </c>
      <c r="J13">
        <v>125.761</v>
      </c>
      <c r="K13">
        <v>125.97199999999999</v>
      </c>
      <c r="L13">
        <f>AVERAGE(F13:K13)</f>
        <v>128.85616666666664</v>
      </c>
      <c r="M13">
        <f>STDEV(F13:K13)</f>
        <v>5.7001441882347681</v>
      </c>
      <c r="N13">
        <f>(140-$L$7)*(1-EXP(-E13/$N$5))+$L$7</f>
        <v>130.67052466859303</v>
      </c>
      <c r="O13">
        <f>(N13-L13)^2</f>
        <v>3.2918949591543352</v>
      </c>
      <c r="P13">
        <v>9.41</v>
      </c>
      <c r="Q13">
        <v>92.565243280835872</v>
      </c>
      <c r="R13">
        <v>0.99766999999999995</v>
      </c>
      <c r="S13">
        <f>AVERAGE(F13,H13,J13)</f>
        <v>131.77933333333331</v>
      </c>
      <c r="T13">
        <f>AVERAGE(G13,I13,K13)</f>
        <v>125.93299999999999</v>
      </c>
      <c r="U13">
        <f>STDEV(F13,H13,J13)</f>
        <v>7.4102502206965495</v>
      </c>
      <c r="V13">
        <f>STDEV(G13,I13,K13)</f>
        <v>0.82619065596265884</v>
      </c>
      <c r="W13">
        <f>(140-$S$7)*(1-EXP(-$E13/W$5))+$S$7</f>
        <v>128.85041648026689</v>
      </c>
      <c r="X13">
        <f>(140-$T$7)*(1-EXP(-$E13/X$5))+$T$7</f>
        <v>133.3186586141714</v>
      </c>
    </row>
    <row r="14" spans="1:24" x14ac:dyDescent="0.25">
      <c r="A14">
        <v>0.64668999999999999</v>
      </c>
      <c r="B14">
        <v>26.989000000000001</v>
      </c>
      <c r="C14">
        <v>28.550999999999998</v>
      </c>
      <c r="E14">
        <f>E13+3.87</f>
        <v>27.090000000000003</v>
      </c>
      <c r="F14">
        <v>142.17499999999998</v>
      </c>
      <c r="G14">
        <v>121.72799999999999</v>
      </c>
      <c r="H14">
        <v>137.322</v>
      </c>
      <c r="I14">
        <v>129.929</v>
      </c>
      <c r="J14">
        <v>123.858</v>
      </c>
      <c r="K14">
        <v>129.72300000000001</v>
      </c>
      <c r="L14">
        <f>AVERAGE(F14:K14)</f>
        <v>130.78916666666666</v>
      </c>
      <c r="M14">
        <f>STDEV(F14:K14)</f>
        <v>7.801762914025689</v>
      </c>
      <c r="N14">
        <f>(140-$L$7)*(1-EXP(-E14/$N$5))+$L$7</f>
        <v>133.83261430759998</v>
      </c>
      <c r="O14">
        <f>(N14-L14)^2</f>
        <v>9.2625735431026079</v>
      </c>
      <c r="S14">
        <f>AVERAGE(F14,H14,J14)</f>
        <v>134.45166666666665</v>
      </c>
      <c r="T14">
        <f>AVERAGE(G14,I14,K14)</f>
        <v>127.12666666666667</v>
      </c>
      <c r="U14">
        <f>STDEV(F14,H14,J14)</f>
        <v>9.4898489099317676</v>
      </c>
      <c r="V14">
        <f>STDEV(G14,I14,K14)</f>
        <v>4.676516901854777</v>
      </c>
      <c r="W14">
        <f>(140-$S$7)*(1-EXP(-$E14/W$5))+$S$7</f>
        <v>132.42841711960847</v>
      </c>
      <c r="X14">
        <f>(140-$T$7)*(1-EXP(-$E14/X$5))+$T$7</f>
        <v>135.81033952962903</v>
      </c>
    </row>
    <row r="15" spans="1:24" x14ac:dyDescent="0.25">
      <c r="A15">
        <v>0.71135999999999999</v>
      </c>
      <c r="B15">
        <v>23.880000000000003</v>
      </c>
      <c r="C15">
        <v>26.657000000000004</v>
      </c>
      <c r="E15">
        <f>E14+3.87</f>
        <v>30.960000000000004</v>
      </c>
      <c r="F15">
        <v>142.46799999999999</v>
      </c>
      <c r="G15">
        <v>135.965</v>
      </c>
      <c r="H15">
        <v>130.749</v>
      </c>
      <c r="I15">
        <v>126.913</v>
      </c>
      <c r="J15">
        <v>134.18700000000001</v>
      </c>
      <c r="K15">
        <v>133.369</v>
      </c>
      <c r="L15">
        <f>AVERAGE(F15:K15)</f>
        <v>133.94183333333334</v>
      </c>
      <c r="M15">
        <f>STDEV(F15:K15)</f>
        <v>5.2302131664652691</v>
      </c>
      <c r="N15">
        <f>(140-$L$7)*(1-EXP(-E15/$N$5))+$L$7</f>
        <v>135.92295976701143</v>
      </c>
      <c r="O15">
        <f>(N15-L15)^2</f>
        <v>3.9248619462181047</v>
      </c>
      <c r="S15">
        <f>AVERAGE(F15,H15,J15)</f>
        <v>135.80133333333333</v>
      </c>
      <c r="T15">
        <f>AVERAGE(G15,I15,K15)</f>
        <v>132.08233333333331</v>
      </c>
      <c r="U15">
        <f>STDEV(F15,H15,J15)</f>
        <v>6.0239766212472361</v>
      </c>
      <c r="V15">
        <f>STDEV(G15,I15,K15)</f>
        <v>4.661148928465316</v>
      </c>
      <c r="W15">
        <f>(140-$S$7)*(1-EXP(-$E15/W$5))+$S$7</f>
        <v>134.85820549142713</v>
      </c>
      <c r="X15">
        <f>(140-$T$7)*(1-EXP(-$E15/X$5))+$T$7</f>
        <v>137.37279479623356</v>
      </c>
    </row>
    <row r="16" spans="1:24" x14ac:dyDescent="0.25">
      <c r="A16">
        <v>0.77603</v>
      </c>
      <c r="B16">
        <v>22.371000000000002</v>
      </c>
      <c r="C16">
        <v>25.47</v>
      </c>
      <c r="E16">
        <f>E15+3.87</f>
        <v>34.830000000000005</v>
      </c>
      <c r="H16">
        <v>137.69099999999997</v>
      </c>
      <c r="I16">
        <v>128.732</v>
      </c>
      <c r="J16">
        <v>133.99199999999999</v>
      </c>
      <c r="K16">
        <v>137.869</v>
      </c>
      <c r="L16">
        <f>AVERAGE(F16:K16)</f>
        <v>134.571</v>
      </c>
      <c r="M16">
        <f>STDEV(F16:K16)</f>
        <v>4.2833151491183346</v>
      </c>
      <c r="N16">
        <f>(140-$L$7)*(1-EXP(-E16/$N$5))+$L$7</f>
        <v>137.30481311037661</v>
      </c>
      <c r="O16">
        <f>(N16-L16)^2</f>
        <v>7.473734122467067</v>
      </c>
      <c r="S16">
        <f>AVERAGE(F16,H16,J16)</f>
        <v>135.8415</v>
      </c>
      <c r="T16">
        <f>AVERAGE(G16,I16,K16)</f>
        <v>133.3005</v>
      </c>
      <c r="U16">
        <f>STDEV(F16,H16,J16)</f>
        <v>2.6155879836090281</v>
      </c>
      <c r="V16">
        <f>STDEV(G16,I16,K16)</f>
        <v>6.4608346597014856</v>
      </c>
      <c r="W16">
        <f>(140-$S$7)*(1-EXP(-$E16/W$5))+$S$7</f>
        <v>136.50825313728546</v>
      </c>
      <c r="X16">
        <f>(140-$T$7)*(1-EXP(-$E16/X$5))+$T$7</f>
        <v>138.35256168572383</v>
      </c>
    </row>
    <row r="17" spans="1:24" x14ac:dyDescent="0.25">
      <c r="A17">
        <v>0.8407</v>
      </c>
      <c r="B17">
        <v>30.324000000000002</v>
      </c>
      <c r="C17">
        <v>33.655999999999999</v>
      </c>
      <c r="E17">
        <f>E16+3.87</f>
        <v>38.700000000000003</v>
      </c>
      <c r="H17">
        <v>139.83599999999998</v>
      </c>
      <c r="I17">
        <v>131.648</v>
      </c>
      <c r="J17">
        <v>138.73500000000001</v>
      </c>
      <c r="K17">
        <v>138.566</v>
      </c>
      <c r="L17">
        <f>AVERAGE(F17:K17)</f>
        <v>137.19624999999999</v>
      </c>
      <c r="M17">
        <f>STDEV(F17:K17)</f>
        <v>3.7414491287913214</v>
      </c>
      <c r="N17">
        <f>(140-$L$7)*(1-EXP(-E17/$N$5))+$L$7</f>
        <v>138.2183074105518</v>
      </c>
      <c r="O17">
        <f>(N17-L17)^2</f>
        <v>1.0446013504638705</v>
      </c>
      <c r="S17">
        <f>AVERAGE(F17,H17,J17)</f>
        <v>139.28550000000001</v>
      </c>
      <c r="T17">
        <f>AVERAGE(G17,I17,K17)</f>
        <v>135.107</v>
      </c>
      <c r="U17">
        <f>STDEV(F17,H17,J17)</f>
        <v>0.77852456608636811</v>
      </c>
      <c r="V17">
        <f>STDEV(G17,I17,K17)</f>
        <v>4.8917647122485404</v>
      </c>
      <c r="W17">
        <f>(140-$S$7)*(1-EXP(-$E17/W$5))+$S$7</f>
        <v>137.62878579979255</v>
      </c>
      <c r="X17">
        <f>(140-$T$7)*(1-EXP(-$E17/X$5))+$T$7</f>
        <v>138.96694289602723</v>
      </c>
    </row>
    <row r="18" spans="1:24" x14ac:dyDescent="0.25">
      <c r="A18">
        <v>0.90537000000000001</v>
      </c>
      <c r="B18">
        <v>80.685000000000002</v>
      </c>
      <c r="C18">
        <v>89.86699999999999</v>
      </c>
      <c r="E18">
        <f>E17+3.87</f>
        <v>42.57</v>
      </c>
      <c r="H18">
        <v>145.179</v>
      </c>
      <c r="I18">
        <v>132.17499999999998</v>
      </c>
      <c r="J18">
        <v>135.67699999999999</v>
      </c>
      <c r="K18">
        <v>138.81200000000001</v>
      </c>
      <c r="L18">
        <f>AVERAGE(F18:K18)</f>
        <v>137.96074999999999</v>
      </c>
      <c r="M18">
        <f>STDEV(F18:K18)</f>
        <v>5.5232290298942663</v>
      </c>
      <c r="N18">
        <f>(140-$L$7)*(1-EXP(-E18/$N$5))+$L$7</f>
        <v>138.82218613651011</v>
      </c>
      <c r="O18">
        <f>(N18-L18)^2</f>
        <v>0.74207221728548511</v>
      </c>
      <c r="S18">
        <f>AVERAGE(F18,H18,J18)</f>
        <v>140.428</v>
      </c>
      <c r="T18">
        <f>AVERAGE(G18,I18,K18)</f>
        <v>135.49349999999998</v>
      </c>
      <c r="U18">
        <f>STDEV(F18,H18,J18)</f>
        <v>6.7189286348345814</v>
      </c>
      <c r="V18">
        <f>STDEV(G18,I18,K18)</f>
        <v>4.6930677067351363</v>
      </c>
      <c r="W18">
        <f>(140-$S$7)*(1-EXP(-$E18/W$5))+$S$7</f>
        <v>138.38972955247553</v>
      </c>
      <c r="X18">
        <f>(140-$T$7)*(1-EXP(-$E18/X$5))+$T$7</f>
        <v>139.35220216088183</v>
      </c>
    </row>
    <row r="19" spans="1:24" x14ac:dyDescent="0.25">
      <c r="A19">
        <v>0.97004000000000001</v>
      </c>
      <c r="B19">
        <v>99.287999999999997</v>
      </c>
      <c r="C19">
        <v>112.274</v>
      </c>
      <c r="E19">
        <f>E18+3.87</f>
        <v>46.44</v>
      </c>
      <c r="H19">
        <v>140.155</v>
      </c>
      <c r="I19">
        <v>131.642</v>
      </c>
      <c r="J19">
        <v>140.95400000000001</v>
      </c>
      <c r="K19">
        <v>137.107</v>
      </c>
      <c r="L19">
        <f>AVERAGE(F19:K19)</f>
        <v>137.46450000000002</v>
      </c>
      <c r="M19">
        <f>STDEV(F19:K19)</f>
        <v>4.2207705852525761</v>
      </c>
      <c r="N19">
        <f>(140-$L$7)*(1-EXP(-E19/$N$5))+$L$7</f>
        <v>139.22138897290998</v>
      </c>
      <c r="O19">
        <f>(N19-L19)^2</f>
        <v>3.0866588631326226</v>
      </c>
      <c r="S19">
        <f>AVERAGE(F19,H19,J19)</f>
        <v>140.55450000000002</v>
      </c>
      <c r="T19">
        <f>AVERAGE(G19,I19,K19)</f>
        <v>134.37450000000001</v>
      </c>
      <c r="U19">
        <f>STDEV(F19,H19,J19)</f>
        <v>0.5649783181680561</v>
      </c>
      <c r="V19">
        <f>STDEV(G19,I19,K19)</f>
        <v>3.8643385591844845</v>
      </c>
      <c r="W19">
        <f>(140-$S$7)*(1-EXP(-$E19/W$5))+$S$7</f>
        <v>138.90647967866261</v>
      </c>
      <c r="X19">
        <f>(140-$T$7)*(1-EXP(-$E19/X$5))+$T$7</f>
        <v>139.59378621108903</v>
      </c>
    </row>
    <row r="20" spans="1:24" x14ac:dyDescent="0.25">
      <c r="A20">
        <v>1.03471</v>
      </c>
      <c r="B20">
        <v>117.65100000000001</v>
      </c>
      <c r="C20">
        <v>121.483</v>
      </c>
      <c r="E20">
        <f>E19+3.87</f>
        <v>50.309999999999995</v>
      </c>
      <c r="H20">
        <v>149.87100000000001</v>
      </c>
      <c r="I20">
        <v>133.64000000000001</v>
      </c>
      <c r="J20">
        <v>140.42800000000003</v>
      </c>
      <c r="K20">
        <v>139.94300000000001</v>
      </c>
      <c r="L20">
        <f>AVERAGE(F20:K20)</f>
        <v>140.97050000000002</v>
      </c>
      <c r="M20">
        <f>STDEV(F20:K20)</f>
        <v>6.6909190449942395</v>
      </c>
      <c r="N20">
        <f>(140-$L$7)*(1-EXP(-E20/$N$5))+$L$7</f>
        <v>139.48528782832466</v>
      </c>
      <c r="O20">
        <f>(N20-L20)^2</f>
        <v>2.205855194892631</v>
      </c>
      <c r="S20">
        <f>AVERAGE(F20,H20,J20)</f>
        <v>145.14950000000002</v>
      </c>
      <c r="T20">
        <f>AVERAGE(G20,I20,K20)</f>
        <v>136.79150000000001</v>
      </c>
      <c r="U20">
        <f>STDEV(F20,H20,J20)</f>
        <v>6.6772093347445569</v>
      </c>
      <c r="V20">
        <f>STDEV(G20,I20,K20)</f>
        <v>4.4568940418188072</v>
      </c>
      <c r="W20">
        <f>(140-$S$7)*(1-EXP(-$E20/W$5))+$S$7</f>
        <v>139.25740008765845</v>
      </c>
      <c r="X20">
        <f>(140-$T$7)*(1-EXP(-$E20/X$5))+$T$7</f>
        <v>139.74527602233741</v>
      </c>
    </row>
    <row r="21" spans="1:24" x14ac:dyDescent="0.25">
      <c r="A21">
        <v>1.09937</v>
      </c>
      <c r="B21">
        <v>122.181</v>
      </c>
      <c r="C21">
        <v>119.232</v>
      </c>
      <c r="E21">
        <f>E20+3.87</f>
        <v>54.179999999999993</v>
      </c>
      <c r="H21">
        <v>149.983</v>
      </c>
      <c r="I21">
        <v>133.96799999999999</v>
      </c>
      <c r="J21">
        <v>139.48099999999999</v>
      </c>
      <c r="K21">
        <v>137.23000000000002</v>
      </c>
      <c r="L21">
        <f>AVERAGE(F21:K21)</f>
        <v>140.16550000000001</v>
      </c>
      <c r="M21">
        <f>STDEV(F21:K21)</f>
        <v>6.9252680573871439</v>
      </c>
      <c r="N21">
        <f>(140-$L$7)*(1-EXP(-E21/$N$5))+$L$7</f>
        <v>139.65974201436515</v>
      </c>
      <c r="O21">
        <f>(N21-L21)^2</f>
        <v>0.2557911400334294</v>
      </c>
      <c r="S21">
        <f>AVERAGE(F21,H21,J21)</f>
        <v>144.732</v>
      </c>
      <c r="T21">
        <f>AVERAGE(G21,I21,K21)</f>
        <v>135.59899999999999</v>
      </c>
      <c r="U21">
        <f>STDEV(F21,H21,J21)</f>
        <v>7.4260354160211293</v>
      </c>
      <c r="V21">
        <f>STDEV(G21,I21,K21)</f>
        <v>2.3065823202305382</v>
      </c>
      <c r="W21">
        <f>(140-$S$7)*(1-EXP(-$E21/W$5))+$S$7</f>
        <v>139.49570701243556</v>
      </c>
      <c r="X21">
        <f>(140-$T$7)*(1-EXP(-$E21/X$5))+$T$7</f>
        <v>139.84027055071124</v>
      </c>
    </row>
    <row r="22" spans="1:24" x14ac:dyDescent="0.25">
      <c r="A22">
        <v>1.16404</v>
      </c>
      <c r="B22">
        <v>138.24099999999999</v>
      </c>
      <c r="C22">
        <v>121.146</v>
      </c>
      <c r="E22">
        <f>E21+3.87</f>
        <v>58.04999999999999</v>
      </c>
      <c r="H22">
        <v>148.34699999999998</v>
      </c>
      <c r="I22">
        <v>135.29499999999999</v>
      </c>
      <c r="J22">
        <v>145.30499999999998</v>
      </c>
      <c r="K22">
        <v>139.124</v>
      </c>
      <c r="L22">
        <f>AVERAGE(F22:K22)</f>
        <v>142.01774999999998</v>
      </c>
      <c r="M22">
        <f>STDEV(F22:K22)</f>
        <v>5.9001292288107212</v>
      </c>
      <c r="N22">
        <f>(140-$L$7)*(1-EXP(-E22/$N$5))+$L$7</f>
        <v>139.77506749760462</v>
      </c>
      <c r="O22">
        <f>(N22-L22)^2</f>
        <v>5.0296248065502871</v>
      </c>
      <c r="S22">
        <f>AVERAGE(F22,H22,J22)</f>
        <v>146.82599999999996</v>
      </c>
      <c r="T22">
        <f>AVERAGE(G22,I22,K22)</f>
        <v>137.20949999999999</v>
      </c>
      <c r="U22">
        <f>STDEV(F22,H22,J22)</f>
        <v>2.1510188283694789</v>
      </c>
      <c r="V22">
        <f>STDEV(G22,I22,K22)</f>
        <v>2.7075118651632959</v>
      </c>
      <c r="W22">
        <f>(140-$S$7)*(1-EXP(-$E22/W$5))+$S$7</f>
        <v>139.65753912291103</v>
      </c>
      <c r="X22">
        <f>(140-$T$7)*(1-EXP(-$E22/X$5))+$T$7</f>
        <v>139.89983865200202</v>
      </c>
    </row>
    <row r="23" spans="1:24" x14ac:dyDescent="0.25">
      <c r="A23">
        <v>1.22871</v>
      </c>
      <c r="B23">
        <v>140.05599999999998</v>
      </c>
      <c r="C23">
        <v>126.739</v>
      </c>
      <c r="E23">
        <f>E22+3.87</f>
        <v>61.919999999999987</v>
      </c>
      <c r="H23">
        <v>149.86500000000001</v>
      </c>
      <c r="I23">
        <v>131.702</v>
      </c>
      <c r="J23">
        <v>144.18299999999999</v>
      </c>
      <c r="K23">
        <v>131.22899999999998</v>
      </c>
      <c r="L23">
        <f>AVERAGE(F23:K23)</f>
        <v>139.24475000000001</v>
      </c>
      <c r="M23">
        <f>STDEV(F23:K23)</f>
        <v>9.2793920194159352</v>
      </c>
      <c r="N23">
        <f>(140-$L$7)*(1-EXP(-E23/$N$5))+$L$7</f>
        <v>139.85130508975581</v>
      </c>
      <c r="O23">
        <f>(N23-L23)^2</f>
        <v>0.36790907690866803</v>
      </c>
      <c r="S23">
        <f>AVERAGE(F23,H23,J23)</f>
        <v>147.024</v>
      </c>
      <c r="T23">
        <f>AVERAGE(G23,I23,K23)</f>
        <v>131.46549999999999</v>
      </c>
      <c r="U23">
        <f>STDEV(F23,H23,J23)</f>
        <v>4.0177807307019746</v>
      </c>
      <c r="V23">
        <f>STDEV(G23,I23,K23)</f>
        <v>0.33446150750124631</v>
      </c>
      <c r="W23">
        <f>(140-$S$7)*(1-EXP(-$E23/W$5))+$S$7</f>
        <v>139.7674378680081</v>
      </c>
      <c r="X23">
        <f>(140-$T$7)*(1-EXP(-$E23/X$5))+$T$7</f>
        <v>139.93719194752475</v>
      </c>
    </row>
    <row r="24" spans="1:24" x14ac:dyDescent="0.25">
      <c r="A24">
        <v>1.29338</v>
      </c>
      <c r="B24">
        <v>142.17499999999998</v>
      </c>
      <c r="C24">
        <v>121.72799999999999</v>
      </c>
      <c r="E24">
        <f>E23+3.87</f>
        <v>65.789999999999992</v>
      </c>
      <c r="J24">
        <v>133.19200000000001</v>
      </c>
      <c r="K24">
        <v>138.673</v>
      </c>
      <c r="L24">
        <f>AVERAGE(F24:K24)</f>
        <v>135.9325</v>
      </c>
      <c r="M24">
        <f>STDEV(F24:K24)</f>
        <v>3.875652267683463</v>
      </c>
      <c r="N24">
        <f>(140-$L$7)*(1-EXP(-E24/$N$5))+$L$7</f>
        <v>139.90170306159817</v>
      </c>
      <c r="O24">
        <f>(N24-L24)^2</f>
        <v>15.754572944200246</v>
      </c>
      <c r="S24">
        <f>AVERAGE(F24,H24,J24)</f>
        <v>133.19200000000001</v>
      </c>
      <c r="T24">
        <f>AVERAGE(G24,I24,K24)</f>
        <v>138.673</v>
      </c>
      <c r="U24" t="e">
        <f>STDEV(F24,H24,J24)</f>
        <v>#DIV/0!</v>
      </c>
      <c r="V24" t="e">
        <f>STDEV(G24,I24,K24)</f>
        <v>#DIV/0!</v>
      </c>
      <c r="W24">
        <f>(140-$S$7)*(1-EXP(-$E24/W$5))+$S$7</f>
        <v>139.84206912714714</v>
      </c>
      <c r="X24">
        <f>(140-$T$7)*(1-EXP(-$E24/X$5))+$T$7</f>
        <v>139.96061503229956</v>
      </c>
    </row>
    <row r="25" spans="1:24" x14ac:dyDescent="0.25">
      <c r="A25">
        <v>1.35805</v>
      </c>
      <c r="B25">
        <v>142.46799999999999</v>
      </c>
      <c r="C25">
        <v>135.965</v>
      </c>
      <c r="E25">
        <f>E24+3.87</f>
        <v>69.66</v>
      </c>
      <c r="J25">
        <v>144.035</v>
      </c>
      <c r="K25">
        <v>137.79900000000001</v>
      </c>
      <c r="L25">
        <f>AVERAGE(F25:K25)</f>
        <v>140.917</v>
      </c>
      <c r="M25">
        <f>STDEV(F25:K25)</f>
        <v>4.4095178874793035</v>
      </c>
      <c r="N25">
        <f>(140-$L$7)*(1-EXP(-E25/$N$5))+$L$7</f>
        <v>139.93501937569144</v>
      </c>
      <c r="O25">
        <f>(N25-L25)^2</f>
        <v>0.96428594651743371</v>
      </c>
      <c r="S25">
        <f>AVERAGE(F25,H25,J25)</f>
        <v>144.035</v>
      </c>
      <c r="T25">
        <f>AVERAGE(G25,I25,K25)</f>
        <v>137.79900000000001</v>
      </c>
      <c r="U25" t="e">
        <f>STDEV(F25,H25,J25)</f>
        <v>#DIV/0!</v>
      </c>
      <c r="V25" t="e">
        <f>STDEV(G25,I25,K25)</f>
        <v>#DIV/0!</v>
      </c>
      <c r="W25">
        <f>(140-$S$7)*(1-EXP(-$E25/W$5))+$S$7</f>
        <v>139.89275055063163</v>
      </c>
      <c r="X25">
        <f>(140-$T$7)*(1-EXP(-$E25/X$5))+$T$7</f>
        <v>139.97530291706821</v>
      </c>
    </row>
    <row r="26" spans="1:24" x14ac:dyDescent="0.25">
      <c r="A26">
        <v>1.42272</v>
      </c>
      <c r="B26">
        <v>45.268999999999998</v>
      </c>
      <c r="C26">
        <v>36.135999999999996</v>
      </c>
      <c r="E26">
        <f>E25+3.87</f>
        <v>73.53</v>
      </c>
      <c r="J26">
        <v>141.01499999999999</v>
      </c>
      <c r="K26">
        <v>139.51599999999999</v>
      </c>
      <c r="L26">
        <f>AVERAGE(F26:K26)</f>
        <v>140.26549999999997</v>
      </c>
      <c r="M26">
        <f>STDEV(F26:K26)</f>
        <v>1.0599530649986313</v>
      </c>
      <c r="N26">
        <f>(140-$L$7)*(1-EXP(-E26/$N$5))+$L$7</f>
        <v>139.95704361087758</v>
      </c>
      <c r="O26">
        <f>(N26-L26)^2</f>
        <v>9.5145343990428163E-2</v>
      </c>
      <c r="S26">
        <f>AVERAGE(F26,H26,J26)</f>
        <v>141.01499999999999</v>
      </c>
      <c r="T26">
        <f>AVERAGE(G26,I26,K26)</f>
        <v>139.51599999999999</v>
      </c>
      <c r="U26" t="e">
        <f>STDEV(F26,H26,J26)</f>
        <v>#DIV/0!</v>
      </c>
      <c r="V26" t="e">
        <f>STDEV(G26,I26,K26)</f>
        <v>#DIV/0!</v>
      </c>
      <c r="W26">
        <f>(140-$S$7)*(1-EXP(-$E26/W$5))+$S$7</f>
        <v>139.92716785399816</v>
      </c>
      <c r="X26">
        <f>(140-$T$7)*(1-EXP(-$E26/X$5))+$T$7</f>
        <v>139.98451323078442</v>
      </c>
    </row>
    <row r="27" spans="1:24" x14ac:dyDescent="0.25">
      <c r="A27">
        <v>1.48739</v>
      </c>
      <c r="B27">
        <v>27.870000000000005</v>
      </c>
      <c r="C27">
        <v>27.992000000000004</v>
      </c>
      <c r="E27">
        <f>E26+3.87</f>
        <v>77.400000000000006</v>
      </c>
      <c r="J27">
        <v>139.10400000000001</v>
      </c>
      <c r="K27">
        <v>146.15800000000002</v>
      </c>
      <c r="L27">
        <f>AVERAGE(F27:K27)</f>
        <v>142.63100000000003</v>
      </c>
      <c r="M27">
        <f>STDEV(F27:K27)</f>
        <v>4.9879312344899081</v>
      </c>
      <c r="N27">
        <f>(140-$L$7)*(1-EXP(-E27/$N$5))+$L$7</f>
        <v>139.97160305266269</v>
      </c>
      <c r="O27">
        <f>(N27-L27)^2</f>
        <v>7.0723921235071732</v>
      </c>
      <c r="S27">
        <f>AVERAGE(F27,H27,J27)</f>
        <v>139.10400000000001</v>
      </c>
      <c r="T27">
        <f>AVERAGE(G27,I27,K27)</f>
        <v>146.15800000000002</v>
      </c>
      <c r="U27" t="e">
        <f>STDEV(F27,H27,J27)</f>
        <v>#DIV/0!</v>
      </c>
      <c r="V27" t="e">
        <f>STDEV(G27,I27,K27)</f>
        <v>#DIV/0!</v>
      </c>
      <c r="W27">
        <f>(140-$S$7)*(1-EXP(-$E27/W$5))+$S$7</f>
        <v>139.95054033822575</v>
      </c>
      <c r="X27">
        <f>(140-$T$7)*(1-EXP(-$E27/X$5))+$T$7</f>
        <v>139.99028873080277</v>
      </c>
    </row>
    <row r="28" spans="1:24" x14ac:dyDescent="0.25">
      <c r="A28">
        <v>1.55206</v>
      </c>
      <c r="B28">
        <v>26.98</v>
      </c>
      <c r="C28">
        <v>27.580000000000002</v>
      </c>
      <c r="E28">
        <f>E27+3.87</f>
        <v>81.27000000000001</v>
      </c>
      <c r="J28">
        <v>138.44200000000001</v>
      </c>
      <c r="K28">
        <v>138.119</v>
      </c>
      <c r="L28">
        <f>AVERAGE(F28:K28)</f>
        <v>138.28050000000002</v>
      </c>
      <c r="M28">
        <f>STDEV(F28:K28)</f>
        <v>0.22839549032326015</v>
      </c>
      <c r="N28">
        <f>(140-$L$7)*(1-EXP(-E28/$N$5))+$L$7</f>
        <v>139.98122778393267</v>
      </c>
      <c r="O28">
        <f>(N28-L28)^2</f>
        <v>2.8924749950404598</v>
      </c>
      <c r="S28">
        <f>AVERAGE(F28,H28,J28)</f>
        <v>138.44200000000001</v>
      </c>
      <c r="T28">
        <f>AVERAGE(G28,I28,K28)</f>
        <v>138.119</v>
      </c>
      <c r="U28" t="e">
        <f>STDEV(F28,H28,J28)</f>
        <v>#DIV/0!</v>
      </c>
      <c r="V28" t="e">
        <f>STDEV(G28,I28,K28)</f>
        <v>#DIV/0!</v>
      </c>
      <c r="W28">
        <f>(140-$S$7)*(1-EXP(-$E28/W$5))+$S$7</f>
        <v>139.96641238413102</v>
      </c>
      <c r="X28">
        <f>(140-$T$7)*(1-EXP(-$E28/X$5))+$T$7</f>
        <v>139.99391036644843</v>
      </c>
    </row>
    <row r="29" spans="1:24" x14ac:dyDescent="0.25">
      <c r="A29">
        <v>1.61673</v>
      </c>
      <c r="B29">
        <v>20.886000000000003</v>
      </c>
      <c r="C29">
        <v>23.866</v>
      </c>
      <c r="E29">
        <f>E28+3.87</f>
        <v>85.140000000000015</v>
      </c>
      <c r="J29">
        <v>139.977</v>
      </c>
      <c r="K29">
        <v>139.517</v>
      </c>
      <c r="L29">
        <f>AVERAGE(F29:K29)</f>
        <v>139.74700000000001</v>
      </c>
      <c r="M29">
        <f>STDEV(F29:K29)</f>
        <v>0.32526911934581748</v>
      </c>
      <c r="N29">
        <f>(140-$L$7)*(1-EXP(-E29/$N$5))+$L$7</f>
        <v>139.98759035286812</v>
      </c>
      <c r="O29">
        <f>(N29-L29)^2</f>
        <v>5.7883717893202076E-2</v>
      </c>
      <c r="S29">
        <f>AVERAGE(F29,H29,J29)</f>
        <v>139.977</v>
      </c>
      <c r="T29">
        <f>AVERAGE(G29,I29,K29)</f>
        <v>139.517</v>
      </c>
      <c r="U29" t="e">
        <f>STDEV(F29,H29,J29)</f>
        <v>#DIV/0!</v>
      </c>
      <c r="V29" t="e">
        <f>STDEV(G29,I29,K29)</f>
        <v>#DIV/0!</v>
      </c>
      <c r="W29">
        <f>(140-$S$7)*(1-EXP(-$E29/W$5))+$S$7</f>
        <v>139.97719094916357</v>
      </c>
      <c r="X29">
        <f>(140-$T$7)*(1-EXP(-$E29/X$5))+$T$7</f>
        <v>139.99618138102863</v>
      </c>
    </row>
    <row r="30" spans="1:24" x14ac:dyDescent="0.25">
      <c r="A30">
        <v>1.6814</v>
      </c>
      <c r="B30">
        <v>26.811999999999998</v>
      </c>
      <c r="C30">
        <v>24.484000000000002</v>
      </c>
      <c r="E30">
        <f>E29+3.87</f>
        <v>89.010000000000019</v>
      </c>
      <c r="J30">
        <v>132.40900000000002</v>
      </c>
      <c r="K30">
        <v>145.96800000000002</v>
      </c>
      <c r="L30">
        <f>AVERAGE(F30:K30)</f>
        <v>139.18850000000003</v>
      </c>
      <c r="M30">
        <f>STDEV(F30:K30)</f>
        <v>9.5876608461083954</v>
      </c>
      <c r="N30">
        <f>(140-$L$7)*(1-EXP(-E30/$N$5))+$L$7</f>
        <v>139.99179642182972</v>
      </c>
      <c r="O30">
        <f>(N30-L30)^2</f>
        <v>0.64528514132437587</v>
      </c>
      <c r="S30">
        <f>AVERAGE(F30,H30,J30)</f>
        <v>132.40900000000002</v>
      </c>
      <c r="T30">
        <f>AVERAGE(G30,I30,K30)</f>
        <v>145.96800000000002</v>
      </c>
      <c r="U30" t="e">
        <f>STDEV(F30,H30,J30)</f>
        <v>#DIV/0!</v>
      </c>
      <c r="V30" t="e">
        <f>STDEV(G30,I30,K30)</f>
        <v>#DIV/0!</v>
      </c>
      <c r="W30">
        <f>(140-$S$7)*(1-EXP(-$E30/W$5))+$S$7</f>
        <v>139.98451057669325</v>
      </c>
      <c r="X30">
        <f>(140-$T$7)*(1-EXP(-$E30/X$5))+$T$7</f>
        <v>139.99760546332962</v>
      </c>
    </row>
    <row r="31" spans="1:24" x14ac:dyDescent="0.25">
      <c r="A31">
        <v>1.74607</v>
      </c>
      <c r="B31">
        <v>19.733000000000001</v>
      </c>
      <c r="C31">
        <v>26.541999999999998</v>
      </c>
      <c r="E31">
        <f>E30+3.87</f>
        <v>92.880000000000024</v>
      </c>
      <c r="J31">
        <v>135.584</v>
      </c>
      <c r="K31">
        <v>140.20099999999999</v>
      </c>
      <c r="L31">
        <f>AVERAGE(F31:K31)</f>
        <v>137.89249999999998</v>
      </c>
      <c r="M31">
        <f>STDEV(F31:K31)</f>
        <v>3.2647120087382833</v>
      </c>
      <c r="N31">
        <f>(140-$L$7)*(1-EXP(-E31/$N$5))+$L$7</f>
        <v>139.99457690504164</v>
      </c>
      <c r="O31">
        <f>(N31-L31)^2</f>
        <v>4.4187273147095079</v>
      </c>
      <c r="S31">
        <f>AVERAGE(F31,H31,J31)</f>
        <v>135.584</v>
      </c>
      <c r="T31">
        <f>AVERAGE(G31,I31,K31)</f>
        <v>140.20099999999999</v>
      </c>
      <c r="U31" t="e">
        <f>STDEV(F31,H31,J31)</f>
        <v>#DIV/0!</v>
      </c>
      <c r="V31" t="e">
        <f>STDEV(G31,I31,K31)</f>
        <v>#DIV/0!</v>
      </c>
      <c r="W31">
        <f>(140-$S$7)*(1-EXP(-$E31/W$5))+$S$7</f>
        <v>139.98948127056681</v>
      </c>
      <c r="X31">
        <f>(140-$T$7)*(1-EXP(-$E31/X$5))+$T$7</f>
        <v>139.99849846085488</v>
      </c>
    </row>
    <row r="32" spans="1:24" x14ac:dyDescent="0.25">
      <c r="A32">
        <v>1.81073</v>
      </c>
      <c r="B32">
        <v>23.033000000000001</v>
      </c>
      <c r="C32">
        <v>23.901</v>
      </c>
    </row>
    <row r="33" spans="1:3" x14ac:dyDescent="0.25">
      <c r="A33">
        <v>1.8754</v>
      </c>
      <c r="B33">
        <v>23.496000000000002</v>
      </c>
      <c r="C33">
        <v>27.07</v>
      </c>
    </row>
    <row r="34" spans="1:3" x14ac:dyDescent="0.25">
      <c r="A34">
        <v>1.94007</v>
      </c>
      <c r="B34">
        <v>43.690000000000005</v>
      </c>
      <c r="C34">
        <v>52.861000000000004</v>
      </c>
    </row>
    <row r="35" spans="1:3" x14ac:dyDescent="0.25">
      <c r="A35">
        <v>2.00474</v>
      </c>
      <c r="B35">
        <v>77.11999999999999</v>
      </c>
      <c r="C35">
        <v>91.780999999999992</v>
      </c>
    </row>
    <row r="36" spans="1:3" x14ac:dyDescent="0.25">
      <c r="A36">
        <v>2.06941</v>
      </c>
      <c r="B36">
        <v>94.227999999999994</v>
      </c>
      <c r="C36">
        <v>108.88199999999999</v>
      </c>
    </row>
    <row r="37" spans="1:3" x14ac:dyDescent="0.25">
      <c r="A37">
        <v>2.13408</v>
      </c>
      <c r="B37">
        <v>110.901</v>
      </c>
      <c r="C37">
        <v>113.375</v>
      </c>
    </row>
    <row r="38" spans="1:3" x14ac:dyDescent="0.25">
      <c r="A38">
        <v>2.19875</v>
      </c>
      <c r="B38">
        <v>117.95599999999999</v>
      </c>
      <c r="C38">
        <v>124.369</v>
      </c>
    </row>
    <row r="39" spans="1:3" x14ac:dyDescent="0.25">
      <c r="A39">
        <v>2.26342</v>
      </c>
      <c r="B39">
        <v>129.52099999999999</v>
      </c>
      <c r="C39">
        <v>125.08799999999999</v>
      </c>
    </row>
    <row r="40" spans="1:3" x14ac:dyDescent="0.25">
      <c r="A40">
        <v>2.32809</v>
      </c>
      <c r="B40">
        <v>137.322</v>
      </c>
      <c r="C40">
        <v>129.929</v>
      </c>
    </row>
    <row r="41" spans="1:3" x14ac:dyDescent="0.25">
      <c r="A41">
        <v>2.39276</v>
      </c>
      <c r="B41">
        <v>130.749</v>
      </c>
      <c r="C41">
        <v>126.913</v>
      </c>
    </row>
    <row r="42" spans="1:3" x14ac:dyDescent="0.25">
      <c r="A42">
        <v>2.45743</v>
      </c>
      <c r="B42">
        <v>137.69099999999997</v>
      </c>
      <c r="C42">
        <v>128.732</v>
      </c>
    </row>
    <row r="43" spans="1:3" x14ac:dyDescent="0.25">
      <c r="A43">
        <v>2.5220899999999999</v>
      </c>
      <c r="B43">
        <v>139.83599999999998</v>
      </c>
      <c r="C43">
        <v>131.648</v>
      </c>
    </row>
    <row r="44" spans="1:3" x14ac:dyDescent="0.25">
      <c r="A44">
        <v>2.5867599999999999</v>
      </c>
      <c r="B44">
        <v>145.179</v>
      </c>
      <c r="C44">
        <v>132.17499999999998</v>
      </c>
    </row>
    <row r="45" spans="1:3" x14ac:dyDescent="0.25">
      <c r="A45">
        <v>2.65143</v>
      </c>
      <c r="B45">
        <v>140.155</v>
      </c>
      <c r="C45">
        <v>131.642</v>
      </c>
    </row>
    <row r="46" spans="1:3" x14ac:dyDescent="0.25">
      <c r="A46">
        <v>2.7161</v>
      </c>
      <c r="B46">
        <v>149.87100000000001</v>
      </c>
      <c r="C46">
        <v>133.64000000000001</v>
      </c>
    </row>
    <row r="47" spans="1:3" x14ac:dyDescent="0.25">
      <c r="A47">
        <v>2.78077</v>
      </c>
      <c r="B47">
        <v>149.983</v>
      </c>
      <c r="C47">
        <v>133.96799999999999</v>
      </c>
    </row>
    <row r="48" spans="1:3" x14ac:dyDescent="0.25">
      <c r="A48">
        <v>2.84544</v>
      </c>
      <c r="B48">
        <v>148.34699999999998</v>
      </c>
      <c r="C48">
        <v>135.29499999999999</v>
      </c>
    </row>
    <row r="49" spans="1:3" x14ac:dyDescent="0.25">
      <c r="A49">
        <v>2.91011</v>
      </c>
      <c r="B49">
        <v>149.86500000000001</v>
      </c>
      <c r="C49">
        <v>131.702</v>
      </c>
    </row>
    <row r="50" spans="1:3" x14ac:dyDescent="0.25">
      <c r="A50">
        <v>2.97478</v>
      </c>
      <c r="B50">
        <v>48.545000000000002</v>
      </c>
      <c r="C50">
        <v>45.427</v>
      </c>
    </row>
    <row r="51" spans="1:3" x14ac:dyDescent="0.25">
      <c r="A51">
        <v>3.03945</v>
      </c>
      <c r="B51">
        <v>28.430999999999997</v>
      </c>
      <c r="C51">
        <v>28.542999999999999</v>
      </c>
    </row>
    <row r="52" spans="1:3" x14ac:dyDescent="0.25">
      <c r="A52">
        <v>3.10412</v>
      </c>
      <c r="B52">
        <v>23.873999999999999</v>
      </c>
      <c r="C52">
        <v>27.227</v>
      </c>
    </row>
    <row r="53" spans="1:3" x14ac:dyDescent="0.25">
      <c r="A53">
        <v>3.16879</v>
      </c>
      <c r="B53">
        <v>20.729999999999997</v>
      </c>
      <c r="C53">
        <v>26.109000000000002</v>
      </c>
    </row>
    <row r="54" spans="1:3" x14ac:dyDescent="0.25">
      <c r="A54">
        <v>3.2334499999999999</v>
      </c>
      <c r="B54">
        <v>22.367000000000001</v>
      </c>
      <c r="C54">
        <v>26.806999999999999</v>
      </c>
    </row>
    <row r="55" spans="1:3" x14ac:dyDescent="0.25">
      <c r="A55">
        <v>3.2981199999999999</v>
      </c>
      <c r="B55">
        <v>18.115000000000002</v>
      </c>
      <c r="C55">
        <v>27.29</v>
      </c>
    </row>
    <row r="56" spans="1:3" x14ac:dyDescent="0.25">
      <c r="A56">
        <v>3.3627899999999999</v>
      </c>
      <c r="B56">
        <v>21.195</v>
      </c>
      <c r="C56">
        <v>23.869</v>
      </c>
    </row>
    <row r="57" spans="1:3" x14ac:dyDescent="0.25">
      <c r="A57">
        <v>3.42746</v>
      </c>
      <c r="B57">
        <v>20.957999999999998</v>
      </c>
      <c r="C57">
        <v>24.061</v>
      </c>
    </row>
    <row r="58" spans="1:3" x14ac:dyDescent="0.25">
      <c r="A58">
        <v>3.49213</v>
      </c>
      <c r="B58">
        <v>20.917999999999999</v>
      </c>
      <c r="C58">
        <v>27.439999999999998</v>
      </c>
    </row>
    <row r="59" spans="1:3" x14ac:dyDescent="0.25">
      <c r="A59">
        <v>3.5568</v>
      </c>
      <c r="B59">
        <v>25.135000000000002</v>
      </c>
      <c r="C59">
        <v>29.593</v>
      </c>
    </row>
    <row r="60" spans="1:3" x14ac:dyDescent="0.25">
      <c r="A60">
        <v>3.62147</v>
      </c>
      <c r="B60">
        <v>59.602000000000004</v>
      </c>
      <c r="C60">
        <v>80.760999999999996</v>
      </c>
    </row>
    <row r="61" spans="1:3" x14ac:dyDescent="0.25">
      <c r="A61">
        <v>3.68614</v>
      </c>
      <c r="B61">
        <v>84.296999999999997</v>
      </c>
      <c r="C61">
        <v>99.991</v>
      </c>
    </row>
    <row r="62" spans="1:3" x14ac:dyDescent="0.25">
      <c r="A62">
        <v>3.75081</v>
      </c>
      <c r="B62">
        <v>102.20699999999999</v>
      </c>
      <c r="C62">
        <v>114.155</v>
      </c>
    </row>
    <row r="63" spans="1:3" x14ac:dyDescent="0.25">
      <c r="A63">
        <v>3.81548</v>
      </c>
      <c r="B63">
        <v>109.923</v>
      </c>
      <c r="C63">
        <v>123.777</v>
      </c>
    </row>
    <row r="64" spans="1:3" x14ac:dyDescent="0.25">
      <c r="A64">
        <v>3.88015</v>
      </c>
      <c r="B64">
        <v>117.64700000000001</v>
      </c>
      <c r="C64">
        <v>124.95699999999999</v>
      </c>
    </row>
    <row r="65" spans="1:3" x14ac:dyDescent="0.25">
      <c r="A65">
        <v>3.9448099999999999</v>
      </c>
      <c r="B65">
        <v>125.761</v>
      </c>
      <c r="C65">
        <v>125.97199999999999</v>
      </c>
    </row>
    <row r="66" spans="1:3" x14ac:dyDescent="0.25">
      <c r="A66">
        <v>4.0094799999999999</v>
      </c>
      <c r="B66">
        <v>123.858</v>
      </c>
      <c r="C66">
        <v>129.72300000000001</v>
      </c>
    </row>
    <row r="67" spans="1:3" x14ac:dyDescent="0.25">
      <c r="A67">
        <v>4.0741500000000004</v>
      </c>
      <c r="B67">
        <v>134.18700000000001</v>
      </c>
      <c r="C67">
        <v>133.369</v>
      </c>
    </row>
    <row r="68" spans="1:3" x14ac:dyDescent="0.25">
      <c r="A68">
        <v>4.1388199999999999</v>
      </c>
      <c r="B68">
        <v>133.99199999999999</v>
      </c>
      <c r="C68">
        <v>137.869</v>
      </c>
    </row>
    <row r="69" spans="1:3" x14ac:dyDescent="0.25">
      <c r="A69">
        <v>4.2034900000000004</v>
      </c>
      <c r="B69">
        <v>138.73500000000001</v>
      </c>
      <c r="C69">
        <v>138.566</v>
      </c>
    </row>
    <row r="70" spans="1:3" x14ac:dyDescent="0.25">
      <c r="A70">
        <v>4.26816</v>
      </c>
      <c r="B70">
        <v>135.67699999999999</v>
      </c>
      <c r="C70">
        <v>138.81200000000001</v>
      </c>
    </row>
    <row r="71" spans="1:3" x14ac:dyDescent="0.25">
      <c r="A71">
        <v>4.3328300000000004</v>
      </c>
      <c r="B71">
        <v>140.95400000000001</v>
      </c>
      <c r="C71">
        <v>137.107</v>
      </c>
    </row>
    <row r="72" spans="1:3" x14ac:dyDescent="0.25">
      <c r="A72">
        <v>4.3975</v>
      </c>
      <c r="B72">
        <v>140.42800000000003</v>
      </c>
      <c r="C72">
        <v>139.94300000000001</v>
      </c>
    </row>
    <row r="73" spans="1:3" x14ac:dyDescent="0.25">
      <c r="A73">
        <v>4.4621700000000004</v>
      </c>
      <c r="B73">
        <v>139.48099999999999</v>
      </c>
      <c r="C73">
        <v>137.23000000000002</v>
      </c>
    </row>
    <row r="74" spans="1:3" x14ac:dyDescent="0.25">
      <c r="A74">
        <v>4.52684</v>
      </c>
      <c r="B74">
        <v>145.30499999999998</v>
      </c>
      <c r="C74">
        <v>139.124</v>
      </c>
    </row>
    <row r="75" spans="1:3" x14ac:dyDescent="0.25">
      <c r="A75">
        <v>4.5915100000000004</v>
      </c>
      <c r="B75">
        <v>144.18299999999999</v>
      </c>
      <c r="C75">
        <v>131.22899999999998</v>
      </c>
    </row>
    <row r="76" spans="1:3" x14ac:dyDescent="0.25">
      <c r="A76">
        <v>4.6561700000000004</v>
      </c>
      <c r="B76">
        <v>133.19200000000001</v>
      </c>
      <c r="C76">
        <v>138.673</v>
      </c>
    </row>
    <row r="77" spans="1:3" x14ac:dyDescent="0.25">
      <c r="A77">
        <v>4.7208399999999999</v>
      </c>
      <c r="B77">
        <v>144.035</v>
      </c>
      <c r="C77">
        <v>137.79900000000001</v>
      </c>
    </row>
    <row r="78" spans="1:3" x14ac:dyDescent="0.25">
      <c r="A78">
        <v>4.7855100000000004</v>
      </c>
      <c r="B78">
        <v>141.01499999999999</v>
      </c>
      <c r="C78">
        <v>139.51599999999999</v>
      </c>
    </row>
    <row r="79" spans="1:3" x14ac:dyDescent="0.25">
      <c r="A79">
        <v>4.8501799999999999</v>
      </c>
      <c r="B79">
        <v>139.10400000000001</v>
      </c>
      <c r="C79">
        <v>146.15800000000002</v>
      </c>
    </row>
    <row r="80" spans="1:3" x14ac:dyDescent="0.25">
      <c r="A80">
        <v>4.9148500000000004</v>
      </c>
      <c r="B80">
        <v>138.44200000000001</v>
      </c>
      <c r="C80">
        <v>138.119</v>
      </c>
    </row>
    <row r="81" spans="1:3" x14ac:dyDescent="0.25">
      <c r="A81">
        <v>4.9795199999999999</v>
      </c>
      <c r="B81">
        <v>139.977</v>
      </c>
      <c r="C81">
        <v>139.517</v>
      </c>
    </row>
    <row r="82" spans="1:3" x14ac:dyDescent="0.25">
      <c r="A82">
        <v>5.0441900000000004</v>
      </c>
      <c r="B82">
        <v>132.40900000000002</v>
      </c>
      <c r="C82">
        <v>145.96800000000002</v>
      </c>
    </row>
    <row r="83" spans="1:3" x14ac:dyDescent="0.25">
      <c r="A83">
        <v>5.10886</v>
      </c>
      <c r="B83">
        <v>135.584</v>
      </c>
      <c r="C83">
        <v>140.20099999999999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4"/>
  <sheetViews>
    <sheetView topLeftCell="AJ1" zoomScale="85" zoomScaleNormal="85" workbookViewId="0">
      <selection activeCell="AS33" sqref="AS33"/>
    </sheetView>
  </sheetViews>
  <sheetFormatPr defaultRowHeight="15" x14ac:dyDescent="0.25"/>
  <cols>
    <col min="53" max="53" width="13.28515625" customWidth="1"/>
    <col min="54" max="54" width="15.7109375" customWidth="1"/>
    <col min="55" max="55" width="19.140625" customWidth="1"/>
    <col min="56" max="56" width="16" customWidth="1"/>
    <col min="57" max="57" width="11.5703125" customWidth="1"/>
    <col min="58" max="58" width="13.28515625" customWidth="1"/>
  </cols>
  <sheetData>
    <row r="1" spans="1:58" x14ac:dyDescent="0.25">
      <c r="A1" t="s">
        <v>22</v>
      </c>
      <c r="B1" t="s">
        <v>21</v>
      </c>
      <c r="K1" t="s">
        <v>30</v>
      </c>
    </row>
    <row r="2" spans="1:58" x14ac:dyDescent="0.25">
      <c r="A2">
        <v>0</v>
      </c>
      <c r="B2">
        <v>233.73399999999998</v>
      </c>
      <c r="C2">
        <v>221.703</v>
      </c>
      <c r="D2">
        <v>172.142</v>
      </c>
      <c r="E2">
        <v>130.48899999999998</v>
      </c>
      <c r="F2">
        <v>97.359000000000009</v>
      </c>
    </row>
    <row r="3" spans="1:58" ht="26.25" x14ac:dyDescent="0.4">
      <c r="A3">
        <v>3.8802000000000003</v>
      </c>
      <c r="B3">
        <v>233.99800000000002</v>
      </c>
      <c r="C3">
        <v>221.46900000000002</v>
      </c>
      <c r="D3">
        <v>175.91</v>
      </c>
      <c r="E3">
        <v>134.71900000000002</v>
      </c>
      <c r="F3">
        <v>97.131</v>
      </c>
      <c r="AZ3" t="s">
        <v>0</v>
      </c>
      <c r="BA3" s="3">
        <f>CORREL(BA7:BA24,M7:M24)</f>
        <v>0.9806504437464364</v>
      </c>
      <c r="BB3" s="3">
        <f>CORREL(BB7:BB24,N7:N24)</f>
        <v>0.96864466005653072</v>
      </c>
      <c r="BC3" s="3">
        <f>CORREL(BC7:BC24,O7:O24)</f>
        <v>0.98108989933462709</v>
      </c>
      <c r="BD3" s="3">
        <f>CORREL(BD7:BD24,P7:P24)</f>
        <v>0.9825923775726999</v>
      </c>
      <c r="BE3" s="3">
        <f>CORREL(BE7:BE24,Q7:Q24)</f>
        <v>0.98361208903258113</v>
      </c>
      <c r="BF3" s="3">
        <f>CORREL(BF7:BF24,R7:R24)</f>
        <v>0.98073323925441525</v>
      </c>
    </row>
    <row r="4" spans="1:58" x14ac:dyDescent="0.25">
      <c r="A4">
        <v>7.7604000000000006</v>
      </c>
      <c r="B4">
        <v>236.435</v>
      </c>
      <c r="C4">
        <v>219.208</v>
      </c>
      <c r="D4">
        <v>174.94</v>
      </c>
      <c r="E4">
        <v>132.06200000000001</v>
      </c>
      <c r="F4">
        <v>97.090999999999994</v>
      </c>
      <c r="AZ4" t="s">
        <v>2</v>
      </c>
      <c r="BA4" s="4">
        <v>10</v>
      </c>
      <c r="BB4">
        <v>6</v>
      </c>
      <c r="BC4">
        <v>3</v>
      </c>
      <c r="BD4">
        <v>3</v>
      </c>
      <c r="BE4">
        <v>3.1879742893141363</v>
      </c>
      <c r="BF4">
        <v>4.1399999999993868</v>
      </c>
    </row>
    <row r="5" spans="1:58" x14ac:dyDescent="0.25">
      <c r="A5">
        <v>11.640599999999999</v>
      </c>
      <c r="B5">
        <v>232.79900000000001</v>
      </c>
      <c r="C5">
        <v>219.41800000000001</v>
      </c>
      <c r="D5">
        <v>172.048</v>
      </c>
      <c r="E5">
        <v>131.465</v>
      </c>
      <c r="F5">
        <v>96.042999999999992</v>
      </c>
      <c r="M5">
        <v>1</v>
      </c>
      <c r="N5">
        <v>1</v>
      </c>
      <c r="O5">
        <v>1</v>
      </c>
      <c r="P5">
        <v>1</v>
      </c>
      <c r="Q5">
        <v>1</v>
      </c>
    </row>
    <row r="6" spans="1:58" x14ac:dyDescent="0.25">
      <c r="A6">
        <v>15.520800000000001</v>
      </c>
      <c r="B6">
        <v>232.69800000000001</v>
      </c>
      <c r="C6">
        <v>219.86700000000002</v>
      </c>
      <c r="D6">
        <v>172.559</v>
      </c>
      <c r="E6">
        <v>133.88200000000001</v>
      </c>
      <c r="F6">
        <v>96.000999999999991</v>
      </c>
      <c r="L6" t="s">
        <v>17</v>
      </c>
      <c r="M6" s="2" t="s">
        <v>16</v>
      </c>
      <c r="N6" s="1" t="s">
        <v>14</v>
      </c>
      <c r="O6" s="1" t="s">
        <v>12</v>
      </c>
      <c r="P6" s="2" t="s">
        <v>29</v>
      </c>
      <c r="Q6" s="2" t="s">
        <v>28</v>
      </c>
      <c r="R6" s="2"/>
      <c r="S6" s="1"/>
      <c r="T6" s="1"/>
      <c r="U6" s="2"/>
      <c r="V6" s="2"/>
      <c r="W6" s="2"/>
      <c r="X6" s="1"/>
      <c r="Y6" s="1"/>
      <c r="Z6" s="2"/>
      <c r="AA6" s="2"/>
      <c r="AB6" s="2"/>
      <c r="AC6" s="1"/>
      <c r="AD6" s="1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BA6" t="s">
        <v>4</v>
      </c>
      <c r="BB6" t="s">
        <v>3</v>
      </c>
      <c r="BC6" t="s">
        <v>27</v>
      </c>
      <c r="BD6" t="s">
        <v>26</v>
      </c>
      <c r="BE6" t="s">
        <v>25</v>
      </c>
      <c r="BF6" t="s">
        <v>24</v>
      </c>
    </row>
    <row r="7" spans="1:58" x14ac:dyDescent="0.25">
      <c r="A7">
        <v>19.401000000000003</v>
      </c>
      <c r="B7">
        <v>234.22399999999999</v>
      </c>
      <c r="C7">
        <v>217.17699999999999</v>
      </c>
      <c r="D7">
        <v>173.816</v>
      </c>
      <c r="E7">
        <v>133.75799999999998</v>
      </c>
      <c r="F7">
        <v>95.850999999999999</v>
      </c>
      <c r="H7" t="s">
        <v>23</v>
      </c>
      <c r="L7">
        <v>0</v>
      </c>
      <c r="M7">
        <f>(B38-B$38)/(B$55-B$38)</f>
        <v>0</v>
      </c>
      <c r="N7">
        <f>(C38-C$38)/(C$55-C$38)</f>
        <v>0</v>
      </c>
      <c r="O7">
        <f>(D38-D$38)/(D$55-D$38)</f>
        <v>0</v>
      </c>
      <c r="P7">
        <f>(E38-E$38)/(E$55-E$38)</f>
        <v>0</v>
      </c>
      <c r="Q7">
        <f>(F38-F$38)/(F$55-F$38)</f>
        <v>0</v>
      </c>
      <c r="R7">
        <f>AVERAGE(M7:Q7)</f>
        <v>0</v>
      </c>
      <c r="AZ7">
        <f>L7</f>
        <v>0</v>
      </c>
      <c r="BA7">
        <f>(1-EXP(-L7/$BA$4))+$AY$7</f>
        <v>0</v>
      </c>
      <c r="BB7">
        <f>(1-EXP(-$L7/BB$4))</f>
        <v>0</v>
      </c>
      <c r="BC7">
        <f>(1-EXP(-$L7/BC$4))</f>
        <v>0</v>
      </c>
      <c r="BD7">
        <f>(1-EXP(-$L7/BD$4))</f>
        <v>0</v>
      </c>
      <c r="BE7">
        <f>(1-EXP(-$L7/BE$4))</f>
        <v>0</v>
      </c>
      <c r="BF7">
        <f>(1-EXP(-$L7/BF$4))</f>
        <v>0</v>
      </c>
    </row>
    <row r="8" spans="1:58" x14ac:dyDescent="0.25">
      <c r="A8">
        <v>23.2806</v>
      </c>
      <c r="B8">
        <v>234.02699999999999</v>
      </c>
      <c r="C8">
        <v>219.93199999999999</v>
      </c>
      <c r="D8">
        <v>173.29999999999998</v>
      </c>
      <c r="E8">
        <v>133.15899999999999</v>
      </c>
      <c r="F8">
        <v>95.919000000000011</v>
      </c>
      <c r="L8">
        <v>3.8802000000000003</v>
      </c>
      <c r="M8">
        <f>(B39-B$38)/(B$55-B$38)</f>
        <v>0.53770752079522321</v>
      </c>
      <c r="N8">
        <f>(C39-C$38)/(C$55-C$38)</f>
        <v>0.64109818561276899</v>
      </c>
      <c r="O8">
        <f>(D39-D$38)/(D$55-D$38)</f>
        <v>0.70092035654757578</v>
      </c>
      <c r="P8">
        <f>(E39-E$38)/(E$55-E$38)</f>
        <v>0.7780001811430125</v>
      </c>
      <c r="Q8">
        <f>(F39-F$38)/(F$55-F$38)</f>
        <v>0.75123672580964318</v>
      </c>
      <c r="R8">
        <f>AVERAGE(M8:Q8)</f>
        <v>0.68179259398164471</v>
      </c>
      <c r="AZ8">
        <f>L8</f>
        <v>3.8802000000000003</v>
      </c>
      <c r="BA8">
        <f>(1-EXP(-L8/$BA$4))+$AY$7</f>
        <v>0.32160122484707965</v>
      </c>
      <c r="BB8">
        <f>(1-EXP(-$L8/BB$4))</f>
        <v>0.47622862650704367</v>
      </c>
      <c r="BC8">
        <f>(1-EXP(-$L8/BC$4))</f>
        <v>0.72566354830930213</v>
      </c>
      <c r="BD8">
        <f>(1-EXP(-$L8/BD$4))</f>
        <v>0.72566354830930213</v>
      </c>
      <c r="BE8">
        <f>(1-EXP(-$L8/BE$4))</f>
        <v>0.7039232421522883</v>
      </c>
      <c r="BF8">
        <f>(1-EXP(-$L8/BF$4))</f>
        <v>0.60829504045959371</v>
      </c>
    </row>
    <row r="9" spans="1:58" x14ac:dyDescent="0.25">
      <c r="A9">
        <v>27.160800000000002</v>
      </c>
      <c r="B9">
        <v>233.72899999999998</v>
      </c>
      <c r="C9">
        <v>221.94299999999998</v>
      </c>
      <c r="D9">
        <v>169.96699999999998</v>
      </c>
      <c r="E9">
        <v>129.37</v>
      </c>
      <c r="F9">
        <v>96.15</v>
      </c>
      <c r="L9">
        <v>7.7604000000000006</v>
      </c>
      <c r="M9">
        <f>(B40-B$38)/(B$55-B$38)</f>
        <v>0.64734983145227165</v>
      </c>
      <c r="N9">
        <f>(C40-C$38)/(C$55-C$38)</f>
        <v>0.7047009457741461</v>
      </c>
      <c r="O9">
        <f>(D40-D$38)/(D$55-D$38)</f>
        <v>0.81353721284151026</v>
      </c>
      <c r="P9">
        <f>(E40-E$38)/(E$55-E$38)</f>
        <v>0.86349968299972835</v>
      </c>
      <c r="Q9">
        <f>(F40-F$38)/(F$55-F$38)</f>
        <v>0.81752522920651693</v>
      </c>
      <c r="R9">
        <f>AVERAGE(M9:Q9)</f>
        <v>0.76932258045483459</v>
      </c>
      <c r="X9">
        <f>1.73/2.73</f>
        <v>0.63369963369963367</v>
      </c>
      <c r="AZ9">
        <f>L9</f>
        <v>7.7604000000000006</v>
      </c>
      <c r="BA9">
        <f>(1-EXP(-L9/$BA$4))+$AY$7</f>
        <v>0.53977510187101752</v>
      </c>
      <c r="BB9">
        <f>(1-EXP(-$L9/BB$4))</f>
        <v>0.72566354830930213</v>
      </c>
      <c r="BC9">
        <f>(1-EXP(-$L9/BC$4))</f>
        <v>0.92473951127375731</v>
      </c>
      <c r="BD9">
        <f>(1-EXP(-$L9/BD$4))</f>
        <v>0.92473951127375731</v>
      </c>
      <c r="BE9">
        <f>(1-EXP(-$L9/BE$4))</f>
        <v>0.91233855346238746</v>
      </c>
      <c r="BF9">
        <f>(1-EXP(-$L9/BF$4))</f>
        <v>0.84656722467144863</v>
      </c>
    </row>
    <row r="10" spans="1:58" x14ac:dyDescent="0.25">
      <c r="A10">
        <v>31.040999999999997</v>
      </c>
      <c r="B10">
        <v>231.226</v>
      </c>
      <c r="C10">
        <v>220.43100000000001</v>
      </c>
      <c r="D10">
        <v>171.92500000000001</v>
      </c>
      <c r="E10">
        <v>129.16200000000001</v>
      </c>
      <c r="F10">
        <v>95.31</v>
      </c>
      <c r="L10">
        <v>11.640599999999999</v>
      </c>
      <c r="M10">
        <f>(B41-B$38)/(B$55-B$38)</f>
        <v>0.72174093121181804</v>
      </c>
      <c r="N10">
        <f>(C41-C$38)/(C$55-C$38)</f>
        <v>0.76637100507793288</v>
      </c>
      <c r="O10">
        <f>(D41-D$38)/(D$55-D$38)</f>
        <v>0.85660192767591847</v>
      </c>
      <c r="P10">
        <f>(E41-E$38)/(E$55-E$38)</f>
        <v>0.94640883977900547</v>
      </c>
      <c r="Q10">
        <f>(F41-F$38)/(F$55-F$38)</f>
        <v>0.85508871446474533</v>
      </c>
      <c r="R10">
        <f>AVERAGE(M10:Q10)</f>
        <v>0.82924228364188401</v>
      </c>
      <c r="AZ10">
        <f>L10</f>
        <v>11.640599999999999</v>
      </c>
      <c r="BA10">
        <f>(1-EXP(-L10/$BA$4))+$AY$7</f>
        <v>0.6877839928144206</v>
      </c>
      <c r="BB10">
        <f>(1-EXP(-$L10/BB$4))</f>
        <v>0.85631041989877899</v>
      </c>
      <c r="BC10">
        <f>(1-EXP(-$L10/BC$4))</f>
        <v>0.97935330457033476</v>
      </c>
      <c r="BD10">
        <f>(1-EXP(-$L10/BD$4))</f>
        <v>0.97935330457033476</v>
      </c>
      <c r="BE10">
        <f>(1-EXP(-$L10/BE$4))</f>
        <v>0.97404548312090322</v>
      </c>
      <c r="BF10">
        <f>(1-EXP(-$L10/BF$4))</f>
        <v>0.93989962094775747</v>
      </c>
    </row>
    <row r="11" spans="1:58" x14ac:dyDescent="0.25">
      <c r="A11">
        <v>34.921199999999999</v>
      </c>
      <c r="B11">
        <v>232.46099999999998</v>
      </c>
      <c r="C11">
        <v>221.44499999999999</v>
      </c>
      <c r="D11">
        <v>169.38200000000001</v>
      </c>
      <c r="E11">
        <v>131.202</v>
      </c>
      <c r="F11">
        <v>95.015999999999991</v>
      </c>
      <c r="I11">
        <f>0.63*80</f>
        <v>50.4</v>
      </c>
      <c r="L11">
        <v>15.520800000000001</v>
      </c>
      <c r="M11">
        <f>(B42-B$38)/(B$55-B$38)</f>
        <v>0.80063047204868898</v>
      </c>
      <c r="N11">
        <f>(C42-C$38)/(C$55-C$38)</f>
        <v>0.80654619742943445</v>
      </c>
      <c r="O11">
        <f>(D42-D$38)/(D$55-D$38)</f>
        <v>0.84245235161968235</v>
      </c>
      <c r="P11">
        <f>(E42-E$38)/(E$55-E$38)</f>
        <v>0.9306041119463816</v>
      </c>
      <c r="Q11">
        <f>(F42-F$38)/(F$55-F$38)</f>
        <v>0.88958511971505838</v>
      </c>
      <c r="R11">
        <f>AVERAGE(M11:Q11)</f>
        <v>0.85396365055184931</v>
      </c>
      <c r="AZ11">
        <f>L11</f>
        <v>15.520800000000001</v>
      </c>
      <c r="BA11">
        <f>(1-EXP(-L11/$BA$4))+$AY$7</f>
        <v>0.78819304314216765</v>
      </c>
      <c r="BB11">
        <f>(1-EXP(-$L11/BB$4))</f>
        <v>0.92473951127375731</v>
      </c>
      <c r="BC11">
        <f>(1-EXP(-$L11/BC$4))</f>
        <v>0.99433585883668707</v>
      </c>
      <c r="BD11">
        <f>(1-EXP(-$L11/BD$4))</f>
        <v>0.99433585883668707</v>
      </c>
      <c r="BE11">
        <f>(1-EXP(-$L11/BE$4))</f>
        <v>0.9923154707909333</v>
      </c>
      <c r="BF11">
        <f>(1-EXP(-$L11/BF$4))</f>
        <v>0.97645838345497826</v>
      </c>
    </row>
    <row r="12" spans="1:58" x14ac:dyDescent="0.25">
      <c r="A12">
        <v>38.801400000000001</v>
      </c>
      <c r="B12">
        <v>231.60199999999998</v>
      </c>
      <c r="C12">
        <v>221.90199999999999</v>
      </c>
      <c r="D12">
        <v>172.60199999999998</v>
      </c>
      <c r="E12">
        <v>132.53399999999999</v>
      </c>
      <c r="F12">
        <v>94.864000000000004</v>
      </c>
      <c r="L12">
        <v>19.401000000000003</v>
      </c>
      <c r="M12">
        <f>(B43-B$38)/(B$55-B$38)</f>
        <v>0.85004429411290972</v>
      </c>
      <c r="N12">
        <f>(C43-C$38)/(C$55-C$38)</f>
        <v>0.8379911668957003</v>
      </c>
      <c r="O12">
        <f>(D43-D$38)/(D$55-D$38)</f>
        <v>0.89015508370171748</v>
      </c>
      <c r="P12">
        <f>(E43-E$38)/(E$55-E$38)</f>
        <v>0.99462005253147368</v>
      </c>
      <c r="Q12">
        <f>(F43-F$38)/(F$55-F$38)</f>
        <v>0.91158234944924488</v>
      </c>
      <c r="R12">
        <f>AVERAGE(M12:Q12)</f>
        <v>0.89687858933820919</v>
      </c>
      <c r="AZ12">
        <f>L12</f>
        <v>19.401000000000003</v>
      </c>
      <c r="BA12">
        <f>(1-EXP(-L12/$BA$4))+$AY$7</f>
        <v>0.8563104198987791</v>
      </c>
      <c r="BB12">
        <f>(1-EXP(-$L12/BB$4))</f>
        <v>0.96058071045010474</v>
      </c>
      <c r="BC12">
        <f>(1-EXP(-$L12/BC$4))</f>
        <v>0.99844611961138152</v>
      </c>
      <c r="BD12">
        <f>(1-EXP(-$L12/BD$4))</f>
        <v>0.99844611961138152</v>
      </c>
      <c r="BE12">
        <f>(1-EXP(-$L12/BE$4))</f>
        <v>0.99772478950619348</v>
      </c>
      <c r="BF12">
        <f>(1-EXP(-$L12/BF$4))</f>
        <v>0.99077863204371652</v>
      </c>
    </row>
    <row r="13" spans="1:58" x14ac:dyDescent="0.25">
      <c r="A13">
        <v>42.681600000000003</v>
      </c>
      <c r="B13">
        <v>232.876</v>
      </c>
      <c r="C13">
        <v>221.232</v>
      </c>
      <c r="D13">
        <v>169.608</v>
      </c>
      <c r="E13">
        <v>132.59100000000001</v>
      </c>
      <c r="F13">
        <v>94.88600000000001</v>
      </c>
      <c r="L13">
        <v>23.2806</v>
      </c>
      <c r="M13">
        <f>(B44-B$38)/(B$55-B$38)</f>
        <v>0.86868233642816872</v>
      </c>
      <c r="N13">
        <f>(C44-C$38)/(C$55-C$38)</f>
        <v>0.86124971523894212</v>
      </c>
      <c r="O13">
        <f>(D44-D$38)/(D$55-D$38)</f>
        <v>0.88333393724182896</v>
      </c>
      <c r="P13">
        <f>(E44-E$38)/(E$55-E$38)</f>
        <v>1.0143555837333573</v>
      </c>
      <c r="Q13">
        <f>(F44-F$38)/(F$55-F$38)</f>
        <v>0.9266044456170438</v>
      </c>
      <c r="R13">
        <f>AVERAGE(M13:Q13)</f>
        <v>0.91084520365186816</v>
      </c>
      <c r="AZ13">
        <f>L13</f>
        <v>23.2806</v>
      </c>
      <c r="BA13">
        <f>(1-EXP(-L13/$BA$4))+$AY$7</f>
        <v>0.90251531595152024</v>
      </c>
      <c r="BB13">
        <f>(1-EXP(-$L13/BB$4))</f>
        <v>0.9793512397975549</v>
      </c>
      <c r="BC13">
        <f>(1-EXP(-$L13/BC$4))</f>
        <v>0.99957362870210187</v>
      </c>
      <c r="BD13">
        <f>(1-EXP(-$L13/BD$4))</f>
        <v>0.99957362870210187</v>
      </c>
      <c r="BE13">
        <f>(1-EXP(-$L13/BE$4))</f>
        <v>0.99932623625825734</v>
      </c>
      <c r="BF13">
        <f>(1-EXP(-$L13/BF$4))</f>
        <v>0.99638742091352783</v>
      </c>
    </row>
    <row r="14" spans="1:58" x14ac:dyDescent="0.25">
      <c r="A14">
        <v>46.561799999999998</v>
      </c>
      <c r="B14">
        <v>231.92000000000002</v>
      </c>
      <c r="C14">
        <v>221.22500000000002</v>
      </c>
      <c r="D14">
        <v>168.19300000000001</v>
      </c>
      <c r="E14">
        <v>134.41800000000001</v>
      </c>
      <c r="F14">
        <v>94.704999999999998</v>
      </c>
      <c r="L14">
        <v>27.160800000000002</v>
      </c>
      <c r="M14">
        <f>(B45-B$38)/(B$55-B$38)</f>
        <v>0.90503802390731614</v>
      </c>
      <c r="N14">
        <f>(C45-C$38)/(C$55-C$38)</f>
        <v>0.8871684830135439</v>
      </c>
      <c r="O14">
        <f>(D45-D$38)/(D$55-D$38)</f>
        <v>0.88520001449380392</v>
      </c>
      <c r="P14">
        <f>(E45-E$38)/(E$55-E$38)</f>
        <v>1.0254053074902636</v>
      </c>
      <c r="Q14">
        <f>(F45-F$38)/(F$55-F$38)</f>
        <v>0.94568300244047232</v>
      </c>
      <c r="R14">
        <f>AVERAGE(M14:Q14)</f>
        <v>0.92969896626908</v>
      </c>
      <c r="AZ14">
        <f>L14</f>
        <v>27.160800000000002</v>
      </c>
      <c r="BA14">
        <f>(1-EXP(-L14/$BA$4))+$AY$7</f>
        <v>0.93386650974534191</v>
      </c>
      <c r="BB14">
        <f>(1-EXP(-$L14/BB$4))</f>
        <v>0.98918477050783871</v>
      </c>
      <c r="BC14">
        <f>(1-EXP(-$L14/BC$4))</f>
        <v>0.99988303081103191</v>
      </c>
      <c r="BD14">
        <f>(1-EXP(-$L14/BD$4))</f>
        <v>0.99988303081103191</v>
      </c>
      <c r="BE14">
        <f>(1-EXP(-$L14/BE$4))</f>
        <v>0.99980051421578953</v>
      </c>
      <c r="BF14">
        <f>(1-EXP(-$L14/BF$4))</f>
        <v>0.99858493485509692</v>
      </c>
    </row>
    <row r="15" spans="1:58" x14ac:dyDescent="0.25">
      <c r="A15">
        <v>50.442</v>
      </c>
      <c r="B15">
        <v>230.946</v>
      </c>
      <c r="C15">
        <v>221.95699999999999</v>
      </c>
      <c r="D15">
        <v>165.023</v>
      </c>
      <c r="E15">
        <v>130.91</v>
      </c>
      <c r="F15">
        <v>95.080000000000013</v>
      </c>
      <c r="L15">
        <v>31.040999999999997</v>
      </c>
      <c r="M15">
        <f>(B46-B$38)/(B$55-B$38)</f>
        <v>0.92919269664860393</v>
      </c>
      <c r="N15">
        <f>(C46-C$38)/(C$55-C$38)</f>
        <v>0.90558425620411687</v>
      </c>
      <c r="O15">
        <f>(D46-D$38)/(D$55-D$38)</f>
        <v>0.9318791216754837</v>
      </c>
      <c r="P15">
        <f>(E46-E$38)/(E$55-E$38)</f>
        <v>1.0692238021918303</v>
      </c>
      <c r="Q15">
        <f>(F46-F$38)/(F$55-F$38)</f>
        <v>0.96523975991029631</v>
      </c>
      <c r="R15">
        <f>AVERAGE(M15:Q15)</f>
        <v>0.96022392732606632</v>
      </c>
      <c r="AZ15">
        <f>L15</f>
        <v>31.040999999999997</v>
      </c>
      <c r="BA15">
        <f>(1-EXP(-L15/$BA$4))+$AY$7</f>
        <v>0.95513512121465238</v>
      </c>
      <c r="BB15">
        <f>(1-EXP(-$L15/BB$4))</f>
        <v>0.99433529239424912</v>
      </c>
      <c r="BC15">
        <f>(1-EXP(-$L15/BC$4))</f>
        <v>0.9999679110877413</v>
      </c>
      <c r="BD15">
        <f>(1-EXP(-$L15/BD$4))</f>
        <v>0.9999679110877413</v>
      </c>
      <c r="BE15">
        <f>(1-EXP(-$L15/BE$4))</f>
        <v>0.99994093689577424</v>
      </c>
      <c r="BF15">
        <f>(1-EXP(-$L15/BF$4))</f>
        <v>0.99944571196466869</v>
      </c>
    </row>
    <row r="16" spans="1:58" x14ac:dyDescent="0.25">
      <c r="A16">
        <v>54.322200000000002</v>
      </c>
      <c r="B16">
        <v>233.19199999999998</v>
      </c>
      <c r="C16">
        <v>219.9</v>
      </c>
      <c r="D16">
        <v>170.977</v>
      </c>
      <c r="E16">
        <v>132.16999999999999</v>
      </c>
      <c r="F16">
        <v>94.913000000000011</v>
      </c>
      <c r="L16">
        <v>34.921199999999999</v>
      </c>
      <c r="M16">
        <f>(B47-B$38)/(B$55-B$38)</f>
        <v>0.95031005879036801</v>
      </c>
      <c r="N16">
        <f>(C47-C$38)/(C$55-C$38)</f>
        <v>0.90642200486482127</v>
      </c>
      <c r="O16">
        <f>(D47-D$38)/(D$55-D$38)</f>
        <v>0.96426371476193939</v>
      </c>
      <c r="P16">
        <f>(E47-E$38)/(E$55-E$38)</f>
        <v>1.0553754188932163</v>
      </c>
      <c r="Q16">
        <f>(F47-F$38)/(F$55-F$38)</f>
        <v>0.96893344766176392</v>
      </c>
      <c r="R16">
        <f>AVERAGE(M16:Q16)</f>
        <v>0.96906092899442164</v>
      </c>
      <c r="AZ16">
        <f>L16</f>
        <v>34.921199999999999</v>
      </c>
      <c r="BA16">
        <f>(1-EXP(-L16/$BA$4))+$AY$7</f>
        <v>0.96956372118463596</v>
      </c>
      <c r="BB16">
        <f>(1-EXP(-$L16/BB$4))</f>
        <v>0.9970329883168999</v>
      </c>
      <c r="BC16">
        <f>(1-EXP(-$L16/BC$4))</f>
        <v>0.99999119684167237</v>
      </c>
      <c r="BD16">
        <f>(1-EXP(-$L16/BD$4))</f>
        <v>0.99999119684167237</v>
      </c>
      <c r="BE16">
        <f>(1-EXP(-$L16/BE$4))</f>
        <v>0.99998251278759243</v>
      </c>
      <c r="BF16">
        <f>(1-EXP(-$L16/BF$4))</f>
        <v>0.99978288262754678</v>
      </c>
    </row>
    <row r="17" spans="1:58" x14ac:dyDescent="0.25">
      <c r="A17">
        <v>58.202399999999997</v>
      </c>
      <c r="B17">
        <v>231.96099999999998</v>
      </c>
      <c r="C17">
        <v>218.18799999999999</v>
      </c>
      <c r="D17">
        <v>164.61499999999998</v>
      </c>
      <c r="E17">
        <v>131.19199999999998</v>
      </c>
      <c r="F17">
        <v>94.234999999999999</v>
      </c>
      <c r="L17">
        <v>38.801400000000001</v>
      </c>
      <c r="M17">
        <f>(B48-B$38)/(B$55-B$38)</f>
        <v>0.97127210391283836</v>
      </c>
      <c r="N17">
        <f>(C48-C$38)/(C$55-C$38)</f>
        <v>0.9304889071789183</v>
      </c>
      <c r="O17">
        <f>(D48-D$38)/(D$55-D$38)</f>
        <v>0.91754837307051229</v>
      </c>
      <c r="P17">
        <f>(E48-E$38)/(E$55-E$38)</f>
        <v>1.0716873471605832</v>
      </c>
      <c r="Q17">
        <f>(F48-F$38)/(F$55-F$38)</f>
        <v>0.98977639997361666</v>
      </c>
      <c r="R17">
        <f>AVERAGE(M17:Q17)</f>
        <v>0.97615462625929372</v>
      </c>
      <c r="AZ17">
        <f>L17</f>
        <v>38.801400000000001</v>
      </c>
      <c r="BA17">
        <f>(1-EXP(-L17/$BA$4))+$AY$7</f>
        <v>0.97935206573144429</v>
      </c>
      <c r="BB17">
        <f>(1-EXP(-$L17/BB$4))</f>
        <v>0.99844596421557297</v>
      </c>
      <c r="BC17">
        <f>(1-EXP(-$L17/BC$4))</f>
        <v>0.99999758497278068</v>
      </c>
      <c r="BD17">
        <f>(1-EXP(-$L17/BD$4))</f>
        <v>0.99999758497278068</v>
      </c>
      <c r="BE17">
        <f>(1-EXP(-$L17/BE$4))</f>
        <v>0.99999482244284654</v>
      </c>
      <c r="BF17">
        <f>(1-EXP(-$L17/BF$4))</f>
        <v>0.99991495404840769</v>
      </c>
    </row>
    <row r="18" spans="1:58" x14ac:dyDescent="0.25">
      <c r="A18">
        <v>62.082599999999999</v>
      </c>
      <c r="B18">
        <v>102.70500000000001</v>
      </c>
      <c r="C18">
        <v>95.201999999999998</v>
      </c>
      <c r="D18">
        <v>65.069999999999993</v>
      </c>
      <c r="E18">
        <v>58.59</v>
      </c>
      <c r="F18">
        <v>33.710000000000008</v>
      </c>
      <c r="L18">
        <v>42.681600000000003</v>
      </c>
      <c r="M18">
        <f>(B49-B$38)/(B$55-B$38)</f>
        <v>0.97454526628240079</v>
      </c>
      <c r="N18">
        <f>(C49-C$38)/(C$55-C$38)</f>
        <v>0.95760550856487792</v>
      </c>
      <c r="O18">
        <f>(D49-D$38)/(D$55-D$38)</f>
        <v>0.94812124066961367</v>
      </c>
      <c r="P18">
        <f>(E49-E$38)/(E$55-E$38)</f>
        <v>1.1019382302327687</v>
      </c>
      <c r="Q18">
        <f>(F49-F$38)/(F$55-F$38)</f>
        <v>0.99617439482883741</v>
      </c>
      <c r="R18">
        <f>AVERAGE(M18:Q18)</f>
        <v>0.99567692811569963</v>
      </c>
      <c r="AZ18">
        <f>L18</f>
        <v>42.681600000000003</v>
      </c>
      <c r="BA18">
        <f>(1-EXP(-L18/$BA$4))+$AY$7</f>
        <v>0.98599246668277374</v>
      </c>
      <c r="BB18">
        <f>(1-EXP(-$L18/BB$4))</f>
        <v>0.99918604054273341</v>
      </c>
      <c r="BC18">
        <f>(1-EXP(-$L18/BC$4))</f>
        <v>0.99999933747000191</v>
      </c>
      <c r="BD18">
        <f>(1-EXP(-$L18/BD$4))</f>
        <v>0.99999933747000191</v>
      </c>
      <c r="BE18">
        <f>(1-EXP(-$L18/BE$4))</f>
        <v>0.99999846704566442</v>
      </c>
      <c r="BF18">
        <f>(1-EXP(-$L18/BF$4))</f>
        <v>0.99996668707897252</v>
      </c>
    </row>
    <row r="19" spans="1:58" x14ac:dyDescent="0.25">
      <c r="A19">
        <v>65.962199999999996</v>
      </c>
      <c r="B19">
        <v>84.902999999999992</v>
      </c>
      <c r="C19">
        <v>75.115999999999985</v>
      </c>
      <c r="D19">
        <v>53.912000000000006</v>
      </c>
      <c r="E19">
        <v>50.358000000000004</v>
      </c>
      <c r="F19">
        <v>29.322000000000003</v>
      </c>
      <c r="L19">
        <v>46.561799999999998</v>
      </c>
      <c r="M19">
        <f>(B50-B$38)/(B$55-B$38)</f>
        <v>0.98626882499798663</v>
      </c>
      <c r="N19">
        <f>(C50-C$38)/(C$55-C$38)</f>
        <v>0.94911044319843629</v>
      </c>
      <c r="O19">
        <f>(D50-D$38)/(D$55-D$38)</f>
        <v>0.98825096021450809</v>
      </c>
      <c r="P19">
        <f>(E50-E$38)/(E$55-E$38)</f>
        <v>1.0620686532017025</v>
      </c>
      <c r="Q19">
        <f>(F50-F$38)/(F$55-F$38)</f>
        <v>0.99172218191412187</v>
      </c>
      <c r="R19">
        <f>AVERAGE(M19:Q19)</f>
        <v>0.99548421270535115</v>
      </c>
      <c r="AZ19">
        <f>L19</f>
        <v>46.561799999999998</v>
      </c>
      <c r="BA19">
        <f>(1-EXP(-L19/$BA$4))+$AY$7</f>
        <v>0.99049730655468005</v>
      </c>
      <c r="BB19">
        <f>(1-EXP(-$L19/BB$4))</f>
        <v>0.99957367133709996</v>
      </c>
      <c r="BC19">
        <f>(1-EXP(-$L19/BC$4))</f>
        <v>0.99999981824387119</v>
      </c>
      <c r="BD19">
        <f>(1-EXP(-$L19/BD$4))</f>
        <v>0.99999981824387119</v>
      </c>
      <c r="BE19">
        <f>(1-EXP(-$L19/BE$4))</f>
        <v>0.99999954612785036</v>
      </c>
      <c r="BF19">
        <f>(1-EXP(-$L19/BF$4))</f>
        <v>0.99998695116361669</v>
      </c>
    </row>
    <row r="20" spans="1:58" x14ac:dyDescent="0.25">
      <c r="A20">
        <v>69.842399999999998</v>
      </c>
      <c r="B20">
        <v>74.194000000000017</v>
      </c>
      <c r="C20">
        <v>68.359000000000009</v>
      </c>
      <c r="D20">
        <v>52.558000000000021</v>
      </c>
      <c r="E20">
        <v>49.492000000000019</v>
      </c>
      <c r="F20">
        <v>27.177999999999997</v>
      </c>
      <c r="L20">
        <v>50.442</v>
      </c>
      <c r="M20">
        <f>(B51-B$38)/(B$55-B$38)</f>
        <v>0.9902322852310772</v>
      </c>
      <c r="N20">
        <f>(C51-C$38)/(C$55-C$38)</f>
        <v>0.95469543426979941</v>
      </c>
      <c r="O20">
        <f>(D51-D$38)/(D$55-D$38)</f>
        <v>0.95299478223059653</v>
      </c>
      <c r="P20">
        <f>(E51-E$38)/(E$55-E$38)</f>
        <v>0.99280862240739054</v>
      </c>
      <c r="Q20">
        <f>(F51-F$38)/(F$55-F$38)</f>
        <v>0.97536442187190842</v>
      </c>
      <c r="R20">
        <f>AVERAGE(M20:Q20)</f>
        <v>0.97321910920215449</v>
      </c>
      <c r="AZ20">
        <f>L20</f>
        <v>50.442</v>
      </c>
      <c r="BA20">
        <f>(1-EXP(-L20/$BA$4))+$AY$7</f>
        <v>0.99355338440604124</v>
      </c>
      <c r="BB20">
        <f>(1-EXP(-$L20/BB$4))</f>
        <v>0.99977670125067342</v>
      </c>
      <c r="BC20">
        <f>(1-EXP(-$L20/BC$4))</f>
        <v>0.99999995013766851</v>
      </c>
      <c r="BD20">
        <f>(1-EXP(-$L20/BD$4))</f>
        <v>0.99999995013766851</v>
      </c>
      <c r="BE20">
        <f>(1-EXP(-$L20/BE$4))</f>
        <v>0.99999986561900545</v>
      </c>
      <c r="BF20">
        <f>(1-EXP(-$L20/BF$4))</f>
        <v>0.99999488870607245</v>
      </c>
    </row>
    <row r="21" spans="1:58" x14ac:dyDescent="0.25">
      <c r="A21">
        <v>73.7226</v>
      </c>
      <c r="B21">
        <v>68.157999999999987</v>
      </c>
      <c r="C21">
        <v>64.280999999999977</v>
      </c>
      <c r="D21">
        <v>52.197999999999979</v>
      </c>
      <c r="E21">
        <v>53.770999999999987</v>
      </c>
      <c r="F21">
        <v>27.670999999999992</v>
      </c>
      <c r="L21">
        <v>54.322200000000002</v>
      </c>
      <c r="M21">
        <f>(B52-B$38)/(B$55-B$38)</f>
        <v>0.99573165821051768</v>
      </c>
      <c r="N21">
        <f>(C52-C$38)/(C$55-C$38)</f>
        <v>0.96087566781061018</v>
      </c>
      <c r="O21">
        <f>(D52-D$38)/(D$55-D$38)</f>
        <v>0.9590821798681064</v>
      </c>
      <c r="P21">
        <f>(E52-E$38)/(E$55-E$38)</f>
        <v>1.0144733266914228</v>
      </c>
      <c r="Q21">
        <f>(F52-F$38)/(F$55-F$38)</f>
        <v>0.98207572059890524</v>
      </c>
      <c r="R21">
        <f>AVERAGE(M21:Q21)</f>
        <v>0.98244771063591241</v>
      </c>
      <c r="AZ21">
        <f>L21</f>
        <v>54.322200000000002</v>
      </c>
      <c r="BA21">
        <f>(1-EXP(-L21/$BA$4))+$AY$7</f>
        <v>0.9956266238771766</v>
      </c>
      <c r="BB21">
        <f>(1-EXP(-$L21/BB$4))</f>
        <v>0.99988304250736593</v>
      </c>
      <c r="BC21">
        <f>(1-EXP(-$L21/BC$4))</f>
        <v>0.99999998632094489</v>
      </c>
      <c r="BD21">
        <f>(1-EXP(-$L21/BD$4))</f>
        <v>0.99999998632094489</v>
      </c>
      <c r="BE21">
        <f>(1-EXP(-$L21/BE$4))</f>
        <v>0.99999996021291082</v>
      </c>
      <c r="BF21">
        <f>(1-EXP(-$L21/BF$4))</f>
        <v>0.99999799788081889</v>
      </c>
    </row>
    <row r="22" spans="1:58" x14ac:dyDescent="0.25">
      <c r="A22">
        <v>77.602800000000002</v>
      </c>
      <c r="B22">
        <v>62.711999999999989</v>
      </c>
      <c r="C22">
        <v>61.881</v>
      </c>
      <c r="D22">
        <v>49.222999999999985</v>
      </c>
      <c r="E22">
        <v>52.717999999999989</v>
      </c>
      <c r="F22">
        <v>26.738</v>
      </c>
      <c r="L22">
        <v>58.202399999999997</v>
      </c>
      <c r="M22">
        <f>(B53-B$38)/(B$55-B$38)</f>
        <v>1.0091349417273554</v>
      </c>
      <c r="N22">
        <f>(C53-C$38)/(C$55-C$38)</f>
        <v>0.97070084289273151</v>
      </c>
      <c r="O22">
        <f>(D53-D$38)/(D$55-D$38)</f>
        <v>0.9697079498514386</v>
      </c>
      <c r="P22">
        <f>(E53-E$38)/(E$55-E$38)</f>
        <v>0.97726655194275891</v>
      </c>
      <c r="Q22">
        <f>(F53-F$38)/(F$55-F$38)</f>
        <v>0.97693094123078972</v>
      </c>
      <c r="R22">
        <f>AVERAGE(M22:Q22)</f>
        <v>0.98074824552901485</v>
      </c>
      <c r="AZ22">
        <f>L22</f>
        <v>58.202399999999997</v>
      </c>
      <c r="BA22">
        <f>(1-EXP(-L22/$BA$4))+$AY$7</f>
        <v>0.99703310699499359</v>
      </c>
      <c r="BB22">
        <f>(1-EXP(-$L22/BB$4))</f>
        <v>0.99993874101344282</v>
      </c>
      <c r="BC22">
        <f>(1-EXP(-$L22/BC$4))</f>
        <v>0.9999999962473366</v>
      </c>
      <c r="BD22">
        <f>(1-EXP(-$L22/BD$4))</f>
        <v>0.9999999962473366</v>
      </c>
      <c r="BE22">
        <f>(1-EXP(-$L22/BE$4))</f>
        <v>0.99999998821996761</v>
      </c>
      <c r="BF22">
        <f>(1-EXP(-$L22/BF$4))</f>
        <v>0.99999921575998718</v>
      </c>
    </row>
    <row r="23" spans="1:58" x14ac:dyDescent="0.25">
      <c r="A23">
        <v>81.483000000000004</v>
      </c>
      <c r="B23">
        <v>60.204000000000008</v>
      </c>
      <c r="C23">
        <v>58.319999999999993</v>
      </c>
      <c r="D23">
        <v>49.671999999999997</v>
      </c>
      <c r="E23">
        <v>53.944999999999993</v>
      </c>
      <c r="F23">
        <v>25.887</v>
      </c>
      <c r="L23">
        <v>62.082599999999999</v>
      </c>
      <c r="M23">
        <f>(B54-B$38)/(B$55-B$38)</f>
        <v>1.0050621843325394</v>
      </c>
      <c r="N23">
        <f>(C54-C$38)/(C$55-C$38)</f>
        <v>0.98515568162611433</v>
      </c>
      <c r="O23">
        <f>(D54-D$38)/(D$55-D$38)</f>
        <v>0.97192731357344742</v>
      </c>
      <c r="P23">
        <f>(E54-E$38)/(E$55-E$38)</f>
        <v>1.0202246173353864</v>
      </c>
      <c r="Q23">
        <f>(F54-F$38)/(F$55-F$38)</f>
        <v>0.99206846514082192</v>
      </c>
      <c r="R23">
        <f>AVERAGE(M23:Q23)</f>
        <v>0.99488765240166166</v>
      </c>
      <c r="AZ23">
        <f>L23</f>
        <v>62.082599999999999</v>
      </c>
      <c r="BA23">
        <f>(1-EXP(-L23/$BA$4))+$AY$7</f>
        <v>0.99798726341939392</v>
      </c>
      <c r="BB23">
        <f>(1-EXP(-$L23/BB$4))</f>
        <v>0.99996791429647214</v>
      </c>
      <c r="BC23">
        <f>(1-EXP(-$L23/BC$4))</f>
        <v>0.99999999897050762</v>
      </c>
      <c r="BD23">
        <f>(1-EXP(-$L23/BD$4))</f>
        <v>0.99999999897050762</v>
      </c>
      <c r="BE23">
        <f>(1-EXP(-$L23/BE$4))</f>
        <v>0.99999999651220617</v>
      </c>
      <c r="BF23">
        <f>(1-EXP(-$L23/BF$4))</f>
        <v>0.99999969280929746</v>
      </c>
    </row>
    <row r="24" spans="1:58" x14ac:dyDescent="0.25">
      <c r="A24">
        <v>85.363200000000006</v>
      </c>
      <c r="B24">
        <v>58.592999999999989</v>
      </c>
      <c r="C24">
        <v>57.683999999999997</v>
      </c>
      <c r="D24">
        <v>51.440999999999974</v>
      </c>
      <c r="E24">
        <v>54.23599999999999</v>
      </c>
      <c r="F24">
        <v>25.509999999999991</v>
      </c>
      <c r="L24">
        <v>65.962199999999996</v>
      </c>
      <c r="M24">
        <f>(B55-B$38)/(B$55-B$38)</f>
        <v>1</v>
      </c>
      <c r="N24">
        <f>(C55-C$38)/(C$55-C$38)</f>
        <v>1</v>
      </c>
      <c r="O24">
        <f>(D55-D$38)/(D$55-D$38)</f>
        <v>1</v>
      </c>
      <c r="P24">
        <f>(E55-E$38)/(E$55-E$38)</f>
        <v>1</v>
      </c>
      <c r="Q24">
        <f>(F55-F$38)/(F$55-F$38)</f>
        <v>1</v>
      </c>
      <c r="R24">
        <f>AVERAGE(M24:Q24)</f>
        <v>1</v>
      </c>
      <c r="AZ24">
        <f>L24</f>
        <v>65.962199999999996</v>
      </c>
      <c r="BA24">
        <f>(1-EXP(-L24/$BA$4))+$AY$7</f>
        <v>0.99863448004027167</v>
      </c>
      <c r="BB24">
        <f>(1-EXP(-$L24/BB$4))</f>
        <v>0.99998319274635239</v>
      </c>
      <c r="BC24">
        <f>(1-EXP(-$L24/BC$4))</f>
        <v>0.99999999971751619</v>
      </c>
      <c r="BD24">
        <f>(1-EXP(-$L24/BD$4))</f>
        <v>0.99999999971751619</v>
      </c>
      <c r="BE24">
        <f>(1-EXP(-$L24/BE$4))</f>
        <v>0.99999999896715097</v>
      </c>
      <c r="BF24">
        <f>(1-EXP(-$L24/BF$4))</f>
        <v>0.99999987965443815</v>
      </c>
    </row>
    <row r="25" spans="1:58" x14ac:dyDescent="0.25">
      <c r="A25">
        <v>89.243399999999994</v>
      </c>
      <c r="B25">
        <v>59.032000000000011</v>
      </c>
      <c r="C25">
        <v>58.349000000000018</v>
      </c>
      <c r="D25">
        <v>53.701999999999998</v>
      </c>
      <c r="E25">
        <v>55.149000000000001</v>
      </c>
      <c r="F25">
        <v>26.945000000000022</v>
      </c>
      <c r="L25">
        <v>69.842399999999998</v>
      </c>
      <c r="M25">
        <f>(B56-B$38)/(B$55-B$38)</f>
        <v>0.51317893671119086</v>
      </c>
      <c r="N25">
        <f>(C56-C$38)/(C$55-C$38)</f>
        <v>0.4853063294115918</v>
      </c>
      <c r="O25">
        <f>(D56-D$38)/(D$55-D$38)</f>
        <v>0.47664685846800503</v>
      </c>
      <c r="P25">
        <f>(E56-E$38)/(E$55-E$38)</f>
        <v>0.44817498414998636</v>
      </c>
      <c r="Q25">
        <f>(F56-F$38)/(F$55-F$38)</f>
        <v>0.41110414880284957</v>
      </c>
      <c r="R25">
        <f>AVERAGE(M25:Q25)</f>
        <v>0.4668822515087247</v>
      </c>
      <c r="AZ25">
        <f>L25</f>
        <v>69.842399999999998</v>
      </c>
      <c r="BA25">
        <f>(1-EXP(-L25/$BA$4))+$AY$7</f>
        <v>0.99907363293187346</v>
      </c>
      <c r="BB25">
        <f>(1-EXP(-$L25/BB$4))</f>
        <v>0.99999119684167237</v>
      </c>
      <c r="BC25">
        <f>(1-EXP(-$L25/BC$4))</f>
        <v>0.99999999992250443</v>
      </c>
      <c r="BD25">
        <f>(1-EXP(-$L25/BD$4))</f>
        <v>0.99999999992250443</v>
      </c>
      <c r="BE25">
        <f>(1-EXP(-$L25/BE$4))</f>
        <v>0.99999999969419739</v>
      </c>
      <c r="BF25">
        <f>(1-EXP(-$L25/BF$4))</f>
        <v>0.99999995286004661</v>
      </c>
    </row>
    <row r="26" spans="1:58" x14ac:dyDescent="0.25">
      <c r="A26">
        <v>93.123599999999996</v>
      </c>
      <c r="B26">
        <v>56.581999999999994</v>
      </c>
      <c r="C26">
        <v>56.536000000000001</v>
      </c>
      <c r="D26">
        <v>47.848000000000013</v>
      </c>
      <c r="E26">
        <v>52.663000000000011</v>
      </c>
      <c r="F26">
        <v>24.919000000000011</v>
      </c>
      <c r="L26">
        <v>73.7226</v>
      </c>
      <c r="M26">
        <f>(B57-B$38)/(B$55-B$38)</f>
        <v>0.41543851171780621</v>
      </c>
      <c r="N26">
        <f>(C57-C$38)/(C$55-C$38)</f>
        <v>0.37532609734051547</v>
      </c>
      <c r="O26">
        <f>(D57-D$38)/(D$55-D$38)</f>
        <v>0.37943872744401774</v>
      </c>
      <c r="P26">
        <f>(E57-E$38)/(E$55-E$38)</f>
        <v>0.39495516710442896</v>
      </c>
      <c r="Q26">
        <f>(F57-F$38)/(F$55-F$38)</f>
        <v>0.33106325440274403</v>
      </c>
      <c r="R26">
        <f>AVERAGE(M26:Q26)</f>
        <v>0.37924435160190251</v>
      </c>
      <c r="AZ26">
        <f>L26</f>
        <v>73.7226</v>
      </c>
      <c r="BA26">
        <f>(1-EXP(-L26/$BA$4))+$AY$7</f>
        <v>0.9993715537156409</v>
      </c>
      <c r="BB26">
        <f>(1-EXP(-$L26/BB$4))</f>
        <v>0.99999538915767161</v>
      </c>
      <c r="BC26">
        <f>(1-EXP(-$L26/BC$4))</f>
        <v>0.99999999997874012</v>
      </c>
      <c r="BD26">
        <f>(1-EXP(-$L26/BD$4))</f>
        <v>0.99999999997874012</v>
      </c>
      <c r="BE26">
        <f>(1-EXP(-$L26/BE$4))</f>
        <v>0.99999999990945898</v>
      </c>
      <c r="BF26">
        <f>(1-EXP(-$L26/BF$4))</f>
        <v>0.99999998153504643</v>
      </c>
    </row>
    <row r="27" spans="1:58" x14ac:dyDescent="0.25">
      <c r="A27">
        <v>97.003799999999998</v>
      </c>
      <c r="B27">
        <v>58.22</v>
      </c>
      <c r="C27">
        <v>57.947000000000003</v>
      </c>
      <c r="D27">
        <v>49.671999999999997</v>
      </c>
      <c r="E27">
        <v>54.611999999999995</v>
      </c>
      <c r="F27">
        <v>26.259999999999991</v>
      </c>
    </row>
    <row r="28" spans="1:58" x14ac:dyDescent="0.25">
      <c r="A28">
        <v>100.884</v>
      </c>
      <c r="B28">
        <v>58.358000000000004</v>
      </c>
      <c r="C28">
        <v>56.520999999999987</v>
      </c>
      <c r="D28">
        <v>52.076999999999998</v>
      </c>
      <c r="E28">
        <v>56.449999999999989</v>
      </c>
      <c r="F28">
        <v>26.182999999999993</v>
      </c>
    </row>
    <row r="29" spans="1:58" x14ac:dyDescent="0.25">
      <c r="A29">
        <v>104.7642</v>
      </c>
      <c r="B29">
        <v>58.423000000000002</v>
      </c>
      <c r="C29">
        <v>56.97999999999999</v>
      </c>
      <c r="D29">
        <v>50.075000000000017</v>
      </c>
      <c r="E29">
        <v>54.087999999999994</v>
      </c>
      <c r="F29">
        <v>25.86699999999999</v>
      </c>
    </row>
    <row r="30" spans="1:58" x14ac:dyDescent="0.25">
      <c r="A30">
        <v>108.6438</v>
      </c>
      <c r="B30">
        <v>56.156000000000006</v>
      </c>
      <c r="C30">
        <v>54.77600000000001</v>
      </c>
      <c r="D30">
        <v>50.563000000000017</v>
      </c>
      <c r="E30">
        <v>52.793000000000006</v>
      </c>
      <c r="F30">
        <v>24.855999999999995</v>
      </c>
    </row>
    <row r="31" spans="1:58" x14ac:dyDescent="0.25">
      <c r="A31">
        <v>112.524</v>
      </c>
      <c r="B31">
        <v>57.375</v>
      </c>
      <c r="C31">
        <v>55.031999999999982</v>
      </c>
      <c r="D31">
        <v>53.24199999999999</v>
      </c>
      <c r="E31">
        <v>51.451999999999998</v>
      </c>
      <c r="F31">
        <v>24.913999999999987</v>
      </c>
    </row>
    <row r="32" spans="1:58" x14ac:dyDescent="0.25">
      <c r="A32">
        <v>116.4042</v>
      </c>
      <c r="B32">
        <v>55.134000000000015</v>
      </c>
      <c r="C32">
        <v>55.070000000000022</v>
      </c>
      <c r="D32">
        <v>55.743000000000023</v>
      </c>
      <c r="E32">
        <v>53.120000000000005</v>
      </c>
      <c r="F32">
        <v>25.061000000000007</v>
      </c>
    </row>
    <row r="33" spans="1:6" x14ac:dyDescent="0.25">
      <c r="A33">
        <v>120.28440000000001</v>
      </c>
      <c r="B33">
        <v>53.782000000000011</v>
      </c>
      <c r="C33">
        <v>54.153999999999996</v>
      </c>
      <c r="D33">
        <v>52.312999999999988</v>
      </c>
      <c r="E33">
        <v>53.816000000000003</v>
      </c>
      <c r="F33">
        <v>24.341000000000008</v>
      </c>
    </row>
    <row r="34" spans="1:6" x14ac:dyDescent="0.25">
      <c r="A34">
        <v>124.16459999999999</v>
      </c>
      <c r="B34">
        <v>53.881999999999977</v>
      </c>
      <c r="C34">
        <v>54.192999999999984</v>
      </c>
      <c r="D34">
        <v>52.021999999999991</v>
      </c>
      <c r="E34">
        <v>51.61099999999999</v>
      </c>
      <c r="F34">
        <v>23.663999999999987</v>
      </c>
    </row>
    <row r="35" spans="1:6" x14ac:dyDescent="0.25">
      <c r="A35">
        <v>128.04480000000001</v>
      </c>
      <c r="B35">
        <v>54.757999999999981</v>
      </c>
      <c r="C35">
        <v>54.842999999999989</v>
      </c>
      <c r="D35">
        <v>53.792999999999978</v>
      </c>
      <c r="E35">
        <v>52.777999999999992</v>
      </c>
      <c r="F35">
        <v>24.192999999999984</v>
      </c>
    </row>
    <row r="36" spans="1:6" x14ac:dyDescent="0.25">
      <c r="A36">
        <v>131.92500000000001</v>
      </c>
      <c r="B36">
        <v>53.817000000000007</v>
      </c>
      <c r="C36">
        <v>55.558999999999997</v>
      </c>
      <c r="D36">
        <v>54.950999999999993</v>
      </c>
      <c r="E36">
        <v>53.152000000000015</v>
      </c>
      <c r="F36">
        <v>24.600999999999999</v>
      </c>
    </row>
    <row r="37" spans="1:6" x14ac:dyDescent="0.25">
      <c r="A37">
        <v>135.80520000000001</v>
      </c>
      <c r="B37">
        <v>52.627999999999986</v>
      </c>
      <c r="C37">
        <v>55.193999999999988</v>
      </c>
      <c r="D37">
        <v>54.038000000000011</v>
      </c>
      <c r="E37">
        <v>52.786000000000001</v>
      </c>
      <c r="F37">
        <v>24.135999999999996</v>
      </c>
    </row>
    <row r="38" spans="1:6" x14ac:dyDescent="0.25">
      <c r="A38">
        <v>139.68539999999999</v>
      </c>
      <c r="B38">
        <v>54.72199999999998</v>
      </c>
      <c r="C38">
        <v>53.655000000000001</v>
      </c>
      <c r="D38">
        <v>52.882999999999981</v>
      </c>
      <c r="E38">
        <v>55.185999999999979</v>
      </c>
      <c r="F38">
        <v>24.448999999999984</v>
      </c>
    </row>
    <row r="39" spans="1:6" x14ac:dyDescent="0.25">
      <c r="A39">
        <v>143.56559999999999</v>
      </c>
      <c r="B39">
        <v>148.196</v>
      </c>
      <c r="C39">
        <v>140.89499999999998</v>
      </c>
      <c r="D39">
        <v>130.25899999999999</v>
      </c>
      <c r="E39">
        <v>141.08500000000001</v>
      </c>
      <c r="F39">
        <v>70.006999999999991</v>
      </c>
    </row>
    <row r="40" spans="1:6" x14ac:dyDescent="0.25">
      <c r="A40">
        <v>147.44579999999999</v>
      </c>
      <c r="B40">
        <v>167.256</v>
      </c>
      <c r="C40">
        <v>149.55000000000001</v>
      </c>
      <c r="D40">
        <v>142.691</v>
      </c>
      <c r="E40">
        <v>150.52500000000001</v>
      </c>
      <c r="F40">
        <v>74.027000000000001</v>
      </c>
    </row>
    <row r="41" spans="1:6" x14ac:dyDescent="0.25">
      <c r="A41">
        <v>151.3254</v>
      </c>
      <c r="B41">
        <v>180.18800000000002</v>
      </c>
      <c r="C41">
        <v>157.94200000000001</v>
      </c>
      <c r="D41">
        <v>147.44499999999999</v>
      </c>
      <c r="E41">
        <v>159.679</v>
      </c>
      <c r="F41">
        <v>76.305000000000007</v>
      </c>
    </row>
    <row r="42" spans="1:6" x14ac:dyDescent="0.25">
      <c r="A42">
        <v>155.2056</v>
      </c>
      <c r="B42">
        <v>193.90199999999999</v>
      </c>
      <c r="C42">
        <v>163.40899999999999</v>
      </c>
      <c r="D42">
        <v>145.88299999999998</v>
      </c>
      <c r="E42">
        <v>157.934</v>
      </c>
      <c r="F42">
        <v>78.396999999999991</v>
      </c>
    </row>
    <row r="43" spans="1:6" x14ac:dyDescent="0.25">
      <c r="A43">
        <v>159.08580000000001</v>
      </c>
      <c r="B43">
        <v>202.49199999999999</v>
      </c>
      <c r="C43">
        <v>167.68799999999999</v>
      </c>
      <c r="D43">
        <v>151.149</v>
      </c>
      <c r="E43">
        <v>165.00200000000001</v>
      </c>
      <c r="F43">
        <v>79.730999999999995</v>
      </c>
    </row>
    <row r="44" spans="1:6" x14ac:dyDescent="0.25">
      <c r="A44">
        <v>162.96600000000001</v>
      </c>
      <c r="B44">
        <v>205.732</v>
      </c>
      <c r="C44">
        <v>170.85299999999998</v>
      </c>
      <c r="D44">
        <v>150.39599999999999</v>
      </c>
      <c r="E44">
        <v>167.18099999999998</v>
      </c>
      <c r="F44">
        <v>80.641999999999996</v>
      </c>
    </row>
    <row r="45" spans="1:6" x14ac:dyDescent="0.25">
      <c r="A45">
        <v>166.84620000000001</v>
      </c>
      <c r="B45">
        <v>212.05200000000002</v>
      </c>
      <c r="C45">
        <v>174.38000000000002</v>
      </c>
      <c r="D45">
        <v>150.602</v>
      </c>
      <c r="E45">
        <v>168.40100000000001</v>
      </c>
      <c r="F45">
        <v>81.798999999999992</v>
      </c>
    </row>
    <row r="46" spans="1:6" x14ac:dyDescent="0.25">
      <c r="A46">
        <v>170.72640000000001</v>
      </c>
      <c r="B46">
        <v>216.251</v>
      </c>
      <c r="C46">
        <v>176.886</v>
      </c>
      <c r="D46">
        <v>155.755</v>
      </c>
      <c r="E46">
        <v>173.239</v>
      </c>
      <c r="F46">
        <v>82.984999999999999</v>
      </c>
    </row>
    <row r="47" spans="1:6" x14ac:dyDescent="0.25">
      <c r="A47">
        <v>174.60659999999999</v>
      </c>
      <c r="B47">
        <v>219.922</v>
      </c>
      <c r="C47">
        <v>177</v>
      </c>
      <c r="D47">
        <v>159.33000000000001</v>
      </c>
      <c r="E47">
        <v>171.71</v>
      </c>
      <c r="F47">
        <v>83.209000000000003</v>
      </c>
    </row>
    <row r="48" spans="1:6" x14ac:dyDescent="0.25">
      <c r="A48">
        <v>178.48679999999999</v>
      </c>
      <c r="B48">
        <v>223.566</v>
      </c>
      <c r="C48">
        <v>180.27500000000001</v>
      </c>
      <c r="D48">
        <v>154.173</v>
      </c>
      <c r="E48">
        <v>173.511</v>
      </c>
      <c r="F48">
        <v>84.472999999999999</v>
      </c>
    </row>
    <row r="49" spans="1:6" x14ac:dyDescent="0.25">
      <c r="A49">
        <v>182.36699999999999</v>
      </c>
      <c r="B49">
        <v>224.13499999999999</v>
      </c>
      <c r="C49">
        <v>183.965</v>
      </c>
      <c r="D49">
        <v>157.548</v>
      </c>
      <c r="E49">
        <v>176.851</v>
      </c>
      <c r="F49">
        <v>84.861000000000004</v>
      </c>
    </row>
    <row r="50" spans="1:6" x14ac:dyDescent="0.25">
      <c r="A50">
        <v>186.24719999999999</v>
      </c>
      <c r="B50">
        <v>226.173</v>
      </c>
      <c r="C50">
        <v>182.809</v>
      </c>
      <c r="D50">
        <v>161.97799999999998</v>
      </c>
      <c r="E50">
        <v>172.44899999999998</v>
      </c>
      <c r="F50">
        <v>84.590999999999994</v>
      </c>
    </row>
    <row r="51" spans="1:6" x14ac:dyDescent="0.25">
      <c r="A51">
        <v>190.12739999999999</v>
      </c>
      <c r="B51">
        <v>226.86199999999999</v>
      </c>
      <c r="C51">
        <v>183.56900000000002</v>
      </c>
      <c r="D51">
        <v>158.08600000000001</v>
      </c>
      <c r="E51">
        <v>164.80199999999999</v>
      </c>
      <c r="F51">
        <v>83.599000000000004</v>
      </c>
    </row>
    <row r="52" spans="1:6" x14ac:dyDescent="0.25">
      <c r="A52">
        <v>194.00700000000001</v>
      </c>
      <c r="B52">
        <v>227.81799999999998</v>
      </c>
      <c r="C52">
        <v>184.41</v>
      </c>
      <c r="D52">
        <v>158.75800000000001</v>
      </c>
      <c r="E52">
        <v>167.19399999999999</v>
      </c>
      <c r="F52">
        <v>84.006</v>
      </c>
    </row>
    <row r="53" spans="1:6" x14ac:dyDescent="0.25">
      <c r="A53">
        <v>197.88720000000001</v>
      </c>
      <c r="B53">
        <v>230.148</v>
      </c>
      <c r="C53">
        <v>185.74699999999999</v>
      </c>
      <c r="D53">
        <v>159.93100000000001</v>
      </c>
      <c r="E53">
        <v>163.08600000000001</v>
      </c>
      <c r="F53">
        <v>83.694000000000003</v>
      </c>
    </row>
    <row r="54" spans="1:6" x14ac:dyDescent="0.25">
      <c r="A54">
        <v>201.76740000000001</v>
      </c>
      <c r="B54">
        <v>229.44</v>
      </c>
      <c r="C54">
        <v>187.714</v>
      </c>
      <c r="D54">
        <v>160.17600000000002</v>
      </c>
      <c r="E54">
        <v>167.82900000000001</v>
      </c>
      <c r="F54">
        <v>84.611999999999995</v>
      </c>
    </row>
    <row r="55" spans="1:6" x14ac:dyDescent="0.25">
      <c r="A55">
        <v>205.64760000000001</v>
      </c>
      <c r="B55">
        <v>228.56</v>
      </c>
      <c r="C55">
        <v>189.73399999999998</v>
      </c>
      <c r="D55">
        <v>163.27500000000001</v>
      </c>
      <c r="E55">
        <v>165.596</v>
      </c>
      <c r="F55">
        <v>85.092999999999989</v>
      </c>
    </row>
    <row r="56" spans="1:6" x14ac:dyDescent="0.25">
      <c r="A56">
        <v>209.52779999999998</v>
      </c>
      <c r="B56">
        <v>143.93199999999999</v>
      </c>
      <c r="C56">
        <v>119.69499999999999</v>
      </c>
      <c r="D56">
        <v>105.501</v>
      </c>
      <c r="E56">
        <v>104.66899999999998</v>
      </c>
      <c r="F56">
        <v>49.379999999999995</v>
      </c>
    </row>
    <row r="57" spans="1:6" x14ac:dyDescent="0.25">
      <c r="A57">
        <v>213.40799999999999</v>
      </c>
      <c r="B57">
        <v>126.94099999999999</v>
      </c>
      <c r="C57">
        <v>104.729</v>
      </c>
      <c r="D57">
        <v>94.77</v>
      </c>
      <c r="E57">
        <v>98.792999999999992</v>
      </c>
      <c r="F57">
        <v>44.525999999999996</v>
      </c>
    </row>
    <row r="58" spans="1:6" x14ac:dyDescent="0.25">
      <c r="A58">
        <v>217.28819999999999</v>
      </c>
      <c r="B58">
        <v>123.76400000000001</v>
      </c>
      <c r="C58">
        <v>102.13400000000001</v>
      </c>
      <c r="D58">
        <v>97.706999999999994</v>
      </c>
      <c r="E58">
        <v>98.056999999999988</v>
      </c>
      <c r="F58">
        <v>45.78</v>
      </c>
    </row>
    <row r="59" spans="1:6" x14ac:dyDescent="0.25">
      <c r="A59">
        <v>221.16839999999999</v>
      </c>
      <c r="B59">
        <v>119.49300000000001</v>
      </c>
      <c r="C59">
        <v>100.90500000000002</v>
      </c>
      <c r="D59">
        <v>97.632999999999996</v>
      </c>
      <c r="E59">
        <v>97.3</v>
      </c>
      <c r="F59">
        <v>44.801000000000002</v>
      </c>
    </row>
    <row r="60" spans="1:6" x14ac:dyDescent="0.25">
      <c r="A60">
        <v>225.04859999999999</v>
      </c>
      <c r="B60">
        <v>116.41799999999999</v>
      </c>
      <c r="C60">
        <v>97.122</v>
      </c>
      <c r="D60">
        <v>95.750999999999991</v>
      </c>
      <c r="E60">
        <v>95.287999999999997</v>
      </c>
      <c r="F60">
        <v>44.826999999999984</v>
      </c>
    </row>
    <row r="61" spans="1:6" x14ac:dyDescent="0.25">
      <c r="A61">
        <v>228.9288</v>
      </c>
      <c r="B61">
        <v>111.41699999999999</v>
      </c>
      <c r="C61">
        <v>93.98299999999999</v>
      </c>
      <c r="D61">
        <v>95.554999999999993</v>
      </c>
      <c r="E61">
        <v>96.063000000000002</v>
      </c>
      <c r="F61">
        <v>43.344999999999985</v>
      </c>
    </row>
    <row r="62" spans="1:6" x14ac:dyDescent="0.25">
      <c r="A62">
        <v>232.809</v>
      </c>
      <c r="B62">
        <v>108.57900000000001</v>
      </c>
      <c r="C62">
        <v>92.739000000000004</v>
      </c>
      <c r="D62">
        <v>93.048000000000002</v>
      </c>
      <c r="E62">
        <v>93.443999999999988</v>
      </c>
      <c r="F62">
        <v>41.949000000000012</v>
      </c>
    </row>
    <row r="63" spans="1:6" x14ac:dyDescent="0.25">
      <c r="A63">
        <v>236.68860000000001</v>
      </c>
      <c r="B63">
        <v>109.205</v>
      </c>
      <c r="C63">
        <v>93.927000000000007</v>
      </c>
      <c r="D63">
        <v>96.715999999999994</v>
      </c>
      <c r="E63">
        <v>96.381999999999991</v>
      </c>
      <c r="F63">
        <v>44.000999999999991</v>
      </c>
    </row>
    <row r="64" spans="1:6" x14ac:dyDescent="0.25">
      <c r="A64">
        <v>240.56880000000001</v>
      </c>
      <c r="B64">
        <v>109.92900000000002</v>
      </c>
      <c r="C64">
        <v>93.768000000000015</v>
      </c>
      <c r="D64">
        <v>94.410000000000011</v>
      </c>
      <c r="E64">
        <v>95.25500000000001</v>
      </c>
      <c r="F64">
        <v>44.184000000000012</v>
      </c>
    </row>
    <row r="65" spans="1:6" x14ac:dyDescent="0.25">
      <c r="A65">
        <v>244.44900000000001</v>
      </c>
      <c r="B65">
        <v>108.276</v>
      </c>
      <c r="C65">
        <v>92.559999999999988</v>
      </c>
      <c r="D65">
        <v>90.897000000000006</v>
      </c>
      <c r="E65">
        <v>97.125999999999991</v>
      </c>
      <c r="F65">
        <v>42.457000000000008</v>
      </c>
    </row>
    <row r="66" spans="1:6" x14ac:dyDescent="0.25">
      <c r="A66">
        <v>248.32919999999999</v>
      </c>
      <c r="B66">
        <v>106.53099999999999</v>
      </c>
      <c r="C66">
        <v>91.207000000000008</v>
      </c>
      <c r="D66">
        <v>93.11</v>
      </c>
      <c r="E66">
        <v>93.076000000000008</v>
      </c>
      <c r="F66">
        <v>41.057000000000002</v>
      </c>
    </row>
    <row r="67" spans="1:6" x14ac:dyDescent="0.25">
      <c r="A67">
        <v>252.20940000000002</v>
      </c>
      <c r="B67">
        <v>107.64499999999998</v>
      </c>
      <c r="C67">
        <v>90.97</v>
      </c>
      <c r="D67">
        <v>93</v>
      </c>
      <c r="E67">
        <v>91.781999999999982</v>
      </c>
      <c r="F67">
        <v>41.10899999999998</v>
      </c>
    </row>
    <row r="68" spans="1:6" x14ac:dyDescent="0.25">
      <c r="A68">
        <v>256.08960000000002</v>
      </c>
      <c r="B68">
        <v>105.30299999999998</v>
      </c>
      <c r="C68">
        <v>92.713000000000008</v>
      </c>
      <c r="D68">
        <v>95.897999999999982</v>
      </c>
      <c r="E68">
        <v>94.814000000000007</v>
      </c>
      <c r="F68">
        <v>41.49499999999999</v>
      </c>
    </row>
    <row r="69" spans="1:6" x14ac:dyDescent="0.25">
      <c r="A69">
        <v>259.96980000000002</v>
      </c>
      <c r="B69">
        <v>106.47300000000001</v>
      </c>
      <c r="C69">
        <v>91.707999999999998</v>
      </c>
      <c r="D69">
        <v>93.26400000000001</v>
      </c>
      <c r="E69">
        <v>91.046000000000021</v>
      </c>
      <c r="F69">
        <v>40.631</v>
      </c>
    </row>
    <row r="70" spans="1:6" x14ac:dyDescent="0.25">
      <c r="A70">
        <v>263.85000000000002</v>
      </c>
      <c r="B70">
        <v>108.95599999999999</v>
      </c>
      <c r="C70">
        <v>94.891999999999996</v>
      </c>
      <c r="D70">
        <v>96.68</v>
      </c>
      <c r="E70">
        <v>95.633999999999986</v>
      </c>
      <c r="F70">
        <v>43.522999999999996</v>
      </c>
    </row>
    <row r="71" spans="1:6" x14ac:dyDescent="0.25">
      <c r="A71">
        <v>267.73020000000002</v>
      </c>
      <c r="B71">
        <v>105.13799999999999</v>
      </c>
      <c r="C71">
        <v>92.974000000000004</v>
      </c>
      <c r="D71">
        <v>99.122</v>
      </c>
      <c r="E71">
        <v>94.960999999999999</v>
      </c>
      <c r="F71">
        <v>42.600000000000009</v>
      </c>
    </row>
    <row r="72" spans="1:6" x14ac:dyDescent="0.25">
      <c r="A72">
        <v>271.61040000000003</v>
      </c>
      <c r="B72">
        <v>106.839</v>
      </c>
      <c r="C72">
        <v>92.363</v>
      </c>
      <c r="D72">
        <v>98.341000000000008</v>
      </c>
      <c r="E72">
        <v>94.615000000000009</v>
      </c>
      <c r="F72">
        <v>42.691000000000003</v>
      </c>
    </row>
    <row r="73" spans="1:6" x14ac:dyDescent="0.25">
      <c r="A73">
        <v>275.49060000000003</v>
      </c>
      <c r="B73">
        <v>108.57899999999999</v>
      </c>
      <c r="C73">
        <v>91.608999999999995</v>
      </c>
      <c r="D73">
        <v>97.903000000000006</v>
      </c>
      <c r="E73">
        <v>94.98299999999999</v>
      </c>
      <c r="F73">
        <v>42.244000000000014</v>
      </c>
    </row>
    <row r="74" spans="1:6" x14ac:dyDescent="0.25">
      <c r="A74">
        <v>279.37020000000001</v>
      </c>
      <c r="B74">
        <v>110.02399999999999</v>
      </c>
      <c r="C74">
        <v>94.948999999999998</v>
      </c>
      <c r="D74">
        <v>101.18599999999999</v>
      </c>
      <c r="E74">
        <v>97.656999999999996</v>
      </c>
      <c r="F74">
        <v>44.626999999999995</v>
      </c>
    </row>
    <row r="75" spans="1:6" x14ac:dyDescent="0.25">
      <c r="A75">
        <v>283.25040000000001</v>
      </c>
      <c r="B75">
        <v>108.73700000000001</v>
      </c>
      <c r="C75">
        <v>94.041000000000011</v>
      </c>
      <c r="D75">
        <v>100.23800000000001</v>
      </c>
      <c r="E75">
        <v>98.310999999999993</v>
      </c>
      <c r="F75">
        <v>43.480000000000004</v>
      </c>
    </row>
    <row r="76" spans="1:6" x14ac:dyDescent="0.25">
      <c r="A76">
        <v>287.13060000000002</v>
      </c>
      <c r="B76">
        <v>180.054</v>
      </c>
      <c r="C76">
        <v>148.57599999999999</v>
      </c>
      <c r="D76">
        <v>156.553</v>
      </c>
      <c r="E76">
        <v>160.97999999999999</v>
      </c>
      <c r="F76">
        <v>71.820000000000007</v>
      </c>
    </row>
    <row r="77" spans="1:6" x14ac:dyDescent="0.25">
      <c r="A77">
        <v>291.01080000000002</v>
      </c>
      <c r="B77">
        <v>193.84300000000002</v>
      </c>
      <c r="C77">
        <v>159.15300000000002</v>
      </c>
      <c r="D77">
        <v>158.458</v>
      </c>
      <c r="E77">
        <v>163.00200000000001</v>
      </c>
      <c r="F77">
        <v>75.370999999999995</v>
      </c>
    </row>
    <row r="78" spans="1:6" x14ac:dyDescent="0.25">
      <c r="A78">
        <v>294.89100000000002</v>
      </c>
      <c r="B78">
        <v>206.029</v>
      </c>
      <c r="C78">
        <v>163.63999999999999</v>
      </c>
      <c r="D78">
        <v>160.68299999999999</v>
      </c>
      <c r="E78">
        <v>169.749</v>
      </c>
      <c r="F78">
        <v>77.77300000000001</v>
      </c>
    </row>
    <row r="79" spans="1:6" x14ac:dyDescent="0.25">
      <c r="A79">
        <v>298.77120000000002</v>
      </c>
      <c r="B79">
        <v>213.501</v>
      </c>
      <c r="C79">
        <v>168.941</v>
      </c>
      <c r="D79">
        <v>159.542</v>
      </c>
      <c r="E79">
        <v>168.68100000000001</v>
      </c>
      <c r="F79">
        <v>79.644000000000005</v>
      </c>
    </row>
    <row r="80" spans="1:6" x14ac:dyDescent="0.25">
      <c r="A80">
        <v>302.65140000000002</v>
      </c>
      <c r="B80">
        <v>216.589</v>
      </c>
      <c r="C80">
        <v>172.62899999999999</v>
      </c>
      <c r="D80">
        <v>160.994</v>
      </c>
      <c r="E80">
        <v>170.071</v>
      </c>
      <c r="F80">
        <v>81.299000000000007</v>
      </c>
    </row>
    <row r="81" spans="1:6" x14ac:dyDescent="0.25">
      <c r="A81">
        <v>306.53160000000003</v>
      </c>
      <c r="B81">
        <v>220.54999999999998</v>
      </c>
      <c r="C81">
        <v>174.95999999999998</v>
      </c>
      <c r="D81">
        <v>159.501</v>
      </c>
      <c r="E81">
        <v>175.07</v>
      </c>
      <c r="F81">
        <v>83.144000000000005</v>
      </c>
    </row>
    <row r="82" spans="1:6" x14ac:dyDescent="0.25">
      <c r="A82">
        <v>310.41180000000003</v>
      </c>
      <c r="B82">
        <v>220.47300000000001</v>
      </c>
      <c r="C82">
        <v>176.56400000000002</v>
      </c>
      <c r="D82">
        <v>161.46900000000002</v>
      </c>
      <c r="E82">
        <v>177.32400000000001</v>
      </c>
      <c r="F82">
        <v>83.557000000000002</v>
      </c>
    </row>
    <row r="83" spans="1:6" x14ac:dyDescent="0.25">
      <c r="A83">
        <v>314.29199999999997</v>
      </c>
      <c r="B83">
        <v>222.15100000000001</v>
      </c>
      <c r="C83">
        <v>175.744</v>
      </c>
      <c r="D83">
        <v>163.39400000000001</v>
      </c>
      <c r="E83">
        <v>181.96799999999999</v>
      </c>
      <c r="F83">
        <v>84.054999999999993</v>
      </c>
    </row>
    <row r="84" spans="1:6" x14ac:dyDescent="0.25">
      <c r="A84">
        <v>318.17220000000003</v>
      </c>
      <c r="B84">
        <v>224.43799999999999</v>
      </c>
      <c r="C84">
        <v>174.73099999999999</v>
      </c>
      <c r="D84">
        <v>162.41</v>
      </c>
      <c r="E84">
        <v>180.72499999999999</v>
      </c>
      <c r="F84">
        <v>84.100000000000009</v>
      </c>
    </row>
    <row r="85" spans="1:6" x14ac:dyDescent="0.25">
      <c r="A85">
        <v>322.05180000000001</v>
      </c>
      <c r="B85">
        <v>225.267</v>
      </c>
      <c r="C85">
        <v>177.941</v>
      </c>
      <c r="D85">
        <v>163.113</v>
      </c>
      <c r="E85">
        <v>179.35399999999998</v>
      </c>
      <c r="F85">
        <v>84.733999999999995</v>
      </c>
    </row>
    <row r="86" spans="1:6" x14ac:dyDescent="0.25">
      <c r="A86">
        <v>325.93200000000002</v>
      </c>
      <c r="B86">
        <v>226.21799999999999</v>
      </c>
      <c r="C86">
        <v>177.86500000000001</v>
      </c>
      <c r="D86">
        <v>165.465</v>
      </c>
      <c r="E86">
        <v>185.322</v>
      </c>
      <c r="F86">
        <v>85.426999999999992</v>
      </c>
    </row>
    <row r="87" spans="1:6" x14ac:dyDescent="0.25">
      <c r="A87">
        <v>329.81220000000002</v>
      </c>
      <c r="B87">
        <v>225.90700000000001</v>
      </c>
      <c r="C87">
        <v>178.74</v>
      </c>
      <c r="D87">
        <v>164.88400000000001</v>
      </c>
      <c r="E87">
        <v>184.20699999999999</v>
      </c>
      <c r="F87">
        <v>85.64500000000001</v>
      </c>
    </row>
    <row r="88" spans="1:6" x14ac:dyDescent="0.25">
      <c r="A88">
        <v>333.69240000000002</v>
      </c>
      <c r="B88">
        <v>227.80799999999999</v>
      </c>
      <c r="C88">
        <v>176.48099999999999</v>
      </c>
      <c r="D88">
        <v>162.40199999999999</v>
      </c>
      <c r="E88">
        <v>184.67399999999998</v>
      </c>
      <c r="F88">
        <v>85.792000000000002</v>
      </c>
    </row>
    <row r="89" spans="1:6" x14ac:dyDescent="0.25">
      <c r="A89">
        <v>337.57260000000002</v>
      </c>
      <c r="B89">
        <v>203.18899999999999</v>
      </c>
      <c r="C89">
        <v>153.15199999999999</v>
      </c>
      <c r="D89">
        <v>142.38999999999999</v>
      </c>
      <c r="E89">
        <v>159.16200000000001</v>
      </c>
      <c r="F89">
        <v>65.188999999999993</v>
      </c>
    </row>
    <row r="90" spans="1:6" x14ac:dyDescent="0.25">
      <c r="A90">
        <v>341.45280000000002</v>
      </c>
      <c r="B90">
        <v>103.836</v>
      </c>
      <c r="C90">
        <v>77.536000000000016</v>
      </c>
      <c r="D90">
        <v>71.361000000000004</v>
      </c>
      <c r="E90">
        <v>81.695000000000007</v>
      </c>
      <c r="F90">
        <v>33.243000000000009</v>
      </c>
    </row>
    <row r="91" spans="1:6" x14ac:dyDescent="0.25">
      <c r="A91">
        <v>345.33300000000003</v>
      </c>
      <c r="B91">
        <v>95.682000000000016</v>
      </c>
      <c r="C91">
        <v>72.787000000000006</v>
      </c>
      <c r="D91">
        <v>72.760000000000019</v>
      </c>
      <c r="E91">
        <v>80.277000000000015</v>
      </c>
      <c r="F91">
        <v>31.110000000000014</v>
      </c>
    </row>
    <row r="92" spans="1:6" x14ac:dyDescent="0.25">
      <c r="A92">
        <v>349.21319999999997</v>
      </c>
      <c r="B92">
        <v>91.206999999999994</v>
      </c>
      <c r="C92">
        <v>70.38900000000001</v>
      </c>
      <c r="D92">
        <v>72.180000000000007</v>
      </c>
      <c r="E92">
        <v>80.451999999999998</v>
      </c>
      <c r="F92">
        <v>31.379999999999995</v>
      </c>
    </row>
    <row r="93" spans="1:6" x14ac:dyDescent="0.25">
      <c r="A93">
        <v>353.09340000000003</v>
      </c>
      <c r="B93">
        <v>86.324999999999989</v>
      </c>
      <c r="C93">
        <v>70.003999999999991</v>
      </c>
      <c r="D93">
        <v>73.63300000000001</v>
      </c>
      <c r="E93">
        <v>77.468999999999994</v>
      </c>
      <c r="F93">
        <v>30.412000000000006</v>
      </c>
    </row>
    <row r="94" spans="1:6" x14ac:dyDescent="0.25">
      <c r="A94">
        <v>356.97359999999998</v>
      </c>
      <c r="B94">
        <v>86.679999999999993</v>
      </c>
      <c r="C94">
        <v>71.422000000000011</v>
      </c>
      <c r="D94">
        <v>75.347999999999999</v>
      </c>
      <c r="E94">
        <v>79.149000000000015</v>
      </c>
      <c r="F94">
        <v>32.331000000000003</v>
      </c>
    </row>
    <row r="95" spans="1:6" x14ac:dyDescent="0.25">
      <c r="A95">
        <v>360.85380000000004</v>
      </c>
      <c r="B95">
        <v>83.194000000000017</v>
      </c>
      <c r="C95">
        <v>70.067000000000007</v>
      </c>
      <c r="D95">
        <v>74.088999999999999</v>
      </c>
      <c r="E95">
        <v>75.283000000000015</v>
      </c>
      <c r="F95">
        <v>30.320999999999998</v>
      </c>
    </row>
    <row r="96" spans="1:6" x14ac:dyDescent="0.25">
      <c r="A96">
        <v>364.73340000000002</v>
      </c>
      <c r="B96">
        <v>81.466000000000008</v>
      </c>
      <c r="C96">
        <v>69.472000000000008</v>
      </c>
      <c r="D96">
        <v>73.856000000000023</v>
      </c>
      <c r="E96">
        <v>74.443000000000012</v>
      </c>
      <c r="F96">
        <v>30.367000000000019</v>
      </c>
    </row>
    <row r="97" spans="1:6" x14ac:dyDescent="0.25">
      <c r="A97">
        <v>368.61360000000002</v>
      </c>
      <c r="B97">
        <v>80.955999999999989</v>
      </c>
      <c r="C97">
        <v>69.014999999999986</v>
      </c>
      <c r="D97">
        <v>71.293999999999983</v>
      </c>
      <c r="E97">
        <v>74.99799999999999</v>
      </c>
      <c r="F97">
        <v>30.311999999999983</v>
      </c>
    </row>
    <row r="98" spans="1:6" x14ac:dyDescent="0.25">
      <c r="A98">
        <v>372.49380000000002</v>
      </c>
      <c r="B98">
        <v>77.22999999999999</v>
      </c>
      <c r="C98">
        <v>67.532000000000011</v>
      </c>
      <c r="D98">
        <v>72.986999999999995</v>
      </c>
      <c r="E98">
        <v>74.533999999999992</v>
      </c>
      <c r="F98">
        <v>29.531000000000006</v>
      </c>
    </row>
    <row r="99" spans="1:6" x14ac:dyDescent="0.25">
      <c r="A99">
        <v>376.37400000000002</v>
      </c>
      <c r="B99">
        <v>77.396000000000015</v>
      </c>
      <c r="C99">
        <v>66.813999999999993</v>
      </c>
      <c r="D99">
        <v>74.146000000000015</v>
      </c>
      <c r="E99">
        <v>74.923000000000002</v>
      </c>
      <c r="F99">
        <v>29.76400000000001</v>
      </c>
    </row>
    <row r="100" spans="1:6" x14ac:dyDescent="0.25">
      <c r="A100">
        <v>380.25420000000003</v>
      </c>
      <c r="B100">
        <v>76.222999999999985</v>
      </c>
      <c r="C100">
        <v>66.920999999999992</v>
      </c>
      <c r="D100">
        <v>73.496999999999986</v>
      </c>
      <c r="E100">
        <v>77.576999999999998</v>
      </c>
      <c r="F100">
        <v>29.271999999999991</v>
      </c>
    </row>
    <row r="101" spans="1:6" x14ac:dyDescent="0.25">
      <c r="A101">
        <v>384.13439999999997</v>
      </c>
      <c r="B101">
        <v>177.13499999999999</v>
      </c>
      <c r="C101">
        <v>147.87199999999999</v>
      </c>
      <c r="D101">
        <v>151.33999999999997</v>
      </c>
      <c r="E101">
        <v>165.363</v>
      </c>
      <c r="F101">
        <v>71.468000000000004</v>
      </c>
    </row>
    <row r="102" spans="1:6" x14ac:dyDescent="0.25">
      <c r="A102">
        <v>388.01460000000003</v>
      </c>
      <c r="B102">
        <v>192.25</v>
      </c>
      <c r="C102">
        <v>154.79100000000003</v>
      </c>
      <c r="D102">
        <v>149.66400000000002</v>
      </c>
      <c r="E102">
        <v>167.40800000000002</v>
      </c>
      <c r="F102">
        <v>73.953999999999994</v>
      </c>
    </row>
    <row r="103" spans="1:6" x14ac:dyDescent="0.25">
      <c r="A103">
        <v>391.89479999999998</v>
      </c>
      <c r="B103">
        <v>201.905</v>
      </c>
      <c r="C103">
        <v>162.637</v>
      </c>
      <c r="D103">
        <v>154.40899999999999</v>
      </c>
      <c r="E103">
        <v>167.25399999999999</v>
      </c>
      <c r="F103">
        <v>76.198999999999998</v>
      </c>
    </row>
    <row r="104" spans="1:6" x14ac:dyDescent="0.25">
      <c r="A104">
        <v>395.77500000000003</v>
      </c>
      <c r="B104">
        <v>208.59799999999998</v>
      </c>
      <c r="C104">
        <v>165.285</v>
      </c>
      <c r="D104">
        <v>147.739</v>
      </c>
      <c r="E104">
        <v>170.547</v>
      </c>
      <c r="F104">
        <v>78.448999999999998</v>
      </c>
    </row>
    <row r="105" spans="1:6" x14ac:dyDescent="0.25">
      <c r="A105">
        <v>399.65519999999998</v>
      </c>
      <c r="B105">
        <v>213.88200000000001</v>
      </c>
      <c r="C105">
        <v>168.86799999999999</v>
      </c>
      <c r="D105">
        <v>146</v>
      </c>
      <c r="E105">
        <v>172.56699999999998</v>
      </c>
      <c r="F105">
        <v>79.603999999999999</v>
      </c>
    </row>
    <row r="106" spans="1:6" x14ac:dyDescent="0.25">
      <c r="A106">
        <v>403.53540000000004</v>
      </c>
      <c r="B106">
        <v>215.245</v>
      </c>
      <c r="C106">
        <v>172.53300000000002</v>
      </c>
      <c r="D106">
        <v>148.54300000000001</v>
      </c>
      <c r="E106">
        <v>171.73</v>
      </c>
      <c r="F106">
        <v>81.445000000000007</v>
      </c>
    </row>
    <row r="107" spans="1:6" x14ac:dyDescent="0.25">
      <c r="A107">
        <v>407.41500000000002</v>
      </c>
      <c r="B107">
        <v>218.27699999999999</v>
      </c>
      <c r="C107">
        <v>173.386</v>
      </c>
      <c r="D107">
        <v>149.76999999999998</v>
      </c>
      <c r="E107">
        <v>176.358</v>
      </c>
      <c r="F107">
        <v>82.356999999999999</v>
      </c>
    </row>
    <row r="108" spans="1:6" x14ac:dyDescent="0.25">
      <c r="A108">
        <v>411.29520000000002</v>
      </c>
      <c r="B108">
        <v>217.774</v>
      </c>
      <c r="C108">
        <v>175.012</v>
      </c>
      <c r="D108">
        <v>147.358</v>
      </c>
      <c r="E108">
        <v>176.459</v>
      </c>
      <c r="F108">
        <v>83.551999999999992</v>
      </c>
    </row>
    <row r="109" spans="1:6" x14ac:dyDescent="0.25">
      <c r="A109">
        <v>415.17540000000002</v>
      </c>
      <c r="B109">
        <v>221.83600000000001</v>
      </c>
      <c r="C109">
        <v>175.64600000000002</v>
      </c>
      <c r="D109">
        <v>147.72800000000001</v>
      </c>
      <c r="E109">
        <v>174.38800000000001</v>
      </c>
      <c r="F109">
        <v>83.859000000000009</v>
      </c>
    </row>
    <row r="110" spans="1:6" x14ac:dyDescent="0.25">
      <c r="A110">
        <v>419.05559999999997</v>
      </c>
      <c r="B110">
        <v>222.23699999999999</v>
      </c>
      <c r="C110">
        <v>179.035</v>
      </c>
      <c r="D110">
        <v>148.69399999999999</v>
      </c>
      <c r="E110">
        <v>175.12700000000001</v>
      </c>
      <c r="F110">
        <v>83.981999999999999</v>
      </c>
    </row>
    <row r="111" spans="1:6" x14ac:dyDescent="0.25">
      <c r="A111">
        <v>422.93580000000003</v>
      </c>
      <c r="B111">
        <v>223.78</v>
      </c>
      <c r="C111">
        <v>181.27</v>
      </c>
      <c r="D111">
        <v>151.255</v>
      </c>
      <c r="E111">
        <v>172.761</v>
      </c>
      <c r="F111">
        <v>84.814000000000007</v>
      </c>
    </row>
    <row r="112" spans="1:6" x14ac:dyDescent="0.25">
      <c r="A112">
        <v>426.81599999999997</v>
      </c>
      <c r="B112">
        <v>224.46899999999999</v>
      </c>
      <c r="C112">
        <v>181.87700000000001</v>
      </c>
      <c r="D112">
        <v>149.494</v>
      </c>
      <c r="E112">
        <v>174.607</v>
      </c>
      <c r="F112">
        <v>85.37299999999999</v>
      </c>
    </row>
    <row r="113" spans="1:6" x14ac:dyDescent="0.25">
      <c r="A113">
        <v>430.69620000000003</v>
      </c>
      <c r="B113">
        <v>226.739</v>
      </c>
      <c r="C113">
        <v>182.05099999999999</v>
      </c>
      <c r="D113">
        <v>146.12</v>
      </c>
      <c r="E113">
        <v>173.92099999999999</v>
      </c>
      <c r="F113">
        <v>85.789999999999992</v>
      </c>
    </row>
    <row r="114" spans="1:6" x14ac:dyDescent="0.25">
      <c r="A114">
        <v>434.57639999999998</v>
      </c>
      <c r="B114">
        <v>225.34800000000001</v>
      </c>
      <c r="C114">
        <v>180.95500000000001</v>
      </c>
      <c r="D114">
        <v>147.60300000000001</v>
      </c>
      <c r="E114">
        <v>167.99800000000002</v>
      </c>
      <c r="F114">
        <v>85.551000000000002</v>
      </c>
    </row>
    <row r="115" spans="1:6" x14ac:dyDescent="0.25">
      <c r="A115">
        <v>438.45660000000004</v>
      </c>
      <c r="B115">
        <v>227.221</v>
      </c>
      <c r="C115">
        <v>181.59199999999998</v>
      </c>
      <c r="D115">
        <v>147.95399999999998</v>
      </c>
      <c r="E115">
        <v>168.434</v>
      </c>
      <c r="F115">
        <v>86.820000000000007</v>
      </c>
    </row>
    <row r="116" spans="1:6" x14ac:dyDescent="0.25">
      <c r="A116">
        <v>442.33679999999998</v>
      </c>
      <c r="B116">
        <v>145.22399999999999</v>
      </c>
      <c r="C116">
        <v>116.64500000000001</v>
      </c>
      <c r="D116">
        <v>96.092999999999989</v>
      </c>
      <c r="E116">
        <v>112.93</v>
      </c>
      <c r="F116">
        <v>52.625</v>
      </c>
    </row>
    <row r="117" spans="1:6" x14ac:dyDescent="0.25">
      <c r="A117">
        <v>446.21700000000004</v>
      </c>
      <c r="B117">
        <v>141.083</v>
      </c>
      <c r="C117">
        <v>113.15899999999999</v>
      </c>
      <c r="D117">
        <v>97.23599999999999</v>
      </c>
      <c r="E117">
        <v>110.608</v>
      </c>
      <c r="F117">
        <v>52.045000000000016</v>
      </c>
    </row>
    <row r="118" spans="1:6" x14ac:dyDescent="0.25">
      <c r="A118">
        <v>450.09660000000002</v>
      </c>
      <c r="B118">
        <v>135.952</v>
      </c>
      <c r="C118">
        <v>110.699</v>
      </c>
      <c r="D118">
        <v>98.147000000000006</v>
      </c>
      <c r="E118">
        <v>107.57200000000002</v>
      </c>
      <c r="F118">
        <v>51.493000000000009</v>
      </c>
    </row>
    <row r="119" spans="1:6" x14ac:dyDescent="0.25">
      <c r="A119">
        <v>453.97679999999997</v>
      </c>
      <c r="B119">
        <v>134.23400000000001</v>
      </c>
      <c r="C119">
        <v>108.88999999999999</v>
      </c>
      <c r="D119">
        <v>97.662999999999982</v>
      </c>
      <c r="E119">
        <v>107.16800000000001</v>
      </c>
      <c r="F119">
        <v>50.722000000000008</v>
      </c>
    </row>
    <row r="120" spans="1:6" x14ac:dyDescent="0.25">
      <c r="A120">
        <v>457.85700000000003</v>
      </c>
      <c r="B120">
        <v>132.30100000000002</v>
      </c>
      <c r="C120">
        <v>106.99100000000001</v>
      </c>
      <c r="D120">
        <v>96.644000000000005</v>
      </c>
      <c r="E120">
        <v>103.726</v>
      </c>
      <c r="F120">
        <v>50.03</v>
      </c>
    </row>
    <row r="121" spans="1:6" x14ac:dyDescent="0.25">
      <c r="A121">
        <v>461.73719999999997</v>
      </c>
      <c r="B121">
        <v>129.43900000000002</v>
      </c>
      <c r="C121">
        <v>105.38000000000001</v>
      </c>
      <c r="D121">
        <v>96.48899999999999</v>
      </c>
      <c r="E121">
        <v>104.02300000000001</v>
      </c>
      <c r="F121">
        <v>49.418999999999997</v>
      </c>
    </row>
    <row r="122" spans="1:6" x14ac:dyDescent="0.25">
      <c r="A122">
        <v>465.61740000000003</v>
      </c>
      <c r="B122">
        <v>127.13699999999999</v>
      </c>
      <c r="C122">
        <v>102.34499999999998</v>
      </c>
      <c r="D122">
        <v>91.118000000000009</v>
      </c>
      <c r="E122">
        <v>102.62499999999999</v>
      </c>
      <c r="F122">
        <v>47.043999999999997</v>
      </c>
    </row>
    <row r="123" spans="1:6" x14ac:dyDescent="0.25">
      <c r="A123">
        <v>469.49759999999998</v>
      </c>
      <c r="B123">
        <v>129.71899999999999</v>
      </c>
      <c r="C123">
        <v>104.28</v>
      </c>
      <c r="D123">
        <v>88.887</v>
      </c>
      <c r="E123">
        <v>100.36600000000001</v>
      </c>
      <c r="F123">
        <v>48.200999999999993</v>
      </c>
    </row>
    <row r="124" spans="1:6" x14ac:dyDescent="0.25">
      <c r="A124">
        <v>473.37780000000004</v>
      </c>
      <c r="B124">
        <v>127.29300000000001</v>
      </c>
      <c r="C124">
        <v>103.50999999999999</v>
      </c>
      <c r="D124">
        <v>89.572000000000003</v>
      </c>
      <c r="E124">
        <v>102.39600000000002</v>
      </c>
      <c r="F124">
        <v>48.063000000000017</v>
      </c>
    </row>
    <row r="125" spans="1:6" x14ac:dyDescent="0.25">
      <c r="A125">
        <v>477.25799999999998</v>
      </c>
      <c r="B125">
        <v>126.08499999999999</v>
      </c>
      <c r="C125">
        <v>104.48700000000001</v>
      </c>
      <c r="D125">
        <v>91.366</v>
      </c>
      <c r="E125">
        <v>104.67800000000001</v>
      </c>
      <c r="F125">
        <v>48.125999999999991</v>
      </c>
    </row>
    <row r="126" spans="1:6" x14ac:dyDescent="0.25">
      <c r="A126">
        <v>481.13819999999998</v>
      </c>
      <c r="B126">
        <v>125.857</v>
      </c>
      <c r="C126">
        <v>103.09100000000001</v>
      </c>
      <c r="D126">
        <v>87.828000000000003</v>
      </c>
      <c r="E126">
        <v>103.90899999999999</v>
      </c>
      <c r="F126">
        <v>47.569999999999993</v>
      </c>
    </row>
    <row r="127" spans="1:6" x14ac:dyDescent="0.25">
      <c r="A127">
        <v>485.01840000000004</v>
      </c>
      <c r="B127">
        <v>127.78900000000002</v>
      </c>
      <c r="C127">
        <v>102.81299999999999</v>
      </c>
      <c r="D127">
        <v>88.492999999999995</v>
      </c>
      <c r="E127">
        <v>99.820999999999998</v>
      </c>
      <c r="F127">
        <v>48.23599999999999</v>
      </c>
    </row>
    <row r="128" spans="1:6" x14ac:dyDescent="0.25">
      <c r="A128">
        <v>488.89860000000004</v>
      </c>
      <c r="B128">
        <v>124.593</v>
      </c>
      <c r="C128">
        <v>100.08899999999998</v>
      </c>
      <c r="D128">
        <v>88.255999999999986</v>
      </c>
      <c r="E128">
        <v>97.326000000000008</v>
      </c>
      <c r="F128">
        <v>46.95</v>
      </c>
    </row>
    <row r="129" spans="1:6" x14ac:dyDescent="0.25">
      <c r="A129">
        <v>492.77820000000003</v>
      </c>
      <c r="B129">
        <v>193.179</v>
      </c>
      <c r="C129">
        <v>150.245</v>
      </c>
      <c r="D129">
        <v>124.18499999999999</v>
      </c>
      <c r="E129">
        <v>143.947</v>
      </c>
      <c r="F129">
        <v>72.509999999999991</v>
      </c>
    </row>
    <row r="130" spans="1:6" x14ac:dyDescent="0.25">
      <c r="A130">
        <v>496.65839999999997</v>
      </c>
      <c r="B130">
        <v>204.63499999999999</v>
      </c>
      <c r="C130">
        <v>155.77500000000001</v>
      </c>
      <c r="D130">
        <v>123.33499999999999</v>
      </c>
      <c r="E130">
        <v>137.71</v>
      </c>
      <c r="F130">
        <v>74.725999999999999</v>
      </c>
    </row>
    <row r="131" spans="1:6" x14ac:dyDescent="0.25">
      <c r="A131">
        <v>500.53859999999997</v>
      </c>
      <c r="B131">
        <v>211.36999999999998</v>
      </c>
      <c r="C131">
        <v>162.024</v>
      </c>
      <c r="D131">
        <v>120.833</v>
      </c>
      <c r="E131">
        <v>134.95399999999998</v>
      </c>
      <c r="F131">
        <v>76.838000000000008</v>
      </c>
    </row>
    <row r="132" spans="1:6" x14ac:dyDescent="0.25">
      <c r="A132">
        <v>504.41880000000003</v>
      </c>
      <c r="B132">
        <v>215.22300000000001</v>
      </c>
      <c r="C132">
        <v>164.11199999999999</v>
      </c>
      <c r="D132">
        <v>117.506</v>
      </c>
      <c r="E132">
        <v>134.71700000000001</v>
      </c>
      <c r="F132">
        <v>78.061999999999998</v>
      </c>
    </row>
    <row r="133" spans="1:6" x14ac:dyDescent="0.25">
      <c r="A133">
        <v>508.29900000000004</v>
      </c>
      <c r="B133">
        <v>218.874</v>
      </c>
      <c r="C133">
        <v>166.21599999999998</v>
      </c>
      <c r="D133">
        <v>116.598</v>
      </c>
      <c r="E133">
        <v>137.37099999999998</v>
      </c>
      <c r="F133">
        <v>79.819999999999993</v>
      </c>
    </row>
    <row r="134" spans="1:6" x14ac:dyDescent="0.25">
      <c r="A134">
        <v>512.17920000000004</v>
      </c>
      <c r="B134">
        <v>221.89699999999999</v>
      </c>
      <c r="C134">
        <v>170.23499999999999</v>
      </c>
      <c r="D134">
        <v>119.307</v>
      </c>
      <c r="E134">
        <v>130.91399999999999</v>
      </c>
      <c r="F134">
        <v>80.677000000000007</v>
      </c>
    </row>
    <row r="135" spans="1:6" x14ac:dyDescent="0.25">
      <c r="A135">
        <v>516.05939999999998</v>
      </c>
      <c r="B135">
        <v>223.08799999999999</v>
      </c>
      <c r="C135">
        <v>169.53</v>
      </c>
      <c r="D135">
        <v>118.455</v>
      </c>
      <c r="E135">
        <v>129.61099999999999</v>
      </c>
      <c r="F135">
        <v>80.451999999999998</v>
      </c>
    </row>
    <row r="136" spans="1:6" x14ac:dyDescent="0.25">
      <c r="A136">
        <v>519.93960000000004</v>
      </c>
      <c r="B136">
        <v>224.19200000000001</v>
      </c>
      <c r="C136">
        <v>173.21300000000002</v>
      </c>
      <c r="D136">
        <v>118.008</v>
      </c>
      <c r="E136">
        <v>123.821</v>
      </c>
      <c r="F136">
        <v>80.959000000000003</v>
      </c>
    </row>
    <row r="137" spans="1:6" x14ac:dyDescent="0.25">
      <c r="A137">
        <v>523.81979999999999</v>
      </c>
      <c r="B137">
        <v>224.96300000000002</v>
      </c>
      <c r="C137">
        <v>173.35400000000001</v>
      </c>
      <c r="D137">
        <v>120.94799999999999</v>
      </c>
      <c r="E137">
        <v>118.34399999999999</v>
      </c>
      <c r="F137">
        <v>81.256999999999991</v>
      </c>
    </row>
    <row r="138" spans="1:6" x14ac:dyDescent="0.25">
      <c r="A138">
        <v>527.70000000000005</v>
      </c>
      <c r="B138">
        <v>227.233</v>
      </c>
      <c r="C138">
        <v>173.78100000000001</v>
      </c>
      <c r="D138">
        <v>118.962</v>
      </c>
      <c r="E138">
        <v>118.30900000000001</v>
      </c>
      <c r="F138">
        <v>81.527000000000001</v>
      </c>
    </row>
    <row r="139" spans="1:6" x14ac:dyDescent="0.25">
      <c r="A139">
        <v>531.58019999999999</v>
      </c>
      <c r="B139">
        <v>229.43699999999998</v>
      </c>
      <c r="C139">
        <v>175.65600000000001</v>
      </c>
      <c r="D139">
        <v>123.643</v>
      </c>
      <c r="E139">
        <v>122.44999999999999</v>
      </c>
      <c r="F139">
        <v>82.738</v>
      </c>
    </row>
    <row r="140" spans="1:6" x14ac:dyDescent="0.25">
      <c r="A140">
        <v>535.45979999999997</v>
      </c>
      <c r="B140">
        <v>230.3</v>
      </c>
      <c r="C140">
        <v>174.86099999999999</v>
      </c>
      <c r="D140">
        <v>121.322</v>
      </c>
      <c r="E140">
        <v>125.65299999999999</v>
      </c>
      <c r="F140">
        <v>82.974000000000004</v>
      </c>
    </row>
    <row r="141" spans="1:6" x14ac:dyDescent="0.25">
      <c r="A141">
        <v>539.34</v>
      </c>
      <c r="B141">
        <v>229.28900000000002</v>
      </c>
      <c r="C141">
        <v>177.90300000000002</v>
      </c>
      <c r="D141">
        <v>121.14</v>
      </c>
      <c r="E141">
        <v>131.77000000000001</v>
      </c>
      <c r="F141">
        <v>83.378</v>
      </c>
    </row>
    <row r="142" spans="1:6" x14ac:dyDescent="0.25">
      <c r="A142">
        <v>543.22019999999998</v>
      </c>
      <c r="B142">
        <v>230.75099999999998</v>
      </c>
      <c r="C142">
        <v>178.88</v>
      </c>
      <c r="D142">
        <v>122.501</v>
      </c>
      <c r="E142">
        <v>138.327</v>
      </c>
      <c r="F142">
        <v>84.039000000000001</v>
      </c>
    </row>
    <row r="143" spans="1:6" x14ac:dyDescent="0.25">
      <c r="A143">
        <v>547.10040000000004</v>
      </c>
      <c r="B143">
        <v>231.55100000000002</v>
      </c>
      <c r="C143">
        <v>178.49</v>
      </c>
      <c r="D143">
        <v>121.35</v>
      </c>
      <c r="E143">
        <v>134.82500000000002</v>
      </c>
      <c r="F143">
        <v>83.927999999999997</v>
      </c>
    </row>
    <row r="144" spans="1:6" x14ac:dyDescent="0.25">
      <c r="A144">
        <v>550.98059999999998</v>
      </c>
      <c r="B144">
        <v>230.262</v>
      </c>
      <c r="C144">
        <v>180.173</v>
      </c>
      <c r="D144">
        <v>121.974</v>
      </c>
      <c r="E144">
        <v>135.48400000000001</v>
      </c>
      <c r="F144">
        <v>84.782000000000011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BafA1 Fig 1AB</vt:lpstr>
      <vt:lpstr>16.04.21_Arch3_BafA1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NikolayIlyinsky</dc:creator>
  <cp:lastModifiedBy>NikolayIlyinsky</cp:lastModifiedBy>
  <dcterms:created xsi:type="dcterms:W3CDTF">2023-09-18T14:53:44Z</dcterms:created>
  <dcterms:modified xsi:type="dcterms:W3CDTF">2023-09-18T15:03:03Z</dcterms:modified>
</cp:coreProperties>
</file>