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Kolya\Manuscripts\in work\BBRC_HEK_LA3_Baf-VS-CQ\"/>
    </mc:Choice>
  </mc:AlternateContent>
  <bookViews>
    <workbookView xWindow="0" yWindow="0" windowWidth="2160" windowHeight="0" activeTab="1"/>
  </bookViews>
  <sheets>
    <sheet name="19.03.21_Arch3-CQ-long-light2" sheetId="4" r:id="rId1"/>
    <sheet name="19.03.21_Arch3-CQ-long-ligh4" sheetId="5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7" i="5" l="1"/>
  <c r="AN7" i="5"/>
  <c r="AD8" i="5"/>
  <c r="S8" i="5"/>
  <c r="T8" i="5"/>
  <c r="U8" i="5"/>
  <c r="V8" i="5"/>
  <c r="W8" i="5"/>
  <c r="S9" i="5"/>
  <c r="T9" i="5"/>
  <c r="U9" i="5"/>
  <c r="V9" i="5"/>
  <c r="W9" i="5"/>
  <c r="S10" i="5"/>
  <c r="T10" i="5"/>
  <c r="U10" i="5"/>
  <c r="V10" i="5"/>
  <c r="W10" i="5"/>
  <c r="S11" i="5"/>
  <c r="T11" i="5"/>
  <c r="U11" i="5"/>
  <c r="V11" i="5"/>
  <c r="W11" i="5"/>
  <c r="S12" i="5"/>
  <c r="T12" i="5"/>
  <c r="U12" i="5"/>
  <c r="V12" i="5"/>
  <c r="W12" i="5"/>
  <c r="S13" i="5"/>
  <c r="T13" i="5"/>
  <c r="U13" i="5"/>
  <c r="V13" i="5"/>
  <c r="W13" i="5"/>
  <c r="S14" i="5"/>
  <c r="T14" i="5"/>
  <c r="U14" i="5"/>
  <c r="V14" i="5"/>
  <c r="W14" i="5"/>
  <c r="S15" i="5"/>
  <c r="T15" i="5"/>
  <c r="U15" i="5"/>
  <c r="V15" i="5"/>
  <c r="W15" i="5"/>
  <c r="S16" i="5"/>
  <c r="T16" i="5"/>
  <c r="U16" i="5"/>
  <c r="V16" i="5"/>
  <c r="W16" i="5"/>
  <c r="T7" i="5"/>
  <c r="U7" i="5"/>
  <c r="V7" i="5"/>
  <c r="W7" i="5"/>
  <c r="S7" i="5"/>
  <c r="N8" i="5"/>
  <c r="O8" i="5"/>
  <c r="P8" i="5"/>
  <c r="Q8" i="5"/>
  <c r="R8" i="5"/>
  <c r="N9" i="5"/>
  <c r="O9" i="5"/>
  <c r="P9" i="5"/>
  <c r="Q9" i="5"/>
  <c r="R9" i="5"/>
  <c r="N10" i="5"/>
  <c r="O10" i="5"/>
  <c r="P10" i="5"/>
  <c r="Q10" i="5"/>
  <c r="R10" i="5"/>
  <c r="N11" i="5"/>
  <c r="O11" i="5"/>
  <c r="P11" i="5"/>
  <c r="Q11" i="5"/>
  <c r="R11" i="5"/>
  <c r="N12" i="5"/>
  <c r="O12" i="5"/>
  <c r="P12" i="5"/>
  <c r="Q12" i="5"/>
  <c r="R12" i="5"/>
  <c r="N13" i="5"/>
  <c r="O13" i="5"/>
  <c r="P13" i="5"/>
  <c r="Q13" i="5"/>
  <c r="R13" i="5"/>
  <c r="N14" i="5"/>
  <c r="O14" i="5"/>
  <c r="P14" i="5"/>
  <c r="Q14" i="5"/>
  <c r="R14" i="5"/>
  <c r="N15" i="5"/>
  <c r="O15" i="5"/>
  <c r="P15" i="5"/>
  <c r="Q15" i="5"/>
  <c r="R15" i="5"/>
  <c r="N16" i="5"/>
  <c r="O16" i="5"/>
  <c r="P16" i="5"/>
  <c r="Q16" i="5"/>
  <c r="R16" i="5"/>
  <c r="O7" i="5"/>
  <c r="P7" i="5"/>
  <c r="Q7" i="5"/>
  <c r="R7" i="5"/>
  <c r="N7" i="5"/>
  <c r="I8" i="5"/>
  <c r="J8" i="5"/>
  <c r="K8" i="5"/>
  <c r="L8" i="5"/>
  <c r="M8" i="5"/>
  <c r="I9" i="5"/>
  <c r="J9" i="5"/>
  <c r="K9" i="5"/>
  <c r="L9" i="5"/>
  <c r="M9" i="5"/>
  <c r="I10" i="5"/>
  <c r="J10" i="5"/>
  <c r="K10" i="5"/>
  <c r="L10" i="5"/>
  <c r="M10" i="5"/>
  <c r="I11" i="5"/>
  <c r="J11" i="5"/>
  <c r="K11" i="5"/>
  <c r="L11" i="5"/>
  <c r="M11" i="5"/>
  <c r="I12" i="5"/>
  <c r="J12" i="5"/>
  <c r="K12" i="5"/>
  <c r="L12" i="5"/>
  <c r="M12" i="5"/>
  <c r="I13" i="5"/>
  <c r="J13" i="5"/>
  <c r="K13" i="5"/>
  <c r="L13" i="5"/>
  <c r="M13" i="5"/>
  <c r="I14" i="5"/>
  <c r="J14" i="5"/>
  <c r="K14" i="5"/>
  <c r="L14" i="5"/>
  <c r="M14" i="5"/>
  <c r="I15" i="5"/>
  <c r="J15" i="5"/>
  <c r="K15" i="5"/>
  <c r="L15" i="5"/>
  <c r="M15" i="5"/>
  <c r="I16" i="5"/>
  <c r="J16" i="5"/>
  <c r="K16" i="5"/>
  <c r="L16" i="5"/>
  <c r="M16" i="5"/>
  <c r="J7" i="5"/>
  <c r="K7" i="5"/>
  <c r="L7" i="5"/>
  <c r="M7" i="5"/>
  <c r="I7" i="5"/>
  <c r="AD16" i="5" l="1"/>
  <c r="AB16" i="5"/>
  <c r="AG16" i="5"/>
  <c r="AA16" i="5"/>
  <c r="AH15" i="5"/>
  <c r="Z15" i="5"/>
  <c r="AD14" i="5"/>
  <c r="AC14" i="5"/>
  <c r="AG14" i="5"/>
  <c r="AF14" i="5"/>
  <c r="AG13" i="5"/>
  <c r="AC12" i="5"/>
  <c r="Z12" i="5"/>
  <c r="AD11" i="5"/>
  <c r="AI11" i="5"/>
  <c r="AB11" i="5"/>
  <c r="Z11" i="5"/>
  <c r="AB10" i="5"/>
  <c r="AC10" i="5"/>
  <c r="AA10" i="5"/>
  <c r="AF9" i="5"/>
  <c r="AQ9" i="5"/>
  <c r="AP8" i="5"/>
  <c r="AB8" i="5"/>
  <c r="AG8" i="5"/>
  <c r="AR8" i="5"/>
  <c r="AQ7" i="5"/>
  <c r="AP7" i="5"/>
  <c r="AO7" i="5"/>
  <c r="AG7" i="5"/>
  <c r="Z7" i="5"/>
  <c r="AD9" i="5" l="1"/>
  <c r="AH7" i="5"/>
  <c r="AD7" i="5"/>
  <c r="AA11" i="5"/>
  <c r="AF15" i="5"/>
  <c r="AH13" i="5"/>
  <c r="AI8" i="5"/>
  <c r="AB9" i="5"/>
  <c r="AH12" i="5"/>
  <c r="AD13" i="5"/>
  <c r="AG15" i="5"/>
  <c r="AF8" i="5"/>
  <c r="AH9" i="5"/>
  <c r="AG10" i="5"/>
  <c r="AF11" i="5"/>
  <c r="AB15" i="5"/>
  <c r="X16" i="5"/>
  <c r="Y12" i="5"/>
  <c r="Y7" i="5"/>
  <c r="AE7" i="5"/>
  <c r="X8" i="5"/>
  <c r="AE9" i="5"/>
  <c r="AD10" i="5"/>
  <c r="AC11" i="5"/>
  <c r="AA12" i="5"/>
  <c r="AB13" i="5"/>
  <c r="AD15" i="5"/>
  <c r="AA8" i="5"/>
  <c r="AA9" i="5"/>
  <c r="Z10" i="5"/>
  <c r="AB12" i="5"/>
  <c r="Z13" i="5"/>
  <c r="AA14" i="5"/>
  <c r="AC16" i="5"/>
  <c r="AF7" i="5"/>
  <c r="X9" i="5"/>
  <c r="AC9" i="5"/>
  <c r="AA13" i="5"/>
  <c r="AI13" i="5"/>
  <c r="Z14" i="5"/>
  <c r="AH14" i="5"/>
  <c r="AI16" i="5"/>
  <c r="AI12" i="5"/>
  <c r="AI14" i="5"/>
  <c r="AC7" i="5"/>
  <c r="AC8" i="5"/>
  <c r="Z9" i="5"/>
  <c r="Y10" i="5"/>
  <c r="AE10" i="5"/>
  <c r="Y15" i="5"/>
  <c r="AC15" i="5"/>
  <c r="AE15" i="5"/>
  <c r="AF16" i="5"/>
  <c r="Y8" i="5"/>
  <c r="AR9" i="5"/>
  <c r="Y16" i="5"/>
  <c r="AA7" i="5"/>
  <c r="AI7" i="5"/>
  <c r="Z8" i="5"/>
  <c r="AH8" i="5"/>
  <c r="Y9" i="5"/>
  <c r="AG9" i="5"/>
  <c r="X10" i="5"/>
  <c r="AF10" i="5"/>
  <c r="AE11" i="5"/>
  <c r="AD12" i="5"/>
  <c r="AC13" i="5"/>
  <c r="AB14" i="5"/>
  <c r="AA15" i="5"/>
  <c r="AI15" i="5"/>
  <c r="Z16" i="5"/>
  <c r="AH16" i="5"/>
  <c r="AB7" i="5"/>
  <c r="X11" i="5"/>
  <c r="AE12" i="5"/>
  <c r="AN8" i="5"/>
  <c r="AI9" i="5"/>
  <c r="AH10" i="5"/>
  <c r="Y11" i="5"/>
  <c r="AG11" i="5"/>
  <c r="X12" i="5"/>
  <c r="AF12" i="5"/>
  <c r="AE13" i="5"/>
  <c r="AO8" i="5"/>
  <c r="AN9" i="5"/>
  <c r="AI10" i="5"/>
  <c r="AH11" i="5"/>
  <c r="AG12" i="5"/>
  <c r="X13" i="5"/>
  <c r="AF13" i="5"/>
  <c r="AE14" i="5"/>
  <c r="Y13" i="5"/>
  <c r="X14" i="5"/>
  <c r="X7" i="5"/>
  <c r="AE8" i="5"/>
  <c r="AQ8" i="5"/>
  <c r="AP9" i="5"/>
  <c r="Y14" i="5"/>
  <c r="X15" i="5"/>
  <c r="AE16" i="5"/>
  <c r="AO9" i="5"/>
  <c r="AP10" i="5" l="1"/>
  <c r="AO10" i="5"/>
  <c r="AN10" i="5"/>
  <c r="AR10" i="5"/>
  <c r="AQ10" i="5"/>
  <c r="AR7" i="4"/>
  <c r="AQ7" i="4"/>
  <c r="AP7" i="4"/>
  <c r="AP8" i="4"/>
  <c r="AQ8" i="4"/>
  <c r="AR8" i="4"/>
  <c r="AP9" i="4"/>
  <c r="AQ9" i="4"/>
  <c r="AR9" i="4"/>
  <c r="AP10" i="4"/>
  <c r="AQ10" i="4"/>
  <c r="AR10" i="4"/>
  <c r="AP11" i="4"/>
  <c r="AQ11" i="4"/>
  <c r="AR11" i="4"/>
  <c r="AP12" i="4"/>
  <c r="AQ12" i="4"/>
  <c r="AR12" i="4"/>
  <c r="AP13" i="4"/>
  <c r="AQ13" i="4"/>
  <c r="AR13" i="4"/>
  <c r="AP14" i="4"/>
  <c r="AQ14" i="4"/>
  <c r="AR14" i="4"/>
  <c r="AP15" i="4"/>
  <c r="AQ15" i="4"/>
  <c r="AR15" i="4"/>
  <c r="AP16" i="4"/>
  <c r="AQ16" i="4"/>
  <c r="AR16" i="4"/>
  <c r="AP17" i="4"/>
  <c r="AQ17" i="4"/>
  <c r="AR17" i="4"/>
  <c r="AP18" i="4"/>
  <c r="AQ18" i="4"/>
  <c r="AR18" i="4"/>
  <c r="AP19" i="4"/>
  <c r="AQ19" i="4"/>
  <c r="AR19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7" i="4"/>
  <c r="AE8" i="4"/>
  <c r="AF8" i="4"/>
  <c r="AG8" i="4"/>
  <c r="AH8" i="4"/>
  <c r="AI8" i="4"/>
  <c r="AE9" i="4"/>
  <c r="AF9" i="4"/>
  <c r="AG9" i="4"/>
  <c r="AH9" i="4"/>
  <c r="AI9" i="4"/>
  <c r="AE10" i="4"/>
  <c r="AF10" i="4"/>
  <c r="AG10" i="4"/>
  <c r="AH10" i="4"/>
  <c r="AI10" i="4"/>
  <c r="AE11" i="4"/>
  <c r="AF11" i="4"/>
  <c r="AG11" i="4"/>
  <c r="AH11" i="4"/>
  <c r="AI11" i="4"/>
  <c r="AE12" i="4"/>
  <c r="AF12" i="4"/>
  <c r="AG12" i="4"/>
  <c r="AH12" i="4"/>
  <c r="AI12" i="4"/>
  <c r="AE13" i="4"/>
  <c r="AF13" i="4"/>
  <c r="AG13" i="4"/>
  <c r="AH13" i="4"/>
  <c r="AI13" i="4"/>
  <c r="AE14" i="4"/>
  <c r="AF14" i="4"/>
  <c r="AG14" i="4"/>
  <c r="AH14" i="4"/>
  <c r="AI14" i="4"/>
  <c r="AE15" i="4"/>
  <c r="AF15" i="4"/>
  <c r="AG15" i="4"/>
  <c r="AH15" i="4"/>
  <c r="AI15" i="4"/>
  <c r="AE16" i="4"/>
  <c r="AF16" i="4"/>
  <c r="AG16" i="4"/>
  <c r="AH16" i="4"/>
  <c r="AI16" i="4"/>
  <c r="AE17" i="4"/>
  <c r="AF17" i="4"/>
  <c r="AG17" i="4"/>
  <c r="AH17" i="4"/>
  <c r="AI17" i="4"/>
  <c r="AE18" i="4"/>
  <c r="AF18" i="4"/>
  <c r="AG18" i="4"/>
  <c r="AH18" i="4"/>
  <c r="AI18" i="4"/>
  <c r="AE19" i="4"/>
  <c r="AF19" i="4"/>
  <c r="AG19" i="4"/>
  <c r="AH19" i="4"/>
  <c r="AI19" i="4"/>
  <c r="AF7" i="4"/>
  <c r="AG7" i="4"/>
  <c r="AH7" i="4"/>
  <c r="AI7" i="4"/>
  <c r="AE7" i="4"/>
  <c r="Y7" i="4"/>
  <c r="Z8" i="4"/>
  <c r="Z9" i="4"/>
  <c r="Z10" i="4"/>
  <c r="Z11" i="4"/>
  <c r="AB11" i="4"/>
  <c r="Z12" i="4"/>
  <c r="Z13" i="4"/>
  <c r="Z14" i="4"/>
  <c r="Z15" i="4"/>
  <c r="AB15" i="4"/>
  <c r="Z16" i="4"/>
  <c r="Z17" i="4"/>
  <c r="Z18" i="4"/>
  <c r="Z19" i="4"/>
  <c r="AB19" i="4"/>
  <c r="Z7" i="4"/>
  <c r="S8" i="4"/>
  <c r="T8" i="4"/>
  <c r="U8" i="4"/>
  <c r="V8" i="4"/>
  <c r="W8" i="4"/>
  <c r="S9" i="4"/>
  <c r="T9" i="4"/>
  <c r="U9" i="4"/>
  <c r="V9" i="4"/>
  <c r="W9" i="4"/>
  <c r="S10" i="4"/>
  <c r="T10" i="4"/>
  <c r="U10" i="4"/>
  <c r="V10" i="4"/>
  <c r="W10" i="4"/>
  <c r="S11" i="4"/>
  <c r="T11" i="4"/>
  <c r="U11" i="4"/>
  <c r="V11" i="4"/>
  <c r="W11" i="4"/>
  <c r="S12" i="4"/>
  <c r="T12" i="4"/>
  <c r="U12" i="4"/>
  <c r="V12" i="4"/>
  <c r="W12" i="4"/>
  <c r="S13" i="4"/>
  <c r="T13" i="4"/>
  <c r="U13" i="4"/>
  <c r="V13" i="4"/>
  <c r="W13" i="4"/>
  <c r="S14" i="4"/>
  <c r="T14" i="4"/>
  <c r="U14" i="4"/>
  <c r="V14" i="4"/>
  <c r="W14" i="4"/>
  <c r="S15" i="4"/>
  <c r="T15" i="4"/>
  <c r="U15" i="4"/>
  <c r="V15" i="4"/>
  <c r="W15" i="4"/>
  <c r="S16" i="4"/>
  <c r="T16" i="4"/>
  <c r="U16" i="4"/>
  <c r="V16" i="4"/>
  <c r="W16" i="4"/>
  <c r="S17" i="4"/>
  <c r="T17" i="4"/>
  <c r="U17" i="4"/>
  <c r="V17" i="4"/>
  <c r="W17" i="4"/>
  <c r="S18" i="4"/>
  <c r="T18" i="4"/>
  <c r="U18" i="4"/>
  <c r="V18" i="4"/>
  <c r="W18" i="4"/>
  <c r="S19" i="4"/>
  <c r="T19" i="4"/>
  <c r="U19" i="4"/>
  <c r="V19" i="4"/>
  <c r="W19" i="4"/>
  <c r="T7" i="4"/>
  <c r="U7" i="4"/>
  <c r="V7" i="4"/>
  <c r="W7" i="4"/>
  <c r="S7" i="4"/>
  <c r="N8" i="4"/>
  <c r="O8" i="4"/>
  <c r="P8" i="4"/>
  <c r="Q8" i="4"/>
  <c r="R8" i="4"/>
  <c r="N9" i="4"/>
  <c r="O9" i="4"/>
  <c r="P9" i="4"/>
  <c r="Q9" i="4"/>
  <c r="R9" i="4"/>
  <c r="N10" i="4"/>
  <c r="O10" i="4"/>
  <c r="P10" i="4"/>
  <c r="Q10" i="4"/>
  <c r="R10" i="4"/>
  <c r="N11" i="4"/>
  <c r="O11" i="4"/>
  <c r="P11" i="4"/>
  <c r="Q11" i="4"/>
  <c r="R11" i="4"/>
  <c r="N12" i="4"/>
  <c r="O12" i="4"/>
  <c r="P12" i="4"/>
  <c r="Q12" i="4"/>
  <c r="R12" i="4"/>
  <c r="N13" i="4"/>
  <c r="O13" i="4"/>
  <c r="P13" i="4"/>
  <c r="Q13" i="4"/>
  <c r="R13" i="4"/>
  <c r="N14" i="4"/>
  <c r="O14" i="4"/>
  <c r="P14" i="4"/>
  <c r="Q14" i="4"/>
  <c r="R14" i="4"/>
  <c r="N15" i="4"/>
  <c r="O15" i="4"/>
  <c r="P15" i="4"/>
  <c r="Q15" i="4"/>
  <c r="R15" i="4"/>
  <c r="N16" i="4"/>
  <c r="O16" i="4"/>
  <c r="P16" i="4"/>
  <c r="Q16" i="4"/>
  <c r="R16" i="4"/>
  <c r="N17" i="4"/>
  <c r="O17" i="4"/>
  <c r="P17" i="4"/>
  <c r="Q17" i="4"/>
  <c r="R17" i="4"/>
  <c r="N18" i="4"/>
  <c r="O18" i="4"/>
  <c r="P18" i="4"/>
  <c r="Q18" i="4"/>
  <c r="R18" i="4"/>
  <c r="N19" i="4"/>
  <c r="O19" i="4"/>
  <c r="P19" i="4"/>
  <c r="Q19" i="4"/>
  <c r="R19" i="4"/>
  <c r="O7" i="4"/>
  <c r="P7" i="4"/>
  <c r="Q7" i="4"/>
  <c r="R7" i="4"/>
  <c r="N7" i="4"/>
  <c r="I7" i="4"/>
  <c r="J7" i="4"/>
  <c r="K7" i="4"/>
  <c r="L7" i="4"/>
  <c r="M7" i="4"/>
  <c r="J8" i="4"/>
  <c r="AA8" i="4" s="1"/>
  <c r="K8" i="4"/>
  <c r="AB8" i="4" s="1"/>
  <c r="L8" i="4"/>
  <c r="AC8" i="4" s="1"/>
  <c r="M8" i="4"/>
  <c r="AD8" i="4" s="1"/>
  <c r="J9" i="4"/>
  <c r="AA9" i="4" s="1"/>
  <c r="K9" i="4"/>
  <c r="AB9" i="4" s="1"/>
  <c r="L9" i="4"/>
  <c r="AC9" i="4" s="1"/>
  <c r="M9" i="4"/>
  <c r="AD9" i="4" s="1"/>
  <c r="J10" i="4"/>
  <c r="AA10" i="4" s="1"/>
  <c r="K10" i="4"/>
  <c r="AB10" i="4" s="1"/>
  <c r="L10" i="4"/>
  <c r="AC10" i="4" s="1"/>
  <c r="M10" i="4"/>
  <c r="AD10" i="4" s="1"/>
  <c r="J11" i="4"/>
  <c r="AA11" i="4" s="1"/>
  <c r="K11" i="4"/>
  <c r="L11" i="4"/>
  <c r="AC11" i="4" s="1"/>
  <c r="M11" i="4"/>
  <c r="J12" i="4"/>
  <c r="AA12" i="4" s="1"/>
  <c r="K12" i="4"/>
  <c r="AB12" i="4" s="1"/>
  <c r="L12" i="4"/>
  <c r="AC12" i="4" s="1"/>
  <c r="M12" i="4"/>
  <c r="AD12" i="4" s="1"/>
  <c r="J13" i="4"/>
  <c r="AA13" i="4" s="1"/>
  <c r="K13" i="4"/>
  <c r="AB13" i="4" s="1"/>
  <c r="L13" i="4"/>
  <c r="AC13" i="4" s="1"/>
  <c r="M13" i="4"/>
  <c r="AD13" i="4" s="1"/>
  <c r="J14" i="4"/>
  <c r="AA14" i="4" s="1"/>
  <c r="K14" i="4"/>
  <c r="AB14" i="4" s="1"/>
  <c r="L14" i="4"/>
  <c r="AC14" i="4" s="1"/>
  <c r="M14" i="4"/>
  <c r="AD14" i="4" s="1"/>
  <c r="J15" i="4"/>
  <c r="AA15" i="4" s="1"/>
  <c r="K15" i="4"/>
  <c r="L15" i="4"/>
  <c r="AC15" i="4" s="1"/>
  <c r="M15" i="4"/>
  <c r="AD15" i="4" s="1"/>
  <c r="J16" i="4"/>
  <c r="AA16" i="4" s="1"/>
  <c r="K16" i="4"/>
  <c r="AB16" i="4" s="1"/>
  <c r="L16" i="4"/>
  <c r="AC16" i="4" s="1"/>
  <c r="M16" i="4"/>
  <c r="AD16" i="4" s="1"/>
  <c r="J17" i="4"/>
  <c r="AA17" i="4" s="1"/>
  <c r="K17" i="4"/>
  <c r="AB17" i="4" s="1"/>
  <c r="L17" i="4"/>
  <c r="AC17" i="4" s="1"/>
  <c r="M17" i="4"/>
  <c r="AD17" i="4" s="1"/>
  <c r="J18" i="4"/>
  <c r="AA18" i="4" s="1"/>
  <c r="K18" i="4"/>
  <c r="AB18" i="4" s="1"/>
  <c r="L18" i="4"/>
  <c r="AC18" i="4" s="1"/>
  <c r="M18" i="4"/>
  <c r="AD18" i="4" s="1"/>
  <c r="J19" i="4"/>
  <c r="AA19" i="4" s="1"/>
  <c r="K19" i="4"/>
  <c r="L19" i="4"/>
  <c r="AC19" i="4" s="1"/>
  <c r="M19" i="4"/>
  <c r="I8" i="4"/>
  <c r="I9" i="4"/>
  <c r="I10" i="4"/>
  <c r="I11" i="4"/>
  <c r="I12" i="4"/>
  <c r="I13" i="4"/>
  <c r="I14" i="4"/>
  <c r="I15" i="4"/>
  <c r="I16" i="4"/>
  <c r="I17" i="4"/>
  <c r="I18" i="4"/>
  <c r="I19" i="4"/>
  <c r="AO11" i="5" l="1"/>
  <c r="AN11" i="5"/>
  <c r="AR11" i="5"/>
  <c r="AQ11" i="5"/>
  <c r="AP11" i="5"/>
  <c r="AR3" i="4"/>
  <c r="AQ3" i="4"/>
  <c r="AP3" i="4"/>
  <c r="AO3" i="4"/>
  <c r="AN3" i="4"/>
  <c r="X19" i="4"/>
  <c r="X11" i="4"/>
  <c r="AD7" i="4"/>
  <c r="AC7" i="4"/>
  <c r="Y8" i="4"/>
  <c r="AD19" i="4"/>
  <c r="AD11" i="4"/>
  <c r="Y11" i="4"/>
  <c r="AB7" i="4"/>
  <c r="AA7" i="4"/>
  <c r="X18" i="4"/>
  <c r="X14" i="4"/>
  <c r="X10" i="4"/>
  <c r="Y15" i="4"/>
  <c r="X16" i="4"/>
  <c r="Y14" i="4"/>
  <c r="Y12" i="4"/>
  <c r="X8" i="4"/>
  <c r="Y16" i="4"/>
  <c r="X13" i="4"/>
  <c r="Y19" i="4"/>
  <c r="X17" i="4"/>
  <c r="X15" i="4"/>
  <c r="Y13" i="4"/>
  <c r="X9" i="4"/>
  <c r="Y18" i="4"/>
  <c r="Y10" i="4"/>
  <c r="X7" i="4"/>
  <c r="X12" i="4"/>
  <c r="Y17" i="4"/>
  <c r="Y9" i="4"/>
  <c r="AN12" i="5" l="1"/>
  <c r="AR12" i="5"/>
  <c r="AQ12" i="5"/>
  <c r="AP12" i="5"/>
  <c r="AO12" i="5"/>
  <c r="AR13" i="5" l="1"/>
  <c r="AQ13" i="5"/>
  <c r="AP13" i="5"/>
  <c r="AO13" i="5"/>
  <c r="AN13" i="5"/>
  <c r="AR14" i="5" l="1"/>
  <c r="AQ14" i="5"/>
  <c r="AP14" i="5"/>
  <c r="AO14" i="5"/>
  <c r="AN14" i="5"/>
  <c r="AR15" i="5" l="1"/>
  <c r="AQ15" i="5"/>
  <c r="AP15" i="5"/>
  <c r="AO15" i="5"/>
  <c r="AN15" i="5"/>
  <c r="AR16" i="5" l="1"/>
  <c r="AR3" i="5" s="1"/>
  <c r="AQ16" i="5"/>
  <c r="AQ3" i="5" s="1"/>
  <c r="AP16" i="5"/>
  <c r="AP3" i="5" s="1"/>
  <c r="AO16" i="5"/>
  <c r="AO3" i="5" s="1"/>
  <c r="AN16" i="5"/>
  <c r="AN3" i="5" s="1"/>
  <c r="H23" i="5" l="1"/>
  <c r="H24" i="5" s="1"/>
  <c r="H25" i="5" s="1"/>
  <c r="H26" i="5" s="1"/>
  <c r="H27" i="5" s="1"/>
  <c r="H28" i="5" s="1"/>
  <c r="H29" i="5" s="1"/>
  <c r="H30" i="5" s="1"/>
  <c r="H31" i="5" s="1"/>
  <c r="H26" i="4" l="1"/>
  <c r="H27" i="4" l="1"/>
  <c r="H28" i="4" l="1"/>
  <c r="H29" i="4" l="1"/>
  <c r="H30" i="4" l="1"/>
  <c r="H31" i="4" l="1"/>
  <c r="X31" i="4"/>
</calcChain>
</file>

<file path=xl/sharedStrings.xml><?xml version="1.0" encoding="utf-8"?>
<sst xmlns="http://schemas.openxmlformats.org/spreadsheetml/2006/main" count="80" uniqueCount="41">
  <si>
    <t>Time [min]</t>
  </si>
  <si>
    <t>lysosome1 (pHluorin)</t>
  </si>
  <si>
    <t>lysosome2 (pHluorin)</t>
  </si>
  <si>
    <t>1-1</t>
  </si>
  <si>
    <t>1-2</t>
  </si>
  <si>
    <t>2-1</t>
  </si>
  <si>
    <t>2-2</t>
  </si>
  <si>
    <t>3-1</t>
  </si>
  <si>
    <t>3-2</t>
  </si>
  <si>
    <t>t, s</t>
  </si>
  <si>
    <t>#2_channel_63x_488-0.5_561-0.5_pinhole-100_MBS488-561_gain900</t>
  </si>
  <si>
    <t>Fig 1A 15.07.21 Arch3 2channel</t>
  </si>
  <si>
    <t>mean</t>
  </si>
  <si>
    <t>R2</t>
  </si>
  <si>
    <t>tre-alc</t>
  </si>
  <si>
    <t>5-1</t>
  </si>
  <si>
    <t>4-1</t>
  </si>
  <si>
    <t>4-2</t>
  </si>
  <si>
    <t>5-2</t>
  </si>
  <si>
    <t>1-3</t>
  </si>
  <si>
    <t>2-3</t>
  </si>
  <si>
    <t>3-3</t>
  </si>
  <si>
    <t>4-3</t>
  </si>
  <si>
    <t>5-3</t>
  </si>
  <si>
    <t>sd</t>
  </si>
  <si>
    <t>mean 1</t>
  </si>
  <si>
    <t>sd 1</t>
  </si>
  <si>
    <t>mean 2</t>
  </si>
  <si>
    <t>sd 2</t>
  </si>
  <si>
    <t>mean 3</t>
  </si>
  <si>
    <t>sd 3</t>
  </si>
  <si>
    <t>mean 4</t>
  </si>
  <si>
    <t>mean 5</t>
  </si>
  <si>
    <t>sd 4</t>
  </si>
  <si>
    <t>sd 5</t>
  </si>
  <si>
    <t>FIT 1</t>
  </si>
  <si>
    <t>FIT 2</t>
  </si>
  <si>
    <t>FIT 3</t>
  </si>
  <si>
    <t>FIT 4</t>
  </si>
  <si>
    <t>FIT 5</t>
  </si>
  <si>
    <t>#4_channel_63x_488-0.5_561-0.5_pinhole-100_MBS488-561_gain900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</si>
</sst>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xfId="0"/>
    <xf numFmtId="16" fontId="0" fillId="0" borderId="0" xfId="0" quotePrefix="1" applyNumberFormat="1"/>
    <xf numFmtId="0" fontId="0" fillId="0" borderId="0" xfId="0" quotePrefix="1"/>
    <xf numFmtId="0" fontId="2" fillId="0" borderId="0" xfId="0" applyFont="1"/>
    <xf numFmtId="0" fontId="1" fillId="0" borderId="0" xfId="0" applyFont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'19.03.21_Arch3-CQ-long-light2'!$B$1</c:f>
              <c:strCache>
                <c:ptCount val="1"/>
                <c:pt idx="0">
                  <c:v>lysosome1 (pHluorin)</c:v>
                </c:pt>
              </c:strCache>
            </c:strRef>
          </c:tx>
          <c:xVal>
            <c:numRef>
              <c:f>'19.03.21_Arch3-CQ-long-light2'!$A$2:$A$93</c:f>
              <c:numCache>
                <c:formatCode>General</c:formatCode>
                <c:ptCount val="92"/>
                <c:pt idx="0">
                  <c:v>0</c:v>
                </c:pt>
                <c:pt idx="1">
                  <c:v>1.9398</c:v>
                </c:pt>
                <c:pt idx="2">
                  <c:v>3.8802000000000003</c:v>
                </c:pt>
                <c:pt idx="3">
                  <c:v>5.82</c:v>
                </c:pt>
                <c:pt idx="4">
                  <c:v>7.7604000000000006</c:v>
                </c:pt>
                <c:pt idx="5">
                  <c:v>9.7002000000000006</c:v>
                </c:pt>
                <c:pt idx="6">
                  <c:v>11.640599999999999</c:v>
                </c:pt>
                <c:pt idx="7">
                  <c:v>13.580400000000001</c:v>
                </c:pt>
                <c:pt idx="8">
                  <c:v>15.520800000000001</c:v>
                </c:pt>
                <c:pt idx="9">
                  <c:v>17.460599999999999</c:v>
                </c:pt>
                <c:pt idx="10">
                  <c:v>19.401000000000003</c:v>
                </c:pt>
                <c:pt idx="11">
                  <c:v>21.340800000000002</c:v>
                </c:pt>
                <c:pt idx="12">
                  <c:v>23.2806</c:v>
                </c:pt>
                <c:pt idx="13">
                  <c:v>25.221</c:v>
                </c:pt>
                <c:pt idx="14">
                  <c:v>27.160800000000002</c:v>
                </c:pt>
                <c:pt idx="15">
                  <c:v>29.101199999999999</c:v>
                </c:pt>
                <c:pt idx="16">
                  <c:v>31.040999999999997</c:v>
                </c:pt>
                <c:pt idx="17">
                  <c:v>32.981400000000001</c:v>
                </c:pt>
                <c:pt idx="18">
                  <c:v>34.921199999999999</c:v>
                </c:pt>
                <c:pt idx="19">
                  <c:v>36.861600000000003</c:v>
                </c:pt>
                <c:pt idx="20">
                  <c:v>38.801400000000001</c:v>
                </c:pt>
                <c:pt idx="21">
                  <c:v>40.741799999999998</c:v>
                </c:pt>
                <c:pt idx="22">
                  <c:v>42.681600000000003</c:v>
                </c:pt>
                <c:pt idx="23">
                  <c:v>44.621399999999994</c:v>
                </c:pt>
                <c:pt idx="24">
                  <c:v>46.561799999999998</c:v>
                </c:pt>
                <c:pt idx="25">
                  <c:v>48.501599999999996</c:v>
                </c:pt>
                <c:pt idx="26">
                  <c:v>50.442</c:v>
                </c:pt>
                <c:pt idx="27">
                  <c:v>52.381799999999998</c:v>
                </c:pt>
                <c:pt idx="28">
                  <c:v>54.322200000000002</c:v>
                </c:pt>
                <c:pt idx="29">
                  <c:v>56.262</c:v>
                </c:pt>
                <c:pt idx="30">
                  <c:v>58.202399999999997</c:v>
                </c:pt>
                <c:pt idx="31">
                  <c:v>60.142200000000003</c:v>
                </c:pt>
                <c:pt idx="32">
                  <c:v>62.082599999999999</c:v>
                </c:pt>
                <c:pt idx="33">
                  <c:v>64.022400000000005</c:v>
                </c:pt>
                <c:pt idx="34">
                  <c:v>65.962199999999996</c:v>
                </c:pt>
                <c:pt idx="35">
                  <c:v>67.902600000000007</c:v>
                </c:pt>
                <c:pt idx="36">
                  <c:v>69.842399999999998</c:v>
                </c:pt>
                <c:pt idx="37">
                  <c:v>71.782799999999995</c:v>
                </c:pt>
                <c:pt idx="38">
                  <c:v>73.7226</c:v>
                </c:pt>
                <c:pt idx="39">
                  <c:v>75.662999999999997</c:v>
                </c:pt>
                <c:pt idx="40">
                  <c:v>77.602800000000002</c:v>
                </c:pt>
                <c:pt idx="41">
                  <c:v>79.543199999999999</c:v>
                </c:pt>
                <c:pt idx="42">
                  <c:v>81.483000000000004</c:v>
                </c:pt>
                <c:pt idx="43">
                  <c:v>83.423400000000001</c:v>
                </c:pt>
                <c:pt idx="44">
                  <c:v>85.363200000000006</c:v>
                </c:pt>
                <c:pt idx="45">
                  <c:v>87.302999999999997</c:v>
                </c:pt>
                <c:pt idx="46">
                  <c:v>89.243399999999994</c:v>
                </c:pt>
                <c:pt idx="47">
                  <c:v>91.183199999999999</c:v>
                </c:pt>
                <c:pt idx="48">
                  <c:v>93.123599999999996</c:v>
                </c:pt>
                <c:pt idx="49">
                  <c:v>95.063400000000001</c:v>
                </c:pt>
                <c:pt idx="50">
                  <c:v>97.003799999999998</c:v>
                </c:pt>
                <c:pt idx="51">
                  <c:v>98.943600000000004</c:v>
                </c:pt>
                <c:pt idx="52">
                  <c:v>100.884</c:v>
                </c:pt>
                <c:pt idx="53">
                  <c:v>102.82380000000001</c:v>
                </c:pt>
                <c:pt idx="54">
                  <c:v>104.7642</c:v>
                </c:pt>
                <c:pt idx="55">
                  <c:v>106.70399999999999</c:v>
                </c:pt>
                <c:pt idx="56">
                  <c:v>108.6438</c:v>
                </c:pt>
                <c:pt idx="57">
                  <c:v>110.5842</c:v>
                </c:pt>
                <c:pt idx="58">
                  <c:v>112.524</c:v>
                </c:pt>
                <c:pt idx="59">
                  <c:v>114.4644</c:v>
                </c:pt>
                <c:pt idx="60">
                  <c:v>116.4042</c:v>
                </c:pt>
                <c:pt idx="61">
                  <c:v>118.3446</c:v>
                </c:pt>
                <c:pt idx="62">
                  <c:v>120.28440000000001</c:v>
                </c:pt>
                <c:pt idx="63">
                  <c:v>122.2248</c:v>
                </c:pt>
                <c:pt idx="64">
                  <c:v>124.16459999999999</c:v>
                </c:pt>
                <c:pt idx="65">
                  <c:v>126.105</c:v>
                </c:pt>
                <c:pt idx="66">
                  <c:v>128.04480000000001</c:v>
                </c:pt>
                <c:pt idx="67">
                  <c:v>129.9846</c:v>
                </c:pt>
                <c:pt idx="68">
                  <c:v>131.92500000000001</c:v>
                </c:pt>
                <c:pt idx="69">
                  <c:v>133.8648</c:v>
                </c:pt>
                <c:pt idx="70">
                  <c:v>135.80520000000001</c:v>
                </c:pt>
                <c:pt idx="71">
                  <c:v>137.745</c:v>
                </c:pt>
                <c:pt idx="72">
                  <c:v>139.68539999999999</c:v>
                </c:pt>
                <c:pt idx="73">
                  <c:v>141.62520000000001</c:v>
                </c:pt>
                <c:pt idx="74">
                  <c:v>143.56559999999999</c:v>
                </c:pt>
                <c:pt idx="75">
                  <c:v>145.50540000000001</c:v>
                </c:pt>
                <c:pt idx="76">
                  <c:v>147.44579999999999</c:v>
                </c:pt>
                <c:pt idx="77">
                  <c:v>149.38560000000001</c:v>
                </c:pt>
                <c:pt idx="78">
                  <c:v>151.3254</c:v>
                </c:pt>
                <c:pt idx="79">
                  <c:v>153.26580000000001</c:v>
                </c:pt>
                <c:pt idx="80">
                  <c:v>155.2056</c:v>
                </c:pt>
                <c:pt idx="81">
                  <c:v>157.14599999999999</c:v>
                </c:pt>
                <c:pt idx="82">
                  <c:v>159.08580000000001</c:v>
                </c:pt>
                <c:pt idx="83">
                  <c:v>161.02619999999999</c:v>
                </c:pt>
                <c:pt idx="84">
                  <c:v>162.96600000000001</c:v>
                </c:pt>
                <c:pt idx="85">
                  <c:v>164.90639999999999</c:v>
                </c:pt>
                <c:pt idx="86">
                  <c:v>166.84620000000001</c:v>
                </c:pt>
                <c:pt idx="87">
                  <c:v>168.78659999999999</c:v>
                </c:pt>
                <c:pt idx="88">
                  <c:v>170.72640000000001</c:v>
                </c:pt>
                <c:pt idx="89">
                  <c:v>172.6662</c:v>
                </c:pt>
                <c:pt idx="90">
                  <c:v>174.60659999999999</c:v>
                </c:pt>
                <c:pt idx="91">
                  <c:v>176.54640000000001</c:v>
                </c:pt>
              </c:numCache>
            </c:numRef>
          </c:xVal>
          <c:yVal>
            <c:numRef>
              <c:f>'19.03.21_Arch3-CQ-long-light2'!$B$2:$B$93</c:f>
              <c:numCache>
                <c:formatCode>General</c:formatCode>
                <c:ptCount val="92"/>
                <c:pt idx="0">
                  <c:v>112.11</c:v>
                </c:pt>
                <c:pt idx="1">
                  <c:v>112.568</c:v>
                </c:pt>
                <c:pt idx="2">
                  <c:v>112.32899999999999</c:v>
                </c:pt>
                <c:pt idx="3">
                  <c:v>112.239</c:v>
                </c:pt>
                <c:pt idx="4">
                  <c:v>112.041</c:v>
                </c:pt>
                <c:pt idx="5">
                  <c:v>112.19800000000001</c:v>
                </c:pt>
                <c:pt idx="6">
                  <c:v>111.895</c:v>
                </c:pt>
                <c:pt idx="7">
                  <c:v>111.898</c:v>
                </c:pt>
                <c:pt idx="8">
                  <c:v>111.88699999999999</c:v>
                </c:pt>
                <c:pt idx="9">
                  <c:v>112.03800000000001</c:v>
                </c:pt>
                <c:pt idx="10">
                  <c:v>95.765000000000001</c:v>
                </c:pt>
                <c:pt idx="11">
                  <c:v>81.931000000000012</c:v>
                </c:pt>
                <c:pt idx="12">
                  <c:v>80.641999999999996</c:v>
                </c:pt>
                <c:pt idx="13">
                  <c:v>78.844999999999999</c:v>
                </c:pt>
                <c:pt idx="14">
                  <c:v>78.434000000000012</c:v>
                </c:pt>
                <c:pt idx="15">
                  <c:v>77.929000000000002</c:v>
                </c:pt>
                <c:pt idx="16">
                  <c:v>77.637</c:v>
                </c:pt>
                <c:pt idx="17">
                  <c:v>77.394000000000005</c:v>
                </c:pt>
                <c:pt idx="18">
                  <c:v>78.134999999999991</c:v>
                </c:pt>
                <c:pt idx="19">
                  <c:v>77.551000000000002</c:v>
                </c:pt>
                <c:pt idx="20">
                  <c:v>77.960000000000008</c:v>
                </c:pt>
                <c:pt idx="21">
                  <c:v>77.663000000000011</c:v>
                </c:pt>
                <c:pt idx="22">
                  <c:v>77.798999999999992</c:v>
                </c:pt>
                <c:pt idx="23">
                  <c:v>77.528999999999996</c:v>
                </c:pt>
                <c:pt idx="24">
                  <c:v>77.316999999999993</c:v>
                </c:pt>
                <c:pt idx="25">
                  <c:v>76.614000000000004</c:v>
                </c:pt>
                <c:pt idx="26">
                  <c:v>76.736999999999995</c:v>
                </c:pt>
                <c:pt idx="27">
                  <c:v>76.602000000000004</c:v>
                </c:pt>
                <c:pt idx="28">
                  <c:v>76.859000000000009</c:v>
                </c:pt>
                <c:pt idx="29">
                  <c:v>76.180999999999997</c:v>
                </c:pt>
                <c:pt idx="30">
                  <c:v>75.679000000000002</c:v>
                </c:pt>
                <c:pt idx="31">
                  <c:v>100.872</c:v>
                </c:pt>
                <c:pt idx="32">
                  <c:v>104.982</c:v>
                </c:pt>
                <c:pt idx="33">
                  <c:v>106.98</c:v>
                </c:pt>
                <c:pt idx="34">
                  <c:v>108.012</c:v>
                </c:pt>
                <c:pt idx="35">
                  <c:v>108.236</c:v>
                </c:pt>
                <c:pt idx="36">
                  <c:v>109.074</c:v>
                </c:pt>
                <c:pt idx="37">
                  <c:v>109.666</c:v>
                </c:pt>
                <c:pt idx="38">
                  <c:v>109.31399999999999</c:v>
                </c:pt>
                <c:pt idx="39">
                  <c:v>109.39500000000001</c:v>
                </c:pt>
                <c:pt idx="40">
                  <c:v>109.71299999999999</c:v>
                </c:pt>
                <c:pt idx="41">
                  <c:v>109.881</c:v>
                </c:pt>
                <c:pt idx="42">
                  <c:v>110.494</c:v>
                </c:pt>
                <c:pt idx="43">
                  <c:v>81.409000000000006</c:v>
                </c:pt>
                <c:pt idx="44">
                  <c:v>76.53</c:v>
                </c:pt>
                <c:pt idx="45">
                  <c:v>75.316000000000003</c:v>
                </c:pt>
                <c:pt idx="46">
                  <c:v>75.012</c:v>
                </c:pt>
                <c:pt idx="47">
                  <c:v>74.75</c:v>
                </c:pt>
                <c:pt idx="48">
                  <c:v>75.200999999999993</c:v>
                </c:pt>
                <c:pt idx="49">
                  <c:v>74.566000000000003</c:v>
                </c:pt>
                <c:pt idx="50">
                  <c:v>74.97399999999999</c:v>
                </c:pt>
                <c:pt idx="51">
                  <c:v>75.17</c:v>
                </c:pt>
                <c:pt idx="52">
                  <c:v>74.693000000000012</c:v>
                </c:pt>
                <c:pt idx="53">
                  <c:v>75.707000000000008</c:v>
                </c:pt>
                <c:pt idx="54">
                  <c:v>75.016999999999996</c:v>
                </c:pt>
                <c:pt idx="55">
                  <c:v>74.715000000000003</c:v>
                </c:pt>
                <c:pt idx="56">
                  <c:v>75.212000000000003</c:v>
                </c:pt>
                <c:pt idx="57">
                  <c:v>75.465000000000003</c:v>
                </c:pt>
                <c:pt idx="58">
                  <c:v>97.125999999999991</c:v>
                </c:pt>
                <c:pt idx="59">
                  <c:v>103.68299999999999</c:v>
                </c:pt>
                <c:pt idx="60">
                  <c:v>105.90599999999999</c:v>
                </c:pt>
                <c:pt idx="61">
                  <c:v>106.905</c:v>
                </c:pt>
                <c:pt idx="62">
                  <c:v>107.85000000000001</c:v>
                </c:pt>
                <c:pt idx="63">
                  <c:v>108.16</c:v>
                </c:pt>
                <c:pt idx="64">
                  <c:v>108.90100000000001</c:v>
                </c:pt>
                <c:pt idx="65">
                  <c:v>109.53099999999999</c:v>
                </c:pt>
                <c:pt idx="66">
                  <c:v>109.044</c:v>
                </c:pt>
                <c:pt idx="67">
                  <c:v>109.39500000000001</c:v>
                </c:pt>
                <c:pt idx="68">
                  <c:v>109.81099999999999</c:v>
                </c:pt>
                <c:pt idx="69">
                  <c:v>109.51900000000001</c:v>
                </c:pt>
                <c:pt idx="70">
                  <c:v>110.14099999999999</c:v>
                </c:pt>
                <c:pt idx="71">
                  <c:v>110.176</c:v>
                </c:pt>
                <c:pt idx="72">
                  <c:v>82.431999999999988</c:v>
                </c:pt>
                <c:pt idx="73">
                  <c:v>78.216999999999999</c:v>
                </c:pt>
                <c:pt idx="74">
                  <c:v>76.462999999999994</c:v>
                </c:pt>
                <c:pt idx="75">
                  <c:v>75.362000000000009</c:v>
                </c:pt>
                <c:pt idx="76">
                  <c:v>75.470999999999989</c:v>
                </c:pt>
                <c:pt idx="77">
                  <c:v>75.222000000000008</c:v>
                </c:pt>
                <c:pt idx="78">
                  <c:v>75.747</c:v>
                </c:pt>
                <c:pt idx="79">
                  <c:v>83.685999999999993</c:v>
                </c:pt>
                <c:pt idx="80">
                  <c:v>101.851</c:v>
                </c:pt>
                <c:pt idx="81">
                  <c:v>104.369</c:v>
                </c:pt>
                <c:pt idx="82">
                  <c:v>105.71100000000001</c:v>
                </c:pt>
                <c:pt idx="83">
                  <c:v>106.77500000000001</c:v>
                </c:pt>
                <c:pt idx="84">
                  <c:v>107.318</c:v>
                </c:pt>
                <c:pt idx="85">
                  <c:v>107.78</c:v>
                </c:pt>
                <c:pt idx="86">
                  <c:v>108.334</c:v>
                </c:pt>
                <c:pt idx="87">
                  <c:v>108.504</c:v>
                </c:pt>
                <c:pt idx="88">
                  <c:v>108.86</c:v>
                </c:pt>
                <c:pt idx="89">
                  <c:v>108.756</c:v>
                </c:pt>
                <c:pt idx="90">
                  <c:v>108.90300000000001</c:v>
                </c:pt>
                <c:pt idx="91">
                  <c:v>109.47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51915936"/>
        <c:axId val="-751914304"/>
      </c:scatterChart>
      <c:valAx>
        <c:axId val="-75191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751914304"/>
        <c:crosses val="autoZero"/>
        <c:crossBetween val="midCat"/>
      </c:valAx>
      <c:valAx>
        <c:axId val="-75191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7519159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966765046667282"/>
          <c:y val="0.17101674585269475"/>
          <c:w val="0.26033234953332718"/>
          <c:h val="0.1315933016589221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'19.03.21_Arch3-CQ-long-light2'!$I$6</c:f>
              <c:strCache>
                <c:ptCount val="1"/>
                <c:pt idx="0">
                  <c:v>1-1</c:v>
                </c:pt>
              </c:strCache>
            </c:strRef>
          </c:tx>
          <c:xVal>
            <c:numRef>
              <c:f>'19.03.21_Arch3-CQ-long-light2'!$H$7:$H$19</c:f>
              <c:numCache>
                <c:formatCode>General</c:formatCode>
                <c:ptCount val="13"/>
                <c:pt idx="0">
                  <c:v>0</c:v>
                </c:pt>
                <c:pt idx="1">
                  <c:v>1.9398</c:v>
                </c:pt>
                <c:pt idx="2">
                  <c:v>3.8802000000000003</c:v>
                </c:pt>
                <c:pt idx="3">
                  <c:v>5.82</c:v>
                </c:pt>
                <c:pt idx="4">
                  <c:v>7.7604000000000006</c:v>
                </c:pt>
                <c:pt idx="5">
                  <c:v>9.7002000000000006</c:v>
                </c:pt>
                <c:pt idx="6">
                  <c:v>11.640599999999999</c:v>
                </c:pt>
                <c:pt idx="7">
                  <c:v>13.580400000000001</c:v>
                </c:pt>
                <c:pt idx="8">
                  <c:v>15.520800000000001</c:v>
                </c:pt>
                <c:pt idx="9">
                  <c:v>17.460599999999999</c:v>
                </c:pt>
                <c:pt idx="10">
                  <c:v>19.401000000000003</c:v>
                </c:pt>
                <c:pt idx="11">
                  <c:v>21.340800000000002</c:v>
                </c:pt>
                <c:pt idx="12">
                  <c:v>23.2806</c:v>
                </c:pt>
              </c:numCache>
            </c:numRef>
          </c:xVal>
          <c:yVal>
            <c:numRef>
              <c:f>'19.03.21_Arch3-CQ-long-light2'!$I$7:$I$19</c:f>
              <c:numCache>
                <c:formatCode>General</c:formatCode>
                <c:ptCount val="13"/>
                <c:pt idx="0">
                  <c:v>0</c:v>
                </c:pt>
                <c:pt idx="1">
                  <c:v>0.72362487433577483</c:v>
                </c:pt>
                <c:pt idx="2">
                  <c:v>0.84167743788596872</c:v>
                </c:pt>
                <c:pt idx="3">
                  <c:v>0.89906649432715791</c:v>
                </c:pt>
                <c:pt idx="4">
                  <c:v>0.9287088898463306</c:v>
                </c:pt>
                <c:pt idx="5">
                  <c:v>0.93514289817607366</c:v>
                </c:pt>
                <c:pt idx="6">
                  <c:v>0.95921298290966528</c:v>
                </c:pt>
                <c:pt idx="7">
                  <c:v>0.97621714778112878</c:v>
                </c:pt>
                <c:pt idx="8">
                  <c:v>0.96610656326296118</c:v>
                </c:pt>
                <c:pt idx="9">
                  <c:v>0.96843314663219904</c:v>
                </c:pt>
                <c:pt idx="10">
                  <c:v>0.9775671406003158</c:v>
                </c:pt>
                <c:pt idx="11">
                  <c:v>0.98239264684762317</c:v>
                </c:pt>
                <c:pt idx="12">
                  <c:v>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'19.03.21_Arch3-CQ-long-light2'!$J$6</c:f>
              <c:strCache>
                <c:ptCount val="1"/>
                <c:pt idx="0">
                  <c:v>2-1</c:v>
                </c:pt>
              </c:strCache>
            </c:strRef>
          </c:tx>
          <c:xVal>
            <c:numRef>
              <c:f>'19.03.21_Arch3-CQ-long-light2'!$H$7:$H$19</c:f>
              <c:numCache>
                <c:formatCode>General</c:formatCode>
                <c:ptCount val="13"/>
                <c:pt idx="0">
                  <c:v>0</c:v>
                </c:pt>
                <c:pt idx="1">
                  <c:v>1.9398</c:v>
                </c:pt>
                <c:pt idx="2">
                  <c:v>3.8802000000000003</c:v>
                </c:pt>
                <c:pt idx="3">
                  <c:v>5.82</c:v>
                </c:pt>
                <c:pt idx="4">
                  <c:v>7.7604000000000006</c:v>
                </c:pt>
                <c:pt idx="5">
                  <c:v>9.7002000000000006</c:v>
                </c:pt>
                <c:pt idx="6">
                  <c:v>11.640599999999999</c:v>
                </c:pt>
                <c:pt idx="7">
                  <c:v>13.580400000000001</c:v>
                </c:pt>
                <c:pt idx="8">
                  <c:v>15.520800000000001</c:v>
                </c:pt>
                <c:pt idx="9">
                  <c:v>17.460599999999999</c:v>
                </c:pt>
                <c:pt idx="10">
                  <c:v>19.401000000000003</c:v>
                </c:pt>
                <c:pt idx="11">
                  <c:v>21.340800000000002</c:v>
                </c:pt>
                <c:pt idx="12">
                  <c:v>23.2806</c:v>
                </c:pt>
              </c:numCache>
            </c:numRef>
          </c:xVal>
          <c:yVal>
            <c:numRef>
              <c:f>'19.03.21_Arch3-CQ-long-light2'!$J$7:$J$19</c:f>
              <c:numCache>
                <c:formatCode>General</c:formatCode>
                <c:ptCount val="13"/>
                <c:pt idx="0">
                  <c:v>0</c:v>
                </c:pt>
                <c:pt idx="1">
                  <c:v>0.56092983544232444</c:v>
                </c:pt>
                <c:pt idx="2">
                  <c:v>0.68180683200296421</c:v>
                </c:pt>
                <c:pt idx="3">
                  <c:v>0.7416210904463113</c:v>
                </c:pt>
                <c:pt idx="4">
                  <c:v>0.8127199942006107</c:v>
                </c:pt>
                <c:pt idx="5">
                  <c:v>0.88526069061062762</c:v>
                </c:pt>
                <c:pt idx="6">
                  <c:v>1.0231975578126637</c:v>
                </c:pt>
                <c:pt idx="7">
                  <c:v>0.91138210727259539</c:v>
                </c:pt>
                <c:pt idx="8">
                  <c:v>0.89275962336187387</c:v>
                </c:pt>
                <c:pt idx="9">
                  <c:v>1.0279498352812302</c:v>
                </c:pt>
                <c:pt idx="10">
                  <c:v>0.89961417950721301</c:v>
                </c:pt>
                <c:pt idx="11">
                  <c:v>1.0060893589258242</c:v>
                </c:pt>
                <c:pt idx="12">
                  <c:v>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'19.03.21_Arch3-CQ-long-light2'!$K$6</c:f>
              <c:strCache>
                <c:ptCount val="1"/>
                <c:pt idx="0">
                  <c:v>3-1</c:v>
                </c:pt>
              </c:strCache>
            </c:strRef>
          </c:tx>
          <c:xVal>
            <c:numRef>
              <c:f>'19.03.21_Arch3-CQ-long-light2'!$H$7:$H$19</c:f>
              <c:numCache>
                <c:formatCode>General</c:formatCode>
                <c:ptCount val="13"/>
                <c:pt idx="0">
                  <c:v>0</c:v>
                </c:pt>
                <c:pt idx="1">
                  <c:v>1.9398</c:v>
                </c:pt>
                <c:pt idx="2">
                  <c:v>3.8802000000000003</c:v>
                </c:pt>
                <c:pt idx="3">
                  <c:v>5.82</c:v>
                </c:pt>
                <c:pt idx="4">
                  <c:v>7.7604000000000006</c:v>
                </c:pt>
                <c:pt idx="5">
                  <c:v>9.7002000000000006</c:v>
                </c:pt>
                <c:pt idx="6">
                  <c:v>11.640599999999999</c:v>
                </c:pt>
                <c:pt idx="7">
                  <c:v>13.580400000000001</c:v>
                </c:pt>
                <c:pt idx="8">
                  <c:v>15.520800000000001</c:v>
                </c:pt>
                <c:pt idx="9">
                  <c:v>17.460599999999999</c:v>
                </c:pt>
                <c:pt idx="10">
                  <c:v>19.401000000000003</c:v>
                </c:pt>
                <c:pt idx="11">
                  <c:v>21.340800000000002</c:v>
                </c:pt>
                <c:pt idx="12">
                  <c:v>23.2806</c:v>
                </c:pt>
              </c:numCache>
            </c:numRef>
          </c:xVal>
          <c:yVal>
            <c:numRef>
              <c:f>'19.03.21_Arch3-CQ-long-light2'!$K$7:$K$19</c:f>
              <c:numCache>
                <c:formatCode>General</c:formatCode>
                <c:ptCount val="13"/>
                <c:pt idx="0">
                  <c:v>0</c:v>
                </c:pt>
                <c:pt idx="1">
                  <c:v>0.54173417560211901</c:v>
                </c:pt>
                <c:pt idx="2">
                  <c:v>0.62738708561650058</c:v>
                </c:pt>
                <c:pt idx="3">
                  <c:v>0.71187489759880584</c:v>
                </c:pt>
                <c:pt idx="4">
                  <c:v>0.8460250131983762</c:v>
                </c:pt>
                <c:pt idx="5">
                  <c:v>0.85703883053285035</c:v>
                </c:pt>
                <c:pt idx="6">
                  <c:v>0.86341046039576919</c:v>
                </c:pt>
                <c:pt idx="7">
                  <c:v>1.0131983761446179</c:v>
                </c:pt>
                <c:pt idx="8">
                  <c:v>1.0224827510877281</c:v>
                </c:pt>
                <c:pt idx="9">
                  <c:v>0.94995539859095968</c:v>
                </c:pt>
                <c:pt idx="10">
                  <c:v>0.98059383590322402</c:v>
                </c:pt>
                <c:pt idx="11">
                  <c:v>1.0275254410078098</c:v>
                </c:pt>
                <c:pt idx="12">
                  <c:v>1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'19.03.21_Arch3-CQ-long-light2'!$L$6</c:f>
              <c:strCache>
                <c:ptCount val="1"/>
                <c:pt idx="0">
                  <c:v>4-1</c:v>
                </c:pt>
              </c:strCache>
            </c:strRef>
          </c:tx>
          <c:xVal>
            <c:numRef>
              <c:f>'19.03.21_Arch3-CQ-long-light2'!$H$7:$H$19</c:f>
              <c:numCache>
                <c:formatCode>General</c:formatCode>
                <c:ptCount val="13"/>
                <c:pt idx="0">
                  <c:v>0</c:v>
                </c:pt>
                <c:pt idx="1">
                  <c:v>1.9398</c:v>
                </c:pt>
                <c:pt idx="2">
                  <c:v>3.8802000000000003</c:v>
                </c:pt>
                <c:pt idx="3">
                  <c:v>5.82</c:v>
                </c:pt>
                <c:pt idx="4">
                  <c:v>7.7604000000000006</c:v>
                </c:pt>
                <c:pt idx="5">
                  <c:v>9.7002000000000006</c:v>
                </c:pt>
                <c:pt idx="6">
                  <c:v>11.640599999999999</c:v>
                </c:pt>
                <c:pt idx="7">
                  <c:v>13.580400000000001</c:v>
                </c:pt>
                <c:pt idx="8">
                  <c:v>15.520800000000001</c:v>
                </c:pt>
                <c:pt idx="9">
                  <c:v>17.460599999999999</c:v>
                </c:pt>
                <c:pt idx="10">
                  <c:v>19.401000000000003</c:v>
                </c:pt>
                <c:pt idx="11">
                  <c:v>21.340800000000002</c:v>
                </c:pt>
                <c:pt idx="12">
                  <c:v>23.2806</c:v>
                </c:pt>
              </c:numCache>
            </c:numRef>
          </c:xVal>
          <c:yVal>
            <c:numRef>
              <c:f>'19.03.21_Arch3-CQ-long-light2'!$L$7:$L$19</c:f>
              <c:numCache>
                <c:formatCode>General</c:formatCode>
                <c:ptCount val="13"/>
                <c:pt idx="0">
                  <c:v>0</c:v>
                </c:pt>
                <c:pt idx="1">
                  <c:v>0.84969659929279251</c:v>
                </c:pt>
                <c:pt idx="2">
                  <c:v>0.92248366583722596</c:v>
                </c:pt>
                <c:pt idx="3">
                  <c:v>0.81288106983309316</c:v>
                </c:pt>
                <c:pt idx="4">
                  <c:v>0.7834140946726621</c:v>
                </c:pt>
                <c:pt idx="5">
                  <c:v>0.89169249574365939</c:v>
                </c:pt>
                <c:pt idx="6">
                  <c:v>0.92791140990381427</c:v>
                </c:pt>
                <c:pt idx="7">
                  <c:v>1.0339925204813665</c:v>
                </c:pt>
                <c:pt idx="8">
                  <c:v>0.98402235124634418</c:v>
                </c:pt>
                <c:pt idx="9">
                  <c:v>1.0838608285676867</c:v>
                </c:pt>
                <c:pt idx="10">
                  <c:v>1.019746511255657</c:v>
                </c:pt>
                <c:pt idx="11">
                  <c:v>0.97160984269728334</c:v>
                </c:pt>
                <c:pt idx="12">
                  <c:v>1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'19.03.21_Arch3-CQ-long-light2'!$M$6</c:f>
              <c:strCache>
                <c:ptCount val="1"/>
                <c:pt idx="0">
                  <c:v>5-1</c:v>
                </c:pt>
              </c:strCache>
            </c:strRef>
          </c:tx>
          <c:xVal>
            <c:numRef>
              <c:f>'19.03.21_Arch3-CQ-long-light2'!$H$7:$H$19</c:f>
              <c:numCache>
                <c:formatCode>General</c:formatCode>
                <c:ptCount val="13"/>
                <c:pt idx="0">
                  <c:v>0</c:v>
                </c:pt>
                <c:pt idx="1">
                  <c:v>1.9398</c:v>
                </c:pt>
                <c:pt idx="2">
                  <c:v>3.8802000000000003</c:v>
                </c:pt>
                <c:pt idx="3">
                  <c:v>5.82</c:v>
                </c:pt>
                <c:pt idx="4">
                  <c:v>7.7604000000000006</c:v>
                </c:pt>
                <c:pt idx="5">
                  <c:v>9.7002000000000006</c:v>
                </c:pt>
                <c:pt idx="6">
                  <c:v>11.640599999999999</c:v>
                </c:pt>
                <c:pt idx="7">
                  <c:v>13.580400000000001</c:v>
                </c:pt>
                <c:pt idx="8">
                  <c:v>15.520800000000001</c:v>
                </c:pt>
                <c:pt idx="9">
                  <c:v>17.460599999999999</c:v>
                </c:pt>
                <c:pt idx="10">
                  <c:v>19.401000000000003</c:v>
                </c:pt>
                <c:pt idx="11">
                  <c:v>21.340800000000002</c:v>
                </c:pt>
                <c:pt idx="12">
                  <c:v>23.2806</c:v>
                </c:pt>
              </c:numCache>
            </c:numRef>
          </c:xVal>
          <c:yVal>
            <c:numRef>
              <c:f>'19.03.21_Arch3-CQ-long-light2'!$M$7:$M$19</c:f>
              <c:numCache>
                <c:formatCode>General</c:formatCode>
                <c:ptCount val="13"/>
                <c:pt idx="0">
                  <c:v>0</c:v>
                </c:pt>
                <c:pt idx="1">
                  <c:v>0.91902773117993453</c:v>
                </c:pt>
                <c:pt idx="2">
                  <c:v>0.95180304730613052</c:v>
                </c:pt>
                <c:pt idx="3">
                  <c:v>0.99848444531855574</c:v>
                </c:pt>
                <c:pt idx="4">
                  <c:v>1.0333653412311858</c:v>
                </c:pt>
                <c:pt idx="5">
                  <c:v>1.0000347073591171</c:v>
                </c:pt>
                <c:pt idx="6">
                  <c:v>1.0667191133426661</c:v>
                </c:pt>
                <c:pt idx="7">
                  <c:v>1.0271990004280573</c:v>
                </c:pt>
                <c:pt idx="8">
                  <c:v>1.0323703969364975</c:v>
                </c:pt>
                <c:pt idx="9">
                  <c:v>1.0390110716475585</c:v>
                </c:pt>
                <c:pt idx="10">
                  <c:v>1.0190774783946692</c:v>
                </c:pt>
                <c:pt idx="11">
                  <c:v>1.0312713305644574</c:v>
                </c:pt>
                <c:pt idx="12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'19.03.21_Arch3-CQ-long-light2'!$N$6</c:f>
              <c:strCache>
                <c:ptCount val="1"/>
                <c:pt idx="0">
                  <c:v>1-2</c:v>
                </c:pt>
              </c:strCache>
            </c:strRef>
          </c:tx>
          <c:xVal>
            <c:numRef>
              <c:f>'19.03.21_Arch3-CQ-long-light2'!$H$7:$H$19</c:f>
              <c:numCache>
                <c:formatCode>General</c:formatCode>
                <c:ptCount val="13"/>
                <c:pt idx="0">
                  <c:v>0</c:v>
                </c:pt>
                <c:pt idx="1">
                  <c:v>1.9398</c:v>
                </c:pt>
                <c:pt idx="2">
                  <c:v>3.8802000000000003</c:v>
                </c:pt>
                <c:pt idx="3">
                  <c:v>5.82</c:v>
                </c:pt>
                <c:pt idx="4">
                  <c:v>7.7604000000000006</c:v>
                </c:pt>
                <c:pt idx="5">
                  <c:v>9.7002000000000006</c:v>
                </c:pt>
                <c:pt idx="6">
                  <c:v>11.640599999999999</c:v>
                </c:pt>
                <c:pt idx="7">
                  <c:v>13.580400000000001</c:v>
                </c:pt>
                <c:pt idx="8">
                  <c:v>15.520800000000001</c:v>
                </c:pt>
                <c:pt idx="9">
                  <c:v>17.460599999999999</c:v>
                </c:pt>
                <c:pt idx="10">
                  <c:v>19.401000000000003</c:v>
                </c:pt>
                <c:pt idx="11">
                  <c:v>21.340800000000002</c:v>
                </c:pt>
                <c:pt idx="12">
                  <c:v>23.2806</c:v>
                </c:pt>
              </c:numCache>
            </c:numRef>
          </c:xVal>
          <c:yVal>
            <c:numRef>
              <c:f>'19.03.21_Arch3-CQ-long-light2'!$N$7:$N$19</c:f>
              <c:numCache>
                <c:formatCode>General</c:formatCode>
                <c:ptCount val="13"/>
                <c:pt idx="0">
                  <c:v>0</c:v>
                </c:pt>
                <c:pt idx="1">
                  <c:v>0.63607799377459284</c:v>
                </c:pt>
                <c:pt idx="2">
                  <c:v>0.82862512480178507</c:v>
                </c:pt>
                <c:pt idx="3">
                  <c:v>0.89390379984730095</c:v>
                </c:pt>
                <c:pt idx="4">
                  <c:v>0.92323956069771529</c:v>
                </c:pt>
                <c:pt idx="5">
                  <c:v>0.9509896047454045</c:v>
                </c:pt>
                <c:pt idx="6">
                  <c:v>0.9600927937980851</c:v>
                </c:pt>
                <c:pt idx="7">
                  <c:v>0.98185235214659083</c:v>
                </c:pt>
                <c:pt idx="8">
                  <c:v>1.0003523815117163</c:v>
                </c:pt>
                <c:pt idx="9">
                  <c:v>0.98605156516121428</c:v>
                </c:pt>
                <c:pt idx="10">
                  <c:v>0.9963587243789277</c:v>
                </c:pt>
                <c:pt idx="11">
                  <c:v>1.0085746167851057</c:v>
                </c:pt>
                <c:pt idx="12">
                  <c:v>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'19.03.21_Arch3-CQ-long-light2'!$O$6</c:f>
              <c:strCache>
                <c:ptCount val="1"/>
                <c:pt idx="0">
                  <c:v>2-2</c:v>
                </c:pt>
              </c:strCache>
            </c:strRef>
          </c:tx>
          <c:xVal>
            <c:numRef>
              <c:f>'19.03.21_Arch3-CQ-long-light2'!$H$7:$H$19</c:f>
              <c:numCache>
                <c:formatCode>General</c:formatCode>
                <c:ptCount val="13"/>
                <c:pt idx="0">
                  <c:v>0</c:v>
                </c:pt>
                <c:pt idx="1">
                  <c:v>1.9398</c:v>
                </c:pt>
                <c:pt idx="2">
                  <c:v>3.8802000000000003</c:v>
                </c:pt>
                <c:pt idx="3">
                  <c:v>5.82</c:v>
                </c:pt>
                <c:pt idx="4">
                  <c:v>7.7604000000000006</c:v>
                </c:pt>
                <c:pt idx="5">
                  <c:v>9.7002000000000006</c:v>
                </c:pt>
                <c:pt idx="6">
                  <c:v>11.640599999999999</c:v>
                </c:pt>
                <c:pt idx="7">
                  <c:v>13.580400000000001</c:v>
                </c:pt>
                <c:pt idx="8">
                  <c:v>15.520800000000001</c:v>
                </c:pt>
                <c:pt idx="9">
                  <c:v>17.460599999999999</c:v>
                </c:pt>
                <c:pt idx="10">
                  <c:v>19.401000000000003</c:v>
                </c:pt>
                <c:pt idx="11">
                  <c:v>21.340800000000002</c:v>
                </c:pt>
                <c:pt idx="12">
                  <c:v>23.2806</c:v>
                </c:pt>
              </c:numCache>
            </c:numRef>
          </c:xVal>
          <c:yVal>
            <c:numRef>
              <c:f>'19.03.21_Arch3-CQ-long-light2'!$O$7:$O$19</c:f>
              <c:numCache>
                <c:formatCode>General</c:formatCode>
                <c:ptCount val="13"/>
                <c:pt idx="0">
                  <c:v>0</c:v>
                </c:pt>
                <c:pt idx="1">
                  <c:v>0.46970222751008001</c:v>
                </c:pt>
                <c:pt idx="2">
                  <c:v>0.71286932381518975</c:v>
                </c:pt>
                <c:pt idx="3">
                  <c:v>0.7823385550928682</c:v>
                </c:pt>
                <c:pt idx="4">
                  <c:v>0.75185075021481929</c:v>
                </c:pt>
                <c:pt idx="5">
                  <c:v>0.90840438892193831</c:v>
                </c:pt>
                <c:pt idx="6">
                  <c:v>0.91568345561504405</c:v>
                </c:pt>
                <c:pt idx="7">
                  <c:v>0.96244794765020858</c:v>
                </c:pt>
                <c:pt idx="8">
                  <c:v>0.99609194262674372</c:v>
                </c:pt>
                <c:pt idx="9">
                  <c:v>1.0491522903033912</c:v>
                </c:pt>
                <c:pt idx="10">
                  <c:v>0.91527034172780752</c:v>
                </c:pt>
                <c:pt idx="11">
                  <c:v>0.94354385617026926</c:v>
                </c:pt>
                <c:pt idx="12">
                  <c:v>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'19.03.21_Arch3-CQ-long-light2'!$P$6</c:f>
              <c:strCache>
                <c:ptCount val="1"/>
                <c:pt idx="0">
                  <c:v>3-2</c:v>
                </c:pt>
              </c:strCache>
            </c:strRef>
          </c:tx>
          <c:xVal>
            <c:numRef>
              <c:f>'19.03.21_Arch3-CQ-long-light2'!$H$7:$H$19</c:f>
              <c:numCache>
                <c:formatCode>General</c:formatCode>
                <c:ptCount val="13"/>
                <c:pt idx="0">
                  <c:v>0</c:v>
                </c:pt>
                <c:pt idx="1">
                  <c:v>1.9398</c:v>
                </c:pt>
                <c:pt idx="2">
                  <c:v>3.8802000000000003</c:v>
                </c:pt>
                <c:pt idx="3">
                  <c:v>5.82</c:v>
                </c:pt>
                <c:pt idx="4">
                  <c:v>7.7604000000000006</c:v>
                </c:pt>
                <c:pt idx="5">
                  <c:v>9.7002000000000006</c:v>
                </c:pt>
                <c:pt idx="6">
                  <c:v>11.640599999999999</c:v>
                </c:pt>
                <c:pt idx="7">
                  <c:v>13.580400000000001</c:v>
                </c:pt>
                <c:pt idx="8">
                  <c:v>15.520800000000001</c:v>
                </c:pt>
                <c:pt idx="9">
                  <c:v>17.460599999999999</c:v>
                </c:pt>
                <c:pt idx="10">
                  <c:v>19.401000000000003</c:v>
                </c:pt>
                <c:pt idx="11">
                  <c:v>21.340800000000002</c:v>
                </c:pt>
                <c:pt idx="12">
                  <c:v>23.2806</c:v>
                </c:pt>
              </c:numCache>
            </c:numRef>
          </c:xVal>
          <c:yVal>
            <c:numRef>
              <c:f>'19.03.21_Arch3-CQ-long-light2'!$P$7:$P$19</c:f>
              <c:numCache>
                <c:formatCode>General</c:formatCode>
                <c:ptCount val="13"/>
                <c:pt idx="0">
                  <c:v>0</c:v>
                </c:pt>
                <c:pt idx="1">
                  <c:v>0.35584929930268744</c:v>
                </c:pt>
                <c:pt idx="2">
                  <c:v>0.49394083000473887</c:v>
                </c:pt>
                <c:pt idx="3">
                  <c:v>0.46889174734276601</c:v>
                </c:pt>
                <c:pt idx="4">
                  <c:v>0.68940830004739018</c:v>
                </c:pt>
                <c:pt idx="5">
                  <c:v>0.71772391848893102</c:v>
                </c:pt>
                <c:pt idx="6">
                  <c:v>0.75086317784848688</c:v>
                </c:pt>
                <c:pt idx="7">
                  <c:v>0.81529686547965607</c:v>
                </c:pt>
                <c:pt idx="8">
                  <c:v>0.93245210209193685</c:v>
                </c:pt>
                <c:pt idx="9">
                  <c:v>0.99852752014081636</c:v>
                </c:pt>
                <c:pt idx="10">
                  <c:v>0.97471396655608966</c:v>
                </c:pt>
                <c:pt idx="11">
                  <c:v>0.98525827635231178</c:v>
                </c:pt>
                <c:pt idx="12">
                  <c:v>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'19.03.21_Arch3-CQ-long-light2'!$Q$6</c:f>
              <c:strCache>
                <c:ptCount val="1"/>
                <c:pt idx="0">
                  <c:v>4-2</c:v>
                </c:pt>
              </c:strCache>
            </c:strRef>
          </c:tx>
          <c:xVal>
            <c:numRef>
              <c:f>'19.03.21_Arch3-CQ-long-light2'!$H$7:$H$19</c:f>
              <c:numCache>
                <c:formatCode>General</c:formatCode>
                <c:ptCount val="13"/>
                <c:pt idx="0">
                  <c:v>0</c:v>
                </c:pt>
                <c:pt idx="1">
                  <c:v>1.9398</c:v>
                </c:pt>
                <c:pt idx="2">
                  <c:v>3.8802000000000003</c:v>
                </c:pt>
                <c:pt idx="3">
                  <c:v>5.82</c:v>
                </c:pt>
                <c:pt idx="4">
                  <c:v>7.7604000000000006</c:v>
                </c:pt>
                <c:pt idx="5">
                  <c:v>9.7002000000000006</c:v>
                </c:pt>
                <c:pt idx="6">
                  <c:v>11.640599999999999</c:v>
                </c:pt>
                <c:pt idx="7">
                  <c:v>13.580400000000001</c:v>
                </c:pt>
                <c:pt idx="8">
                  <c:v>15.520800000000001</c:v>
                </c:pt>
                <c:pt idx="9">
                  <c:v>17.460599999999999</c:v>
                </c:pt>
                <c:pt idx="10">
                  <c:v>19.401000000000003</c:v>
                </c:pt>
                <c:pt idx="11">
                  <c:v>21.340800000000002</c:v>
                </c:pt>
                <c:pt idx="12">
                  <c:v>23.2806</c:v>
                </c:pt>
              </c:numCache>
            </c:numRef>
          </c:xVal>
          <c:yVal>
            <c:numRef>
              <c:f>'19.03.21_Arch3-CQ-long-light2'!$Q$7:$Q$19</c:f>
              <c:numCache>
                <c:formatCode>General</c:formatCode>
                <c:ptCount val="13"/>
                <c:pt idx="0">
                  <c:v>0</c:v>
                </c:pt>
                <c:pt idx="1">
                  <c:v>0.6134027426206774</c:v>
                </c:pt>
                <c:pt idx="2">
                  <c:v>0.9001342695516279</c:v>
                </c:pt>
                <c:pt idx="3">
                  <c:v>0.99414496709295408</c:v>
                </c:pt>
                <c:pt idx="4">
                  <c:v>1.0639541282384275</c:v>
                </c:pt>
                <c:pt idx="5">
                  <c:v>0.99418898989676663</c:v>
                </c:pt>
                <c:pt idx="6">
                  <c:v>0.97097796658669189</c:v>
                </c:pt>
                <c:pt idx="7">
                  <c:v>0.86153727630912824</c:v>
                </c:pt>
                <c:pt idx="8">
                  <c:v>0.92789064735533011</c:v>
                </c:pt>
                <c:pt idx="9">
                  <c:v>0.96376923246241586</c:v>
                </c:pt>
                <c:pt idx="10">
                  <c:v>1.0436816270828289</c:v>
                </c:pt>
                <c:pt idx="11">
                  <c:v>1.0870771059408775</c:v>
                </c:pt>
                <c:pt idx="12">
                  <c:v>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'19.03.21_Arch3-CQ-long-light2'!$R$6</c:f>
              <c:strCache>
                <c:ptCount val="1"/>
                <c:pt idx="0">
                  <c:v>5-2</c:v>
                </c:pt>
              </c:strCache>
            </c:strRef>
          </c:tx>
          <c:xVal>
            <c:numRef>
              <c:f>'19.03.21_Arch3-CQ-long-light2'!$H$7:$H$19</c:f>
              <c:numCache>
                <c:formatCode>General</c:formatCode>
                <c:ptCount val="13"/>
                <c:pt idx="0">
                  <c:v>0</c:v>
                </c:pt>
                <c:pt idx="1">
                  <c:v>1.9398</c:v>
                </c:pt>
                <c:pt idx="2">
                  <c:v>3.8802000000000003</c:v>
                </c:pt>
                <c:pt idx="3">
                  <c:v>5.82</c:v>
                </c:pt>
                <c:pt idx="4">
                  <c:v>7.7604000000000006</c:v>
                </c:pt>
                <c:pt idx="5">
                  <c:v>9.7002000000000006</c:v>
                </c:pt>
                <c:pt idx="6">
                  <c:v>11.640599999999999</c:v>
                </c:pt>
                <c:pt idx="7">
                  <c:v>13.580400000000001</c:v>
                </c:pt>
                <c:pt idx="8">
                  <c:v>15.520800000000001</c:v>
                </c:pt>
                <c:pt idx="9">
                  <c:v>17.460599999999999</c:v>
                </c:pt>
                <c:pt idx="10">
                  <c:v>19.401000000000003</c:v>
                </c:pt>
                <c:pt idx="11">
                  <c:v>21.340800000000002</c:v>
                </c:pt>
                <c:pt idx="12">
                  <c:v>23.2806</c:v>
                </c:pt>
              </c:numCache>
            </c:numRef>
          </c:xVal>
          <c:yVal>
            <c:numRef>
              <c:f>'19.03.21_Arch3-CQ-long-light2'!$R$7:$R$19</c:f>
              <c:numCache>
                <c:formatCode>General</c:formatCode>
                <c:ptCount val="13"/>
                <c:pt idx="0">
                  <c:v>0</c:v>
                </c:pt>
                <c:pt idx="1">
                  <c:v>0.70480590253638631</c:v>
                </c:pt>
                <c:pt idx="2">
                  <c:v>0.88820614025251765</c:v>
                </c:pt>
                <c:pt idx="3">
                  <c:v>0.98586037541207872</c:v>
                </c:pt>
                <c:pt idx="4">
                  <c:v>0.96800923953264106</c:v>
                </c:pt>
                <c:pt idx="5">
                  <c:v>0.98065753178892612</c:v>
                </c:pt>
                <c:pt idx="6">
                  <c:v>0.93919176515440328</c:v>
                </c:pt>
                <c:pt idx="7">
                  <c:v>0.97357089995739055</c:v>
                </c:pt>
                <c:pt idx="8">
                  <c:v>0.98929156107734761</c:v>
                </c:pt>
                <c:pt idx="9">
                  <c:v>0.95845574219012819</c:v>
                </c:pt>
                <c:pt idx="10">
                  <c:v>0.997566773564172</c:v>
                </c:pt>
                <c:pt idx="11">
                  <c:v>0.93586149671458396</c:v>
                </c:pt>
                <c:pt idx="12">
                  <c:v>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'19.03.21_Arch3-CQ-long-light2'!$S$6</c:f>
              <c:strCache>
                <c:ptCount val="1"/>
                <c:pt idx="0">
                  <c:v>1-3</c:v>
                </c:pt>
              </c:strCache>
            </c:strRef>
          </c:tx>
          <c:xVal>
            <c:numRef>
              <c:f>'19.03.21_Arch3-CQ-long-light2'!$H$7:$H$19</c:f>
              <c:numCache>
                <c:formatCode>General</c:formatCode>
                <c:ptCount val="13"/>
                <c:pt idx="0">
                  <c:v>0</c:v>
                </c:pt>
                <c:pt idx="1">
                  <c:v>1.9398</c:v>
                </c:pt>
                <c:pt idx="2">
                  <c:v>3.8802000000000003</c:v>
                </c:pt>
                <c:pt idx="3">
                  <c:v>5.82</c:v>
                </c:pt>
                <c:pt idx="4">
                  <c:v>7.7604000000000006</c:v>
                </c:pt>
                <c:pt idx="5">
                  <c:v>9.7002000000000006</c:v>
                </c:pt>
                <c:pt idx="6">
                  <c:v>11.640599999999999</c:v>
                </c:pt>
                <c:pt idx="7">
                  <c:v>13.580400000000001</c:v>
                </c:pt>
                <c:pt idx="8">
                  <c:v>15.520800000000001</c:v>
                </c:pt>
                <c:pt idx="9">
                  <c:v>17.460599999999999</c:v>
                </c:pt>
                <c:pt idx="10">
                  <c:v>19.401000000000003</c:v>
                </c:pt>
                <c:pt idx="11">
                  <c:v>21.340800000000002</c:v>
                </c:pt>
                <c:pt idx="12">
                  <c:v>23.2806</c:v>
                </c:pt>
              </c:numCache>
            </c:numRef>
          </c:xVal>
          <c:yVal>
            <c:numRef>
              <c:f>'19.03.21_Arch3-CQ-long-light2'!$S$7:$S$19</c:f>
              <c:numCache>
                <c:formatCode>General</c:formatCode>
                <c:ptCount val="13"/>
                <c:pt idx="0">
                  <c:v>0</c:v>
                </c:pt>
                <c:pt idx="1">
                  <c:v>1.5655752370727964E-2</c:v>
                </c:pt>
                <c:pt idx="2">
                  <c:v>0.25240054869684458</c:v>
                </c:pt>
                <c:pt idx="3">
                  <c:v>0.79408958072404123</c:v>
                </c:pt>
                <c:pt idx="4">
                  <c:v>0.86917755114212436</c:v>
                </c:pt>
                <c:pt idx="5">
                  <c:v>0.90919663624977665</c:v>
                </c:pt>
                <c:pt idx="6">
                  <c:v>0.94092562772111898</c:v>
                </c:pt>
                <c:pt idx="7">
                  <c:v>0.9571181487445577</c:v>
                </c:pt>
                <c:pt idx="8">
                  <c:v>0.97089521083079866</c:v>
                </c:pt>
                <c:pt idx="9">
                  <c:v>0.98741575714200525</c:v>
                </c:pt>
                <c:pt idx="10">
                  <c:v>0.99248523886205064</c:v>
                </c:pt>
                <c:pt idx="11">
                  <c:v>1.0031013299934395</c:v>
                </c:pt>
                <c:pt idx="12">
                  <c:v>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'19.03.21_Arch3-CQ-long-light2'!$T$6</c:f>
              <c:strCache>
                <c:ptCount val="1"/>
                <c:pt idx="0">
                  <c:v>2-3</c:v>
                </c:pt>
              </c:strCache>
            </c:strRef>
          </c:tx>
          <c:xVal>
            <c:numRef>
              <c:f>'19.03.21_Arch3-CQ-long-light2'!$H$7:$H$19</c:f>
              <c:numCache>
                <c:formatCode>General</c:formatCode>
                <c:ptCount val="13"/>
                <c:pt idx="0">
                  <c:v>0</c:v>
                </c:pt>
                <c:pt idx="1">
                  <c:v>1.9398</c:v>
                </c:pt>
                <c:pt idx="2">
                  <c:v>3.8802000000000003</c:v>
                </c:pt>
                <c:pt idx="3">
                  <c:v>5.82</c:v>
                </c:pt>
                <c:pt idx="4">
                  <c:v>7.7604000000000006</c:v>
                </c:pt>
                <c:pt idx="5">
                  <c:v>9.7002000000000006</c:v>
                </c:pt>
                <c:pt idx="6">
                  <c:v>11.640599999999999</c:v>
                </c:pt>
                <c:pt idx="7">
                  <c:v>13.580400000000001</c:v>
                </c:pt>
                <c:pt idx="8">
                  <c:v>15.520800000000001</c:v>
                </c:pt>
                <c:pt idx="9">
                  <c:v>17.460599999999999</c:v>
                </c:pt>
                <c:pt idx="10">
                  <c:v>19.401000000000003</c:v>
                </c:pt>
                <c:pt idx="11">
                  <c:v>21.340800000000002</c:v>
                </c:pt>
                <c:pt idx="12">
                  <c:v>23.2806</c:v>
                </c:pt>
              </c:numCache>
            </c:numRef>
          </c:xVal>
          <c:yVal>
            <c:numRef>
              <c:f>'19.03.21_Arch3-CQ-long-light2'!$T$7:$T$19</c:f>
              <c:numCache>
                <c:formatCode>General</c:formatCode>
                <c:ptCount val="13"/>
                <c:pt idx="0">
                  <c:v>0</c:v>
                </c:pt>
                <c:pt idx="1">
                  <c:v>-1.8870657535789859E-2</c:v>
                </c:pt>
                <c:pt idx="2">
                  <c:v>8.1984758624574397E-2</c:v>
                </c:pt>
                <c:pt idx="3">
                  <c:v>0.60938945979222148</c:v>
                </c:pt>
                <c:pt idx="4">
                  <c:v>0.70189994125552235</c:v>
                </c:pt>
                <c:pt idx="5">
                  <c:v>0.82659917757731316</c:v>
                </c:pt>
                <c:pt idx="6">
                  <c:v>0.86044565331101575</c:v>
                </c:pt>
                <c:pt idx="7">
                  <c:v>0.85955241536369265</c:v>
                </c:pt>
                <c:pt idx="8">
                  <c:v>0.87690215423241868</c:v>
                </c:pt>
                <c:pt idx="9">
                  <c:v>0.96090675722436336</c:v>
                </c:pt>
                <c:pt idx="10">
                  <c:v>0.99789968374548355</c:v>
                </c:pt>
                <c:pt idx="11">
                  <c:v>1.0396082628533718</c:v>
                </c:pt>
                <c:pt idx="12">
                  <c:v>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'19.03.21_Arch3-CQ-long-light2'!$U$6</c:f>
              <c:strCache>
                <c:ptCount val="1"/>
                <c:pt idx="0">
                  <c:v>3-3</c:v>
                </c:pt>
              </c:strCache>
            </c:strRef>
          </c:tx>
          <c:xVal>
            <c:numRef>
              <c:f>'19.03.21_Arch3-CQ-long-light2'!$H$7:$H$19</c:f>
              <c:numCache>
                <c:formatCode>General</c:formatCode>
                <c:ptCount val="13"/>
                <c:pt idx="0">
                  <c:v>0</c:v>
                </c:pt>
                <c:pt idx="1">
                  <c:v>1.9398</c:v>
                </c:pt>
                <c:pt idx="2">
                  <c:v>3.8802000000000003</c:v>
                </c:pt>
                <c:pt idx="3">
                  <c:v>5.82</c:v>
                </c:pt>
                <c:pt idx="4">
                  <c:v>7.7604000000000006</c:v>
                </c:pt>
                <c:pt idx="5">
                  <c:v>9.7002000000000006</c:v>
                </c:pt>
                <c:pt idx="6">
                  <c:v>11.640599999999999</c:v>
                </c:pt>
                <c:pt idx="7">
                  <c:v>13.580400000000001</c:v>
                </c:pt>
                <c:pt idx="8">
                  <c:v>15.520800000000001</c:v>
                </c:pt>
                <c:pt idx="9">
                  <c:v>17.460599999999999</c:v>
                </c:pt>
                <c:pt idx="10">
                  <c:v>19.401000000000003</c:v>
                </c:pt>
                <c:pt idx="11">
                  <c:v>21.340800000000002</c:v>
                </c:pt>
                <c:pt idx="12">
                  <c:v>23.2806</c:v>
                </c:pt>
              </c:numCache>
            </c:numRef>
          </c:xVal>
          <c:yVal>
            <c:numRef>
              <c:f>'19.03.21_Arch3-CQ-long-light2'!$U$7:$U$19</c:f>
              <c:numCache>
                <c:formatCode>General</c:formatCode>
                <c:ptCount val="13"/>
                <c:pt idx="0">
                  <c:v>0</c:v>
                </c:pt>
                <c:pt idx="1">
                  <c:v>7.3958471687253585E-2</c:v>
                </c:pt>
                <c:pt idx="2">
                  <c:v>0.15305264089963255</c:v>
                </c:pt>
                <c:pt idx="3">
                  <c:v>0.6822508522601497</c:v>
                </c:pt>
                <c:pt idx="4">
                  <c:v>0.7900562270332494</c:v>
                </c:pt>
                <c:pt idx="5">
                  <c:v>0.84455660335591254</c:v>
                </c:pt>
                <c:pt idx="6">
                  <c:v>0.95955638198964011</c:v>
                </c:pt>
                <c:pt idx="7">
                  <c:v>0.92117147031478275</c:v>
                </c:pt>
                <c:pt idx="8">
                  <c:v>1.0844955062646657</c:v>
                </c:pt>
                <c:pt idx="9">
                  <c:v>1.0279364236064994</c:v>
                </c:pt>
                <c:pt idx="10">
                  <c:v>0.92407136848629756</c:v>
                </c:pt>
                <c:pt idx="11">
                  <c:v>1.0110019037499443</c:v>
                </c:pt>
                <c:pt idx="12">
                  <c:v>1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'19.03.21_Arch3-CQ-long-light2'!$V$6</c:f>
              <c:strCache>
                <c:ptCount val="1"/>
                <c:pt idx="0">
                  <c:v>4-3</c:v>
                </c:pt>
              </c:strCache>
            </c:strRef>
          </c:tx>
          <c:xVal>
            <c:numRef>
              <c:f>'19.03.21_Arch3-CQ-long-light2'!$H$7:$H$19</c:f>
              <c:numCache>
                <c:formatCode>General</c:formatCode>
                <c:ptCount val="13"/>
                <c:pt idx="0">
                  <c:v>0</c:v>
                </c:pt>
                <c:pt idx="1">
                  <c:v>1.9398</c:v>
                </c:pt>
                <c:pt idx="2">
                  <c:v>3.8802000000000003</c:v>
                </c:pt>
                <c:pt idx="3">
                  <c:v>5.82</c:v>
                </c:pt>
                <c:pt idx="4">
                  <c:v>7.7604000000000006</c:v>
                </c:pt>
                <c:pt idx="5">
                  <c:v>9.7002000000000006</c:v>
                </c:pt>
                <c:pt idx="6">
                  <c:v>11.640599999999999</c:v>
                </c:pt>
                <c:pt idx="7">
                  <c:v>13.580400000000001</c:v>
                </c:pt>
                <c:pt idx="8">
                  <c:v>15.520800000000001</c:v>
                </c:pt>
                <c:pt idx="9">
                  <c:v>17.460599999999999</c:v>
                </c:pt>
                <c:pt idx="10">
                  <c:v>19.401000000000003</c:v>
                </c:pt>
                <c:pt idx="11">
                  <c:v>21.340800000000002</c:v>
                </c:pt>
                <c:pt idx="12">
                  <c:v>23.2806</c:v>
                </c:pt>
              </c:numCache>
            </c:numRef>
          </c:xVal>
          <c:yVal>
            <c:numRef>
              <c:f>'19.03.21_Arch3-CQ-long-light2'!$V$7:$V$19</c:f>
              <c:numCache>
                <c:formatCode>General</c:formatCode>
                <c:ptCount val="13"/>
                <c:pt idx="0">
                  <c:v>0</c:v>
                </c:pt>
                <c:pt idx="1">
                  <c:v>-3.2375096527909437E-2</c:v>
                </c:pt>
                <c:pt idx="2">
                  <c:v>8.6226742237698953E-2</c:v>
                </c:pt>
                <c:pt idx="3">
                  <c:v>0.93119927731557695</c:v>
                </c:pt>
                <c:pt idx="4">
                  <c:v>0.95655151312051057</c:v>
                </c:pt>
                <c:pt idx="5">
                  <c:v>0.9703058295572099</c:v>
                </c:pt>
                <c:pt idx="6">
                  <c:v>1.0155173167426748</c:v>
                </c:pt>
                <c:pt idx="7">
                  <c:v>1.1523756793379278</c:v>
                </c:pt>
                <c:pt idx="8">
                  <c:v>1.0879606020427492</c:v>
                </c:pt>
                <c:pt idx="9">
                  <c:v>1.0487957687992655</c:v>
                </c:pt>
                <c:pt idx="10">
                  <c:v>1.0864598662451008</c:v>
                </c:pt>
                <c:pt idx="11">
                  <c:v>1.0807628983142221</c:v>
                </c:pt>
                <c:pt idx="12">
                  <c:v>1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'19.03.21_Arch3-CQ-long-light2'!$W$6</c:f>
              <c:strCache>
                <c:ptCount val="1"/>
                <c:pt idx="0">
                  <c:v>5-3</c:v>
                </c:pt>
              </c:strCache>
            </c:strRef>
          </c:tx>
          <c:xVal>
            <c:numRef>
              <c:f>'19.03.21_Arch3-CQ-long-light2'!$H$7:$H$19</c:f>
              <c:numCache>
                <c:formatCode>General</c:formatCode>
                <c:ptCount val="13"/>
                <c:pt idx="0">
                  <c:v>0</c:v>
                </c:pt>
                <c:pt idx="1">
                  <c:v>1.9398</c:v>
                </c:pt>
                <c:pt idx="2">
                  <c:v>3.8802000000000003</c:v>
                </c:pt>
                <c:pt idx="3">
                  <c:v>5.82</c:v>
                </c:pt>
                <c:pt idx="4">
                  <c:v>7.7604000000000006</c:v>
                </c:pt>
                <c:pt idx="5">
                  <c:v>9.7002000000000006</c:v>
                </c:pt>
                <c:pt idx="6">
                  <c:v>11.640599999999999</c:v>
                </c:pt>
                <c:pt idx="7">
                  <c:v>13.580400000000001</c:v>
                </c:pt>
                <c:pt idx="8">
                  <c:v>15.520800000000001</c:v>
                </c:pt>
                <c:pt idx="9">
                  <c:v>17.460599999999999</c:v>
                </c:pt>
                <c:pt idx="10">
                  <c:v>19.401000000000003</c:v>
                </c:pt>
                <c:pt idx="11">
                  <c:v>21.340800000000002</c:v>
                </c:pt>
                <c:pt idx="12">
                  <c:v>23.2806</c:v>
                </c:pt>
              </c:numCache>
            </c:numRef>
          </c:xVal>
          <c:yVal>
            <c:numRef>
              <c:f>'19.03.21_Arch3-CQ-long-light2'!$W$7:$W$19</c:f>
              <c:numCache>
                <c:formatCode>General</c:formatCode>
                <c:ptCount val="13"/>
                <c:pt idx="0">
                  <c:v>0</c:v>
                </c:pt>
                <c:pt idx="1">
                  <c:v>4.1597026741731637E-2</c:v>
                </c:pt>
                <c:pt idx="2">
                  <c:v>0.408009324419423</c:v>
                </c:pt>
                <c:pt idx="3">
                  <c:v>0.92741687192118205</c:v>
                </c:pt>
                <c:pt idx="4">
                  <c:v>0.97139998240675551</c:v>
                </c:pt>
                <c:pt idx="5">
                  <c:v>0.99206104855735355</c:v>
                </c:pt>
                <c:pt idx="6">
                  <c:v>1.0014514426460237</c:v>
                </c:pt>
                <c:pt idx="7">
                  <c:v>1.0193305770584093</c:v>
                </c:pt>
                <c:pt idx="8">
                  <c:v>1.0111167311752283</c:v>
                </c:pt>
                <c:pt idx="9">
                  <c:v>1.0301614180154817</c:v>
                </c:pt>
                <c:pt idx="10">
                  <c:v>1.0660736277269527</c:v>
                </c:pt>
                <c:pt idx="11">
                  <c:v>0.98053747361013333</c:v>
                </c:pt>
                <c:pt idx="1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51912672"/>
        <c:axId val="-751912128"/>
      </c:scatterChart>
      <c:valAx>
        <c:axId val="-75191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751912128"/>
        <c:crosses val="autoZero"/>
        <c:crossBetween val="midCat"/>
      </c:valAx>
      <c:valAx>
        <c:axId val="-75191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751912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LA3+HCQ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'19.03.21_Arch3-CQ-long-light2'!$AD$6</c:f>
              <c:strCache>
                <c:ptCount val="1"/>
                <c:pt idx="0">
                  <c:v>mean 5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'19.03.21_Arch3-CQ-long-light2'!$AE$7:$AE$19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0.38596383500282977</c:v>
                  </c:pt>
                  <c:pt idx="2">
                    <c:v>0.33651458044602311</c:v>
                  </c:pt>
                  <c:pt idx="3">
                    <c:v>5.9174437249985279E-2</c:v>
                  </c:pt>
                  <c:pt idx="4">
                    <c:v>3.290540666425408E-2</c:v>
                  </c:pt>
                  <c:pt idx="5">
                    <c:v>2.1098889515481715E-2</c:v>
                  </c:pt>
                  <c:pt idx="6">
                    <c:v>1.0821134278295673E-2</c:v>
                  </c:pt>
                  <c:pt idx="7">
                    <c:v>1.2963462181406976E-2</c:v>
                  </c:pt>
                  <c:pt idx="8">
                    <c:v>1.8544685301456969E-2</c:v>
                  </c:pt>
                  <c:pt idx="9">
                    <c:v>1.0587801101511488E-2</c:v>
                  </c:pt>
                  <c:pt idx="10">
                    <c:v>9.9220055659530702E-3</c:v>
                  </c:pt>
                  <c:pt idx="11">
                    <c:v>1.3810032438683152E-2</c:v>
                  </c:pt>
                  <c:pt idx="12">
                    <c:v>0</c:v>
                  </c:pt>
                </c:numCache>
              </c:numRef>
            </c:plus>
            <c:minus>
              <c:numRef>
                <c:f>'19.03.21_Arch3-CQ-long-light2'!$AE$7:$AE$19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0.38596383500282977</c:v>
                  </c:pt>
                  <c:pt idx="2">
                    <c:v>0.33651458044602311</c:v>
                  </c:pt>
                  <c:pt idx="3">
                    <c:v>5.9174437249985279E-2</c:v>
                  </c:pt>
                  <c:pt idx="4">
                    <c:v>3.290540666425408E-2</c:v>
                  </c:pt>
                  <c:pt idx="5">
                    <c:v>2.1098889515481715E-2</c:v>
                  </c:pt>
                  <c:pt idx="6">
                    <c:v>1.0821134278295673E-2</c:v>
                  </c:pt>
                  <c:pt idx="7">
                    <c:v>1.2963462181406976E-2</c:v>
                  </c:pt>
                  <c:pt idx="8">
                    <c:v>1.8544685301456969E-2</c:v>
                  </c:pt>
                  <c:pt idx="9">
                    <c:v>1.0587801101511488E-2</c:v>
                  </c:pt>
                  <c:pt idx="10">
                    <c:v>9.9220055659530702E-3</c:v>
                  </c:pt>
                  <c:pt idx="11">
                    <c:v>1.3810032438683152E-2</c:v>
                  </c:pt>
                  <c:pt idx="12">
                    <c:v>0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'19.03.21_Arch3-CQ-long-light2'!$H$7:$H$31</c:f>
              <c:numCache>
                <c:formatCode>General</c:formatCode>
                <c:ptCount val="25"/>
                <c:pt idx="0">
                  <c:v>0</c:v>
                </c:pt>
                <c:pt idx="1">
                  <c:v>1.9398</c:v>
                </c:pt>
                <c:pt idx="2">
                  <c:v>3.8802000000000003</c:v>
                </c:pt>
                <c:pt idx="3">
                  <c:v>5.82</c:v>
                </c:pt>
                <c:pt idx="4">
                  <c:v>7.7604000000000006</c:v>
                </c:pt>
                <c:pt idx="5">
                  <c:v>9.7002000000000006</c:v>
                </c:pt>
                <c:pt idx="6">
                  <c:v>11.640599999999999</c:v>
                </c:pt>
                <c:pt idx="7">
                  <c:v>13.580400000000001</c:v>
                </c:pt>
                <c:pt idx="8">
                  <c:v>15.520800000000001</c:v>
                </c:pt>
                <c:pt idx="9">
                  <c:v>17.460599999999999</c:v>
                </c:pt>
                <c:pt idx="10">
                  <c:v>19.401000000000003</c:v>
                </c:pt>
                <c:pt idx="11">
                  <c:v>21.340800000000002</c:v>
                </c:pt>
                <c:pt idx="12">
                  <c:v>23.2806</c:v>
                </c:pt>
                <c:pt idx="13">
                  <c:v>25.221</c:v>
                </c:pt>
                <c:pt idx="14">
                  <c:v>27.160800000000002</c:v>
                </c:pt>
                <c:pt idx="15">
                  <c:v>29.101199999999999</c:v>
                </c:pt>
                <c:pt idx="16">
                  <c:v>31.040999999999997</c:v>
                </c:pt>
                <c:pt idx="17">
                  <c:v>32.981400000000001</c:v>
                </c:pt>
                <c:pt idx="18">
                  <c:v>34.921199999999999</c:v>
                </c:pt>
                <c:pt idx="19">
                  <c:v>38.791199999999996</c:v>
                </c:pt>
                <c:pt idx="20">
                  <c:v>42.661199999999994</c:v>
                </c:pt>
                <c:pt idx="21">
                  <c:v>46.531199999999991</c:v>
                </c:pt>
                <c:pt idx="22">
                  <c:v>50.401199999999989</c:v>
                </c:pt>
                <c:pt idx="23">
                  <c:v>54.271199999999986</c:v>
                </c:pt>
                <c:pt idx="24">
                  <c:v>58.141199999999984</c:v>
                </c:pt>
              </c:numCache>
            </c:numRef>
          </c:xVal>
          <c:yVal>
            <c:numRef>
              <c:f>'19.03.21_Arch3-CQ-long-light2'!$Z$7:$Z$19</c:f>
              <c:numCache>
                <c:formatCode>General</c:formatCode>
                <c:ptCount val="13"/>
                <c:pt idx="0">
                  <c:v>0</c:v>
                </c:pt>
                <c:pt idx="1">
                  <c:v>0.45845287349369851</c:v>
                </c:pt>
                <c:pt idx="2">
                  <c:v>0.64090103712819946</c:v>
                </c:pt>
                <c:pt idx="3">
                  <c:v>0.86235329163283347</c:v>
                </c:pt>
                <c:pt idx="4">
                  <c:v>0.90704200056205675</c:v>
                </c:pt>
                <c:pt idx="5">
                  <c:v>0.9317763797237516</c:v>
                </c:pt>
                <c:pt idx="6">
                  <c:v>0.95341046814295638</c:v>
                </c:pt>
                <c:pt idx="7">
                  <c:v>0.97172921622409236</c:v>
                </c:pt>
                <c:pt idx="8">
                  <c:v>0.97911805186849199</c:v>
                </c:pt>
                <c:pt idx="9">
                  <c:v>0.98063348964513963</c:v>
                </c:pt>
                <c:pt idx="10">
                  <c:v>0.98880370128043138</c:v>
                </c:pt>
                <c:pt idx="11">
                  <c:v>0.99802286454205602</c:v>
                </c:pt>
                <c:pt idx="12">
                  <c:v>1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'19.03.21_Arch3-CQ-long-light2'!$AR$6</c:f>
              <c:strCache>
                <c:ptCount val="1"/>
                <c:pt idx="0">
                  <c:v>FIT 5</c:v>
                </c:pt>
              </c:strCache>
            </c:strRef>
          </c:tx>
          <c:trendline>
            <c:trendlineType val="log"/>
            <c:dispRSqr val="0"/>
            <c:dispEq val="0"/>
          </c:trendline>
          <c:xVal>
            <c:numRef>
              <c:f>'19.03.21_Arch3-CQ-long-light2'!$H$7:$H$31</c:f>
              <c:numCache>
                <c:formatCode>General</c:formatCode>
                <c:ptCount val="25"/>
                <c:pt idx="0">
                  <c:v>0</c:v>
                </c:pt>
                <c:pt idx="1">
                  <c:v>1.9398</c:v>
                </c:pt>
                <c:pt idx="2">
                  <c:v>3.8802000000000003</c:v>
                </c:pt>
                <c:pt idx="3">
                  <c:v>5.82</c:v>
                </c:pt>
                <c:pt idx="4">
                  <c:v>7.7604000000000006</c:v>
                </c:pt>
                <c:pt idx="5">
                  <c:v>9.7002000000000006</c:v>
                </c:pt>
                <c:pt idx="6">
                  <c:v>11.640599999999999</c:v>
                </c:pt>
                <c:pt idx="7">
                  <c:v>13.580400000000001</c:v>
                </c:pt>
                <c:pt idx="8">
                  <c:v>15.520800000000001</c:v>
                </c:pt>
                <c:pt idx="9">
                  <c:v>17.460599999999999</c:v>
                </c:pt>
                <c:pt idx="10">
                  <c:v>19.401000000000003</c:v>
                </c:pt>
                <c:pt idx="11">
                  <c:v>21.340800000000002</c:v>
                </c:pt>
                <c:pt idx="12">
                  <c:v>23.2806</c:v>
                </c:pt>
                <c:pt idx="13">
                  <c:v>25.221</c:v>
                </c:pt>
                <c:pt idx="14">
                  <c:v>27.160800000000002</c:v>
                </c:pt>
                <c:pt idx="15">
                  <c:v>29.101199999999999</c:v>
                </c:pt>
                <c:pt idx="16">
                  <c:v>31.040999999999997</c:v>
                </c:pt>
                <c:pt idx="17">
                  <c:v>32.981400000000001</c:v>
                </c:pt>
                <c:pt idx="18">
                  <c:v>34.921199999999999</c:v>
                </c:pt>
                <c:pt idx="19">
                  <c:v>38.791199999999996</c:v>
                </c:pt>
                <c:pt idx="20">
                  <c:v>42.661199999999994</c:v>
                </c:pt>
                <c:pt idx="21">
                  <c:v>46.531199999999991</c:v>
                </c:pt>
                <c:pt idx="22">
                  <c:v>50.401199999999989</c:v>
                </c:pt>
                <c:pt idx="23">
                  <c:v>54.271199999999986</c:v>
                </c:pt>
                <c:pt idx="24">
                  <c:v>58.141199999999984</c:v>
                </c:pt>
              </c:numCache>
            </c:numRef>
          </c:xVal>
          <c:yVal>
            <c:numRef>
              <c:f>'19.03.21_Arch3-CQ-long-light2'!$AN$7:$AN$19</c:f>
              <c:numCache>
                <c:formatCode>General</c:formatCode>
                <c:ptCount val="13"/>
                <c:pt idx="0">
                  <c:v>0</c:v>
                </c:pt>
                <c:pt idx="1">
                  <c:v>0.44151220982117478</c:v>
                </c:pt>
                <c:pt idx="2">
                  <c:v>0.68814758290830613</c:v>
                </c:pt>
                <c:pt idx="3">
                  <c:v>0.82583423271653467</c:v>
                </c:pt>
                <c:pt idx="4">
                  <c:v>0.9027480699540682</c:v>
                </c:pt>
                <c:pt idx="5">
                  <c:v>0.94568598449802188</c:v>
                </c:pt>
                <c:pt idx="6">
                  <c:v>0.96967175054834387</c:v>
                </c:pt>
                <c:pt idx="7">
                  <c:v>0.98306204298375244</c:v>
                </c:pt>
                <c:pt idx="8">
                  <c:v>0.99054206210234119</c:v>
                </c:pt>
                <c:pt idx="9">
                  <c:v>0.99471785716388794</c:v>
                </c:pt>
                <c:pt idx="10">
                  <c:v>0.99705051920591192</c:v>
                </c:pt>
                <c:pt idx="11">
                  <c:v>0.9983527509891349</c:v>
                </c:pt>
                <c:pt idx="12">
                  <c:v>0.99908003154004765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5125536"/>
        <c:axId val="-705133696"/>
      </c:scatterChart>
      <c:valAx>
        <c:axId val="-70512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705133696"/>
        <c:crosses val="autoZero"/>
        <c:crossBetween val="midCat"/>
      </c:valAx>
      <c:valAx>
        <c:axId val="-70513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705125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'19.03.21_Arch3-CQ-long-ligh4'!$B$1</c:f>
              <c:strCache>
                <c:ptCount val="1"/>
                <c:pt idx="0">
                  <c:v>lysosome1 (pHluorin)</c:v>
                </c:pt>
              </c:strCache>
            </c:strRef>
          </c:tx>
          <c:xVal>
            <c:numRef>
              <c:f>'19.03.21_Arch3-CQ-long-ligh4'!$A$2:$A$93</c:f>
              <c:numCache>
                <c:formatCode>General</c:formatCode>
                <c:ptCount val="92"/>
                <c:pt idx="0">
                  <c:v>0</c:v>
                </c:pt>
                <c:pt idx="1">
                  <c:v>1.9398</c:v>
                </c:pt>
                <c:pt idx="2">
                  <c:v>3.8802000000000003</c:v>
                </c:pt>
                <c:pt idx="3">
                  <c:v>5.82</c:v>
                </c:pt>
                <c:pt idx="4">
                  <c:v>7.7604000000000006</c:v>
                </c:pt>
                <c:pt idx="5">
                  <c:v>9.7002000000000006</c:v>
                </c:pt>
                <c:pt idx="6">
                  <c:v>11.640599999999999</c:v>
                </c:pt>
                <c:pt idx="7">
                  <c:v>13.580400000000001</c:v>
                </c:pt>
                <c:pt idx="8">
                  <c:v>15.520800000000001</c:v>
                </c:pt>
                <c:pt idx="9">
                  <c:v>17.460599999999999</c:v>
                </c:pt>
                <c:pt idx="10">
                  <c:v>19.401000000000003</c:v>
                </c:pt>
                <c:pt idx="11">
                  <c:v>21.340800000000002</c:v>
                </c:pt>
                <c:pt idx="12">
                  <c:v>23.2806</c:v>
                </c:pt>
                <c:pt idx="13">
                  <c:v>25.221</c:v>
                </c:pt>
                <c:pt idx="14">
                  <c:v>27.160800000000002</c:v>
                </c:pt>
                <c:pt idx="15">
                  <c:v>29.101199999999999</c:v>
                </c:pt>
                <c:pt idx="16">
                  <c:v>31.040999999999997</c:v>
                </c:pt>
                <c:pt idx="17">
                  <c:v>32.981400000000001</c:v>
                </c:pt>
                <c:pt idx="18">
                  <c:v>34.921199999999999</c:v>
                </c:pt>
                <c:pt idx="19">
                  <c:v>36.861600000000003</c:v>
                </c:pt>
                <c:pt idx="20">
                  <c:v>38.801400000000001</c:v>
                </c:pt>
                <c:pt idx="21">
                  <c:v>40.741799999999998</c:v>
                </c:pt>
                <c:pt idx="22">
                  <c:v>42.681600000000003</c:v>
                </c:pt>
                <c:pt idx="23">
                  <c:v>44.621399999999994</c:v>
                </c:pt>
                <c:pt idx="24">
                  <c:v>46.561799999999998</c:v>
                </c:pt>
                <c:pt idx="25">
                  <c:v>48.501599999999996</c:v>
                </c:pt>
                <c:pt idx="26">
                  <c:v>50.442</c:v>
                </c:pt>
                <c:pt idx="27">
                  <c:v>52.381799999999998</c:v>
                </c:pt>
                <c:pt idx="28">
                  <c:v>54.322200000000002</c:v>
                </c:pt>
                <c:pt idx="29">
                  <c:v>56.262</c:v>
                </c:pt>
                <c:pt idx="30">
                  <c:v>58.202399999999997</c:v>
                </c:pt>
                <c:pt idx="31">
                  <c:v>60.142200000000003</c:v>
                </c:pt>
                <c:pt idx="32">
                  <c:v>62.082599999999999</c:v>
                </c:pt>
                <c:pt idx="33">
                  <c:v>64.022400000000005</c:v>
                </c:pt>
                <c:pt idx="34">
                  <c:v>65.962199999999996</c:v>
                </c:pt>
                <c:pt idx="35">
                  <c:v>67.902600000000007</c:v>
                </c:pt>
                <c:pt idx="36">
                  <c:v>69.842399999999998</c:v>
                </c:pt>
                <c:pt idx="37">
                  <c:v>71.782799999999995</c:v>
                </c:pt>
                <c:pt idx="38">
                  <c:v>73.7226</c:v>
                </c:pt>
                <c:pt idx="39">
                  <c:v>75.662999999999997</c:v>
                </c:pt>
                <c:pt idx="40">
                  <c:v>77.602800000000002</c:v>
                </c:pt>
                <c:pt idx="41">
                  <c:v>79.543199999999999</c:v>
                </c:pt>
                <c:pt idx="42">
                  <c:v>81.483000000000004</c:v>
                </c:pt>
                <c:pt idx="43">
                  <c:v>83.423400000000001</c:v>
                </c:pt>
                <c:pt idx="44">
                  <c:v>85.363200000000006</c:v>
                </c:pt>
                <c:pt idx="45">
                  <c:v>87.302999999999997</c:v>
                </c:pt>
                <c:pt idx="46">
                  <c:v>89.243399999999994</c:v>
                </c:pt>
                <c:pt idx="47">
                  <c:v>91.183199999999999</c:v>
                </c:pt>
                <c:pt idx="48">
                  <c:v>93.123599999999996</c:v>
                </c:pt>
                <c:pt idx="49">
                  <c:v>95.063400000000001</c:v>
                </c:pt>
                <c:pt idx="50">
                  <c:v>97.003799999999998</c:v>
                </c:pt>
                <c:pt idx="51">
                  <c:v>98.943600000000004</c:v>
                </c:pt>
                <c:pt idx="52">
                  <c:v>100.884</c:v>
                </c:pt>
                <c:pt idx="53">
                  <c:v>102.82380000000001</c:v>
                </c:pt>
                <c:pt idx="54">
                  <c:v>104.7642</c:v>
                </c:pt>
                <c:pt idx="55">
                  <c:v>106.70399999999999</c:v>
                </c:pt>
                <c:pt idx="56">
                  <c:v>108.6438</c:v>
                </c:pt>
                <c:pt idx="57">
                  <c:v>110.5842</c:v>
                </c:pt>
                <c:pt idx="58">
                  <c:v>112.524</c:v>
                </c:pt>
                <c:pt idx="59">
                  <c:v>114.4644</c:v>
                </c:pt>
                <c:pt idx="60">
                  <c:v>116.4042</c:v>
                </c:pt>
                <c:pt idx="61">
                  <c:v>118.3446</c:v>
                </c:pt>
                <c:pt idx="62">
                  <c:v>120.28440000000001</c:v>
                </c:pt>
                <c:pt idx="63">
                  <c:v>122.2248</c:v>
                </c:pt>
                <c:pt idx="64">
                  <c:v>124.16459999999999</c:v>
                </c:pt>
                <c:pt idx="65">
                  <c:v>126.105</c:v>
                </c:pt>
                <c:pt idx="66">
                  <c:v>128.04480000000001</c:v>
                </c:pt>
                <c:pt idx="67">
                  <c:v>129.9846</c:v>
                </c:pt>
                <c:pt idx="68">
                  <c:v>131.92500000000001</c:v>
                </c:pt>
                <c:pt idx="69">
                  <c:v>133.8648</c:v>
                </c:pt>
                <c:pt idx="70">
                  <c:v>135.80520000000001</c:v>
                </c:pt>
                <c:pt idx="71">
                  <c:v>137.745</c:v>
                </c:pt>
                <c:pt idx="72">
                  <c:v>139.68539999999999</c:v>
                </c:pt>
                <c:pt idx="73">
                  <c:v>141.62520000000001</c:v>
                </c:pt>
                <c:pt idx="74">
                  <c:v>143.56559999999999</c:v>
                </c:pt>
                <c:pt idx="75">
                  <c:v>145.50540000000001</c:v>
                </c:pt>
                <c:pt idx="76">
                  <c:v>147.44579999999999</c:v>
                </c:pt>
                <c:pt idx="77">
                  <c:v>149.38560000000001</c:v>
                </c:pt>
                <c:pt idx="78">
                  <c:v>151.3254</c:v>
                </c:pt>
              </c:numCache>
            </c:numRef>
          </c:xVal>
          <c:yVal>
            <c:numRef>
              <c:f>'19.03.21_Arch3-CQ-long-ligh4'!$B$2:$B$93</c:f>
              <c:numCache>
                <c:formatCode>General</c:formatCode>
                <c:ptCount val="92"/>
                <c:pt idx="0">
                  <c:v>88.499000000000009</c:v>
                </c:pt>
                <c:pt idx="1">
                  <c:v>83.968000000000004</c:v>
                </c:pt>
                <c:pt idx="2">
                  <c:v>83.614000000000004</c:v>
                </c:pt>
                <c:pt idx="3">
                  <c:v>82.748999999999995</c:v>
                </c:pt>
                <c:pt idx="4">
                  <c:v>85.070999999999998</c:v>
                </c:pt>
                <c:pt idx="5">
                  <c:v>88.766000000000005</c:v>
                </c:pt>
                <c:pt idx="6">
                  <c:v>87.691000000000003</c:v>
                </c:pt>
                <c:pt idx="7">
                  <c:v>86.147000000000006</c:v>
                </c:pt>
                <c:pt idx="8">
                  <c:v>89.465999999999994</c:v>
                </c:pt>
                <c:pt idx="9">
                  <c:v>86.494</c:v>
                </c:pt>
                <c:pt idx="10">
                  <c:v>47.595000000000006</c:v>
                </c:pt>
                <c:pt idx="11">
                  <c:v>48.22</c:v>
                </c:pt>
                <c:pt idx="12">
                  <c:v>48.203000000000003</c:v>
                </c:pt>
                <c:pt idx="13">
                  <c:v>48.798999999999999</c:v>
                </c:pt>
                <c:pt idx="14">
                  <c:v>50.625999999999991</c:v>
                </c:pt>
                <c:pt idx="15">
                  <c:v>51.017000000000003</c:v>
                </c:pt>
                <c:pt idx="16">
                  <c:v>47.101000000000006</c:v>
                </c:pt>
                <c:pt idx="17">
                  <c:v>49.302000000000007</c:v>
                </c:pt>
                <c:pt idx="18">
                  <c:v>50.375</c:v>
                </c:pt>
                <c:pt idx="19">
                  <c:v>50.788000000000004</c:v>
                </c:pt>
                <c:pt idx="20">
                  <c:v>52.19</c:v>
                </c:pt>
                <c:pt idx="21">
                  <c:v>48.915000000000006</c:v>
                </c:pt>
                <c:pt idx="22">
                  <c:v>57.323999999999998</c:v>
                </c:pt>
                <c:pt idx="23">
                  <c:v>65.189000000000007</c:v>
                </c:pt>
                <c:pt idx="24">
                  <c:v>80.49799999999999</c:v>
                </c:pt>
                <c:pt idx="25">
                  <c:v>85.665999999999997</c:v>
                </c:pt>
                <c:pt idx="26">
                  <c:v>89.544000000000011</c:v>
                </c:pt>
                <c:pt idx="27">
                  <c:v>93.371000000000009</c:v>
                </c:pt>
                <c:pt idx="28">
                  <c:v>93.445999999999998</c:v>
                </c:pt>
                <c:pt idx="29">
                  <c:v>96.787999999999997</c:v>
                </c:pt>
                <c:pt idx="30">
                  <c:v>92.978999999999999</c:v>
                </c:pt>
                <c:pt idx="31">
                  <c:v>100.35599999999999</c:v>
                </c:pt>
                <c:pt idx="32">
                  <c:v>103.71899999999999</c:v>
                </c:pt>
                <c:pt idx="33">
                  <c:v>53.110000000000007</c:v>
                </c:pt>
                <c:pt idx="34">
                  <c:v>54.815000000000005</c:v>
                </c:pt>
                <c:pt idx="35">
                  <c:v>55.114999999999995</c:v>
                </c:pt>
                <c:pt idx="36">
                  <c:v>59.815999999999995</c:v>
                </c:pt>
                <c:pt idx="37">
                  <c:v>59.146999999999998</c:v>
                </c:pt>
                <c:pt idx="38">
                  <c:v>64.314000000000007</c:v>
                </c:pt>
                <c:pt idx="39">
                  <c:v>58.091999999999999</c:v>
                </c:pt>
                <c:pt idx="40">
                  <c:v>64.900999999999996</c:v>
                </c:pt>
                <c:pt idx="41">
                  <c:v>69.695999999999998</c:v>
                </c:pt>
                <c:pt idx="42">
                  <c:v>66.943999999999988</c:v>
                </c:pt>
                <c:pt idx="43">
                  <c:v>68.27</c:v>
                </c:pt>
                <c:pt idx="44">
                  <c:v>66.403000000000006</c:v>
                </c:pt>
                <c:pt idx="45">
                  <c:v>64.676999999999992</c:v>
                </c:pt>
                <c:pt idx="46">
                  <c:v>60.879000000000005</c:v>
                </c:pt>
                <c:pt idx="47">
                  <c:v>78.266000000000005</c:v>
                </c:pt>
                <c:pt idx="48">
                  <c:v>103.59700000000001</c:v>
                </c:pt>
                <c:pt idx="49">
                  <c:v>97.424999999999997</c:v>
                </c:pt>
                <c:pt idx="50">
                  <c:v>106.199</c:v>
                </c:pt>
                <c:pt idx="51">
                  <c:v>111.508</c:v>
                </c:pt>
                <c:pt idx="52">
                  <c:v>109.46199999999999</c:v>
                </c:pt>
                <c:pt idx="53">
                  <c:v>116.071</c:v>
                </c:pt>
                <c:pt idx="54">
                  <c:v>118.542</c:v>
                </c:pt>
                <c:pt idx="55">
                  <c:v>122.61499999999999</c:v>
                </c:pt>
                <c:pt idx="56">
                  <c:v>127.61200000000001</c:v>
                </c:pt>
                <c:pt idx="57">
                  <c:v>129.374</c:v>
                </c:pt>
                <c:pt idx="58">
                  <c:v>125.10799999999999</c:v>
                </c:pt>
                <c:pt idx="59">
                  <c:v>131.17399999999998</c:v>
                </c:pt>
                <c:pt idx="60">
                  <c:v>134.29100000000003</c:v>
                </c:pt>
                <c:pt idx="61">
                  <c:v>137.11699999999999</c:v>
                </c:pt>
                <c:pt idx="62">
                  <c:v>73.043999999999997</c:v>
                </c:pt>
                <c:pt idx="63">
                  <c:v>77.460999999999999</c:v>
                </c:pt>
                <c:pt idx="64">
                  <c:v>79.177999999999997</c:v>
                </c:pt>
                <c:pt idx="65">
                  <c:v>82.41</c:v>
                </c:pt>
                <c:pt idx="66">
                  <c:v>88.710000000000008</c:v>
                </c:pt>
                <c:pt idx="67">
                  <c:v>80.254999999999995</c:v>
                </c:pt>
                <c:pt idx="68">
                  <c:v>79.534999999999997</c:v>
                </c:pt>
                <c:pt idx="69">
                  <c:v>124.85600000000001</c:v>
                </c:pt>
                <c:pt idx="70">
                  <c:v>137.51900000000001</c:v>
                </c:pt>
                <c:pt idx="71">
                  <c:v>144.75</c:v>
                </c:pt>
                <c:pt idx="72">
                  <c:v>141.124</c:v>
                </c:pt>
                <c:pt idx="73">
                  <c:v>148.19300000000001</c:v>
                </c:pt>
                <c:pt idx="74">
                  <c:v>140.88400000000001</c:v>
                </c:pt>
                <c:pt idx="75">
                  <c:v>147.23100000000002</c:v>
                </c:pt>
                <c:pt idx="76">
                  <c:v>144.03800000000001</c:v>
                </c:pt>
                <c:pt idx="77">
                  <c:v>145.22400000000002</c:v>
                </c:pt>
                <c:pt idx="78">
                  <c:v>149.13499999999999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5123360"/>
        <c:axId val="-705128800"/>
      </c:scatterChart>
      <c:valAx>
        <c:axId val="-70512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705128800"/>
        <c:crosses val="autoZero"/>
        <c:crossBetween val="midCat"/>
      </c:valAx>
      <c:valAx>
        <c:axId val="-705128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7051233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966765046667282"/>
          <c:y val="0.17101674585269475"/>
          <c:w val="0.26033234953332718"/>
          <c:h val="0.1315933016589221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'19.03.21_Arch3-CQ-long-ligh4'!$S$6</c:f>
              <c:strCache>
                <c:ptCount val="1"/>
                <c:pt idx="0">
                  <c:v>1-3</c:v>
                </c:pt>
              </c:strCache>
            </c:strRef>
          </c:tx>
          <c:xVal>
            <c:numRef>
              <c:f>'19.03.21_Arch3-CQ-long-ligh4'!$H$7:$H$16</c:f>
              <c:numCache>
                <c:formatCode>General</c:formatCode>
                <c:ptCount val="10"/>
                <c:pt idx="0">
                  <c:v>0</c:v>
                </c:pt>
                <c:pt idx="1">
                  <c:v>1.9398</c:v>
                </c:pt>
                <c:pt idx="2">
                  <c:v>3.8802000000000003</c:v>
                </c:pt>
                <c:pt idx="3">
                  <c:v>5.82</c:v>
                </c:pt>
                <c:pt idx="4">
                  <c:v>7.7604000000000006</c:v>
                </c:pt>
                <c:pt idx="5">
                  <c:v>9.7002000000000006</c:v>
                </c:pt>
                <c:pt idx="6">
                  <c:v>11.640599999999999</c:v>
                </c:pt>
                <c:pt idx="7">
                  <c:v>13.580400000000001</c:v>
                </c:pt>
                <c:pt idx="8">
                  <c:v>15.520800000000001</c:v>
                </c:pt>
                <c:pt idx="9">
                  <c:v>17.460599999999999</c:v>
                </c:pt>
              </c:numCache>
            </c:numRef>
          </c:xVal>
          <c:yVal>
            <c:numRef>
              <c:f>'19.03.21_Arch3-CQ-long-ligh4'!$S$7:$S$16</c:f>
              <c:numCache>
                <c:formatCode>General</c:formatCode>
                <c:ptCount val="10"/>
                <c:pt idx="0">
                  <c:v>0</c:v>
                </c:pt>
                <c:pt idx="1">
                  <c:v>0.68993286547214905</c:v>
                </c:pt>
                <c:pt idx="2">
                  <c:v>0.88270486687268779</c:v>
                </c:pt>
                <c:pt idx="3">
                  <c:v>0.99278417999969526</c:v>
                </c:pt>
                <c:pt idx="4">
                  <c:v>0.93758467932226064</c:v>
                </c:pt>
                <c:pt idx="5">
                  <c:v>1.0451978261200505</c:v>
                </c:pt>
                <c:pt idx="6">
                  <c:v>0.93393109957527132</c:v>
                </c:pt>
                <c:pt idx="7">
                  <c:v>1.0305530606342006</c:v>
                </c:pt>
                <c:pt idx="8">
                  <c:v>0.98194522675029294</c:v>
                </c:pt>
                <c:pt idx="9">
                  <c:v>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'19.03.21_Arch3-CQ-long-ligh4'!$T$6</c:f>
              <c:strCache>
                <c:ptCount val="1"/>
                <c:pt idx="0">
                  <c:v>2-3</c:v>
                </c:pt>
              </c:strCache>
            </c:strRef>
          </c:tx>
          <c:xVal>
            <c:numRef>
              <c:f>'19.03.21_Arch3-CQ-long-ligh4'!$H$7:$H$16</c:f>
              <c:numCache>
                <c:formatCode>General</c:formatCode>
                <c:ptCount val="10"/>
                <c:pt idx="0">
                  <c:v>0</c:v>
                </c:pt>
                <c:pt idx="1">
                  <c:v>1.9398</c:v>
                </c:pt>
                <c:pt idx="2">
                  <c:v>3.8802000000000003</c:v>
                </c:pt>
                <c:pt idx="3">
                  <c:v>5.82</c:v>
                </c:pt>
                <c:pt idx="4">
                  <c:v>7.7604000000000006</c:v>
                </c:pt>
                <c:pt idx="5">
                  <c:v>9.7002000000000006</c:v>
                </c:pt>
                <c:pt idx="6">
                  <c:v>11.640599999999999</c:v>
                </c:pt>
                <c:pt idx="7">
                  <c:v>13.580400000000001</c:v>
                </c:pt>
                <c:pt idx="8">
                  <c:v>15.520800000000001</c:v>
                </c:pt>
                <c:pt idx="9">
                  <c:v>17.460599999999999</c:v>
                </c:pt>
              </c:numCache>
            </c:numRef>
          </c:xVal>
          <c:yVal>
            <c:numRef>
              <c:f>'19.03.21_Arch3-CQ-long-ligh4'!$T$7:$T$16</c:f>
              <c:numCache>
                <c:formatCode>General</c:formatCode>
                <c:ptCount val="10"/>
                <c:pt idx="0">
                  <c:v>0</c:v>
                </c:pt>
                <c:pt idx="1">
                  <c:v>0.68173070069142494</c:v>
                </c:pt>
                <c:pt idx="2">
                  <c:v>0.71721077767481645</c:v>
                </c:pt>
                <c:pt idx="3">
                  <c:v>0.99002067146624839</c:v>
                </c:pt>
                <c:pt idx="4">
                  <c:v>1.0102109915175705</c:v>
                </c:pt>
                <c:pt idx="5">
                  <c:v>1.0329317841613799</c:v>
                </c:pt>
                <c:pt idx="6">
                  <c:v>1.0504312495544943</c:v>
                </c:pt>
                <c:pt idx="7">
                  <c:v>1.0745954807897924</c:v>
                </c:pt>
                <c:pt idx="8">
                  <c:v>0.95275857153040133</c:v>
                </c:pt>
                <c:pt idx="9">
                  <c:v>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'19.03.21_Arch3-CQ-long-ligh4'!$U$6</c:f>
              <c:strCache>
                <c:ptCount val="1"/>
                <c:pt idx="0">
                  <c:v>3-3</c:v>
                </c:pt>
              </c:strCache>
            </c:strRef>
          </c:tx>
          <c:xVal>
            <c:numRef>
              <c:f>'19.03.21_Arch3-CQ-long-ligh4'!$H$7:$H$16</c:f>
              <c:numCache>
                <c:formatCode>General</c:formatCode>
                <c:ptCount val="10"/>
                <c:pt idx="0">
                  <c:v>0</c:v>
                </c:pt>
                <c:pt idx="1">
                  <c:v>1.9398</c:v>
                </c:pt>
                <c:pt idx="2">
                  <c:v>3.8802000000000003</c:v>
                </c:pt>
                <c:pt idx="3">
                  <c:v>5.82</c:v>
                </c:pt>
                <c:pt idx="4">
                  <c:v>7.7604000000000006</c:v>
                </c:pt>
                <c:pt idx="5">
                  <c:v>9.7002000000000006</c:v>
                </c:pt>
                <c:pt idx="6">
                  <c:v>11.640599999999999</c:v>
                </c:pt>
                <c:pt idx="7">
                  <c:v>13.580400000000001</c:v>
                </c:pt>
                <c:pt idx="8">
                  <c:v>15.520800000000001</c:v>
                </c:pt>
                <c:pt idx="9">
                  <c:v>17.460599999999999</c:v>
                </c:pt>
              </c:numCache>
            </c:numRef>
          </c:xVal>
          <c:yVal>
            <c:numRef>
              <c:f>'19.03.21_Arch3-CQ-long-ligh4'!$U$7:$U$16</c:f>
              <c:numCache>
                <c:formatCode>General</c:formatCode>
                <c:ptCount val="10"/>
                <c:pt idx="0">
                  <c:v>0</c:v>
                </c:pt>
                <c:pt idx="1">
                  <c:v>0.82254522962733922</c:v>
                </c:pt>
                <c:pt idx="2">
                  <c:v>0.79421679294881764</c:v>
                </c:pt>
                <c:pt idx="3">
                  <c:v>0.73666305860522652</c:v>
                </c:pt>
                <c:pt idx="4">
                  <c:v>0.80006185248183115</c:v>
                </c:pt>
                <c:pt idx="5">
                  <c:v>0.77856811504561629</c:v>
                </c:pt>
                <c:pt idx="6">
                  <c:v>0.88622235967218177</c:v>
                </c:pt>
                <c:pt idx="7">
                  <c:v>0.88680995824957487</c:v>
                </c:pt>
                <c:pt idx="8">
                  <c:v>0.98425854337405283</c:v>
                </c:pt>
                <c:pt idx="9">
                  <c:v>1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'19.03.21_Arch3-CQ-long-ligh4'!$V$6</c:f>
              <c:strCache>
                <c:ptCount val="1"/>
                <c:pt idx="0">
                  <c:v>4-3</c:v>
                </c:pt>
              </c:strCache>
            </c:strRef>
          </c:tx>
          <c:xVal>
            <c:numRef>
              <c:f>'19.03.21_Arch3-CQ-long-ligh4'!$H$7:$H$16</c:f>
              <c:numCache>
                <c:formatCode>General</c:formatCode>
                <c:ptCount val="10"/>
                <c:pt idx="0">
                  <c:v>0</c:v>
                </c:pt>
                <c:pt idx="1">
                  <c:v>1.9398</c:v>
                </c:pt>
                <c:pt idx="2">
                  <c:v>3.8802000000000003</c:v>
                </c:pt>
                <c:pt idx="3">
                  <c:v>5.82</c:v>
                </c:pt>
                <c:pt idx="4">
                  <c:v>7.7604000000000006</c:v>
                </c:pt>
                <c:pt idx="5">
                  <c:v>9.7002000000000006</c:v>
                </c:pt>
                <c:pt idx="6">
                  <c:v>11.640599999999999</c:v>
                </c:pt>
                <c:pt idx="7">
                  <c:v>13.580400000000001</c:v>
                </c:pt>
                <c:pt idx="8">
                  <c:v>15.520800000000001</c:v>
                </c:pt>
                <c:pt idx="9">
                  <c:v>17.460599999999999</c:v>
                </c:pt>
              </c:numCache>
            </c:numRef>
          </c:xVal>
          <c:yVal>
            <c:numRef>
              <c:f>'19.03.21_Arch3-CQ-long-ligh4'!$V$7:$V$16</c:f>
              <c:numCache>
                <c:formatCode>General</c:formatCode>
                <c:ptCount val="10"/>
                <c:pt idx="0">
                  <c:v>0</c:v>
                </c:pt>
                <c:pt idx="1">
                  <c:v>0.87528975428836353</c:v>
                </c:pt>
                <c:pt idx="2">
                  <c:v>0.8367588729202079</c:v>
                </c:pt>
                <c:pt idx="3">
                  <c:v>0.82861999690928734</c:v>
                </c:pt>
                <c:pt idx="4">
                  <c:v>0.87158089939731132</c:v>
                </c:pt>
                <c:pt idx="5">
                  <c:v>0.93499201565960954</c:v>
                </c:pt>
                <c:pt idx="6">
                  <c:v>0.88615875959408641</c:v>
                </c:pt>
                <c:pt idx="7">
                  <c:v>0.99253077834440817</c:v>
                </c:pt>
                <c:pt idx="8">
                  <c:v>1.0403337969401947</c:v>
                </c:pt>
                <c:pt idx="9">
                  <c:v>1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'19.03.21_Arch3-CQ-long-ligh4'!$W$6</c:f>
              <c:strCache>
                <c:ptCount val="1"/>
                <c:pt idx="0">
                  <c:v>5-3</c:v>
                </c:pt>
              </c:strCache>
            </c:strRef>
          </c:tx>
          <c:xVal>
            <c:numRef>
              <c:f>'19.03.21_Arch3-CQ-long-ligh4'!$H$7:$H$16</c:f>
              <c:numCache>
                <c:formatCode>General</c:formatCode>
                <c:ptCount val="10"/>
                <c:pt idx="0">
                  <c:v>0</c:v>
                </c:pt>
                <c:pt idx="1">
                  <c:v>1.9398</c:v>
                </c:pt>
                <c:pt idx="2">
                  <c:v>3.8802000000000003</c:v>
                </c:pt>
                <c:pt idx="3">
                  <c:v>5.82</c:v>
                </c:pt>
                <c:pt idx="4">
                  <c:v>7.7604000000000006</c:v>
                </c:pt>
                <c:pt idx="5">
                  <c:v>9.7002000000000006</c:v>
                </c:pt>
                <c:pt idx="6">
                  <c:v>11.640599999999999</c:v>
                </c:pt>
                <c:pt idx="7">
                  <c:v>13.580400000000001</c:v>
                </c:pt>
                <c:pt idx="8">
                  <c:v>15.520800000000001</c:v>
                </c:pt>
                <c:pt idx="9">
                  <c:v>17.460599999999999</c:v>
                </c:pt>
              </c:numCache>
            </c:numRef>
          </c:xVal>
          <c:yVal>
            <c:numRef>
              <c:f>'19.03.21_Arch3-CQ-long-ligh4'!$W$7:$W$16</c:f>
              <c:numCache>
                <c:formatCode>General</c:formatCode>
                <c:ptCount val="10"/>
                <c:pt idx="0">
                  <c:v>0</c:v>
                </c:pt>
                <c:pt idx="1">
                  <c:v>0.64735003899494759</c:v>
                </c:pt>
                <c:pt idx="2">
                  <c:v>0.69972194906920782</c:v>
                </c:pt>
                <c:pt idx="3">
                  <c:v>0.900918924417619</c:v>
                </c:pt>
                <c:pt idx="4">
                  <c:v>0.99415075785832996</c:v>
                </c:pt>
                <c:pt idx="5">
                  <c:v>0.96436200874843192</c:v>
                </c:pt>
                <c:pt idx="6">
                  <c:v>0.95513885592214576</c:v>
                </c:pt>
                <c:pt idx="7">
                  <c:v>1.0216676274117529</c:v>
                </c:pt>
                <c:pt idx="8">
                  <c:v>0.96175104269099043</c:v>
                </c:pt>
                <c:pt idx="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5137504"/>
        <c:axId val="-705130432"/>
      </c:scatterChart>
      <c:valAx>
        <c:axId val="-70513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705130432"/>
        <c:crosses val="autoZero"/>
        <c:crossBetween val="midCat"/>
      </c:valAx>
      <c:valAx>
        <c:axId val="-70513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705137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LA3+HCQ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'19.03.21_Arch3-CQ-long-ligh4'!$Z$6</c:f>
              <c:strCache>
                <c:ptCount val="1"/>
                <c:pt idx="0">
                  <c:v>mean 1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'19.03.21_Arch3-CQ-long-ligh4'!$AE$7:$AE$19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0.14734490327342539</c:v>
                  </c:pt>
                  <c:pt idx="2">
                    <c:v>0.25441390115117873</c:v>
                  </c:pt>
                  <c:pt idx="3">
                    <c:v>0.22968854493352409</c:v>
                  </c:pt>
                  <c:pt idx="4">
                    <c:v>0.13874371100402152</c:v>
                  </c:pt>
                  <c:pt idx="5">
                    <c:v>0.21527024441679576</c:v>
                  </c:pt>
                  <c:pt idx="6">
                    <c:v>8.5663920749769251E-2</c:v>
                  </c:pt>
                  <c:pt idx="7">
                    <c:v>0.15844406477670409</c:v>
                  </c:pt>
                  <c:pt idx="8">
                    <c:v>4.4556810252566671E-2</c:v>
                  </c:pt>
                  <c:pt idx="9">
                    <c:v>0</c:v>
                  </c:pt>
                </c:numCache>
              </c:numRef>
            </c:plus>
            <c:minus>
              <c:numRef>
                <c:f>'19.03.21_Arch3-CQ-long-ligh4'!$AE$7:$AE$19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0.14734490327342539</c:v>
                  </c:pt>
                  <c:pt idx="2">
                    <c:v>0.25441390115117873</c:v>
                  </c:pt>
                  <c:pt idx="3">
                    <c:v>0.22968854493352409</c:v>
                  </c:pt>
                  <c:pt idx="4">
                    <c:v>0.13874371100402152</c:v>
                  </c:pt>
                  <c:pt idx="5">
                    <c:v>0.21527024441679576</c:v>
                  </c:pt>
                  <c:pt idx="6">
                    <c:v>8.5663920749769251E-2</c:v>
                  </c:pt>
                  <c:pt idx="7">
                    <c:v>0.15844406477670409</c:v>
                  </c:pt>
                  <c:pt idx="8">
                    <c:v>4.4556810252566671E-2</c:v>
                  </c:pt>
                  <c:pt idx="9">
                    <c:v>0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'19.03.21_Arch3-CQ-long-ligh4'!$H$7:$H$31</c:f>
              <c:numCache>
                <c:formatCode>General</c:formatCode>
                <c:ptCount val="25"/>
                <c:pt idx="0">
                  <c:v>0</c:v>
                </c:pt>
                <c:pt idx="1">
                  <c:v>1.9398</c:v>
                </c:pt>
                <c:pt idx="2">
                  <c:v>3.8802000000000003</c:v>
                </c:pt>
                <c:pt idx="3">
                  <c:v>5.82</c:v>
                </c:pt>
                <c:pt idx="4">
                  <c:v>7.7604000000000006</c:v>
                </c:pt>
                <c:pt idx="5">
                  <c:v>9.7002000000000006</c:v>
                </c:pt>
                <c:pt idx="6">
                  <c:v>11.640599999999999</c:v>
                </c:pt>
                <c:pt idx="7">
                  <c:v>13.580400000000001</c:v>
                </c:pt>
                <c:pt idx="8">
                  <c:v>15.520800000000001</c:v>
                </c:pt>
                <c:pt idx="9">
                  <c:v>17.460599999999999</c:v>
                </c:pt>
                <c:pt idx="16">
                  <c:v>3.87</c:v>
                </c:pt>
                <c:pt idx="17">
                  <c:v>7.74</c:v>
                </c:pt>
                <c:pt idx="18">
                  <c:v>11.61</c:v>
                </c:pt>
                <c:pt idx="19">
                  <c:v>15.48</c:v>
                </c:pt>
                <c:pt idx="20">
                  <c:v>19.350000000000001</c:v>
                </c:pt>
                <c:pt idx="21">
                  <c:v>23.220000000000002</c:v>
                </c:pt>
                <c:pt idx="22">
                  <c:v>27.090000000000003</c:v>
                </c:pt>
                <c:pt idx="23">
                  <c:v>30.960000000000004</c:v>
                </c:pt>
                <c:pt idx="24">
                  <c:v>34.830000000000005</c:v>
                </c:pt>
              </c:numCache>
            </c:numRef>
          </c:xVal>
          <c:yVal>
            <c:numRef>
              <c:f>'19.03.21_Arch3-CQ-long-ligh4'!$AD$7:$AD$19</c:f>
              <c:numCache>
                <c:formatCode>General</c:formatCode>
                <c:ptCount val="13"/>
                <c:pt idx="0">
                  <c:v>0</c:v>
                </c:pt>
                <c:pt idx="1">
                  <c:v>0.72260362334823436</c:v>
                </c:pt>
                <c:pt idx="2">
                  <c:v>0.87814788840411984</c:v>
                </c:pt>
                <c:pt idx="3">
                  <c:v>0.89105955132855075</c:v>
                </c:pt>
                <c:pt idx="4">
                  <c:v>1.0004977044604646</c:v>
                </c:pt>
                <c:pt idx="5">
                  <c:v>0.9857133287105192</c:v>
                </c:pt>
                <c:pt idx="6">
                  <c:v>1.022198275404304</c:v>
                </c:pt>
                <c:pt idx="7">
                  <c:v>1.0046376482320956</c:v>
                </c:pt>
                <c:pt idx="8">
                  <c:v>1.0016358056291739</c:v>
                </c:pt>
                <c:pt idx="9">
                  <c:v>1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'19.03.21_Arch3-CQ-long-ligh4'!$AN$6</c:f>
              <c:strCache>
                <c:ptCount val="1"/>
                <c:pt idx="0">
                  <c:v>FIT 1</c:v>
                </c:pt>
              </c:strCache>
            </c:strRef>
          </c:tx>
          <c:trendline>
            <c:trendlineType val="log"/>
            <c:dispRSqr val="0"/>
            <c:dispEq val="0"/>
          </c:trendline>
          <c:xVal>
            <c:numRef>
              <c:f>'19.03.21_Arch3-CQ-long-ligh4'!$H$7:$H$31</c:f>
              <c:numCache>
                <c:formatCode>General</c:formatCode>
                <c:ptCount val="25"/>
                <c:pt idx="0">
                  <c:v>0</c:v>
                </c:pt>
                <c:pt idx="1">
                  <c:v>1.9398</c:v>
                </c:pt>
                <c:pt idx="2">
                  <c:v>3.8802000000000003</c:v>
                </c:pt>
                <c:pt idx="3">
                  <c:v>5.82</c:v>
                </c:pt>
                <c:pt idx="4">
                  <c:v>7.7604000000000006</c:v>
                </c:pt>
                <c:pt idx="5">
                  <c:v>9.7002000000000006</c:v>
                </c:pt>
                <c:pt idx="6">
                  <c:v>11.640599999999999</c:v>
                </c:pt>
                <c:pt idx="7">
                  <c:v>13.580400000000001</c:v>
                </c:pt>
                <c:pt idx="8">
                  <c:v>15.520800000000001</c:v>
                </c:pt>
                <c:pt idx="9">
                  <c:v>17.460599999999999</c:v>
                </c:pt>
                <c:pt idx="16">
                  <c:v>3.87</c:v>
                </c:pt>
                <c:pt idx="17">
                  <c:v>7.74</c:v>
                </c:pt>
                <c:pt idx="18">
                  <c:v>11.61</c:v>
                </c:pt>
                <c:pt idx="19">
                  <c:v>15.48</c:v>
                </c:pt>
                <c:pt idx="20">
                  <c:v>19.350000000000001</c:v>
                </c:pt>
                <c:pt idx="21">
                  <c:v>23.220000000000002</c:v>
                </c:pt>
                <c:pt idx="22">
                  <c:v>27.090000000000003</c:v>
                </c:pt>
                <c:pt idx="23">
                  <c:v>30.960000000000004</c:v>
                </c:pt>
                <c:pt idx="24">
                  <c:v>34.830000000000005</c:v>
                </c:pt>
              </c:numCache>
            </c:numRef>
          </c:xVal>
          <c:yVal>
            <c:numRef>
              <c:f>'19.03.21_Arch3-CQ-long-ligh4'!$AR$7:$AR$19</c:f>
              <c:numCache>
                <c:formatCode>General</c:formatCode>
                <c:ptCount val="13"/>
                <c:pt idx="0">
                  <c:v>0</c:v>
                </c:pt>
                <c:pt idx="1">
                  <c:v>0.70704067993927699</c:v>
                </c:pt>
                <c:pt idx="2">
                  <c:v>0.91420742243614983</c:v>
                </c:pt>
                <c:pt idx="3">
                  <c:v>0.97486626481063765</c:v>
                </c:pt>
                <c:pt idx="4">
                  <c:v>0.99263963363495078</c:v>
                </c:pt>
                <c:pt idx="5">
                  <c:v>0.99784371207429734</c:v>
                </c:pt>
                <c:pt idx="6">
                  <c:v>0.99936853519772817</c:v>
                </c:pt>
                <c:pt idx="7">
                  <c:v>0.99981500650088417</c:v>
                </c:pt>
                <c:pt idx="8">
                  <c:v>0.99994582500697227</c:v>
                </c:pt>
                <c:pt idx="9">
                  <c:v>0.99998412893087829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5136960"/>
        <c:axId val="-705124448"/>
      </c:scatterChart>
      <c:valAx>
        <c:axId val="-70513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705124448"/>
        <c:crosses val="autoZero"/>
        <c:crossBetween val="midCat"/>
      </c:valAx>
      <c:valAx>
        <c:axId val="-70512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705136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50291</xdr:colOff>
      <xdr:row>20</xdr:row>
      <xdr:rowOff>179295</xdr:rowOff>
    </xdr:from>
    <xdr:to>
      <xdr:col>8</xdr:col>
      <xdr:colOff>574494</xdr:colOff>
      <xdr:row>36</xdr:row>
      <xdr:rowOff>42583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448235</xdr:colOff>
      <xdr:row>22</xdr:row>
      <xdr:rowOff>123266</xdr:rowOff>
    </xdr:from>
    <xdr:to>
      <xdr:col>16</xdr:col>
      <xdr:colOff>86941</xdr:colOff>
      <xdr:row>37</xdr:row>
      <xdr:rowOff>177055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584611</xdr:colOff>
      <xdr:row>12</xdr:row>
      <xdr:rowOff>41952</xdr:rowOff>
    </xdr:from>
    <xdr:to>
      <xdr:col>38</xdr:col>
      <xdr:colOff>274738</xdr:colOff>
      <xdr:row>27</xdr:row>
      <xdr:rowOff>106946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50291</xdr:colOff>
      <xdr:row>20</xdr:row>
      <xdr:rowOff>179295</xdr:rowOff>
    </xdr:from>
    <xdr:to>
      <xdr:col>8</xdr:col>
      <xdr:colOff>574494</xdr:colOff>
      <xdr:row>36</xdr:row>
      <xdr:rowOff>42583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448235</xdr:colOff>
      <xdr:row>22</xdr:row>
      <xdr:rowOff>123266</xdr:rowOff>
    </xdr:from>
    <xdr:to>
      <xdr:col>16</xdr:col>
      <xdr:colOff>86941</xdr:colOff>
      <xdr:row>37</xdr:row>
      <xdr:rowOff>177055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136376</xdr:colOff>
      <xdr:row>25</xdr:row>
      <xdr:rowOff>8334</xdr:rowOff>
    </xdr:from>
    <xdr:to>
      <xdr:col>41</xdr:col>
      <xdr:colOff>913474</xdr:colOff>
      <xdr:row>40</xdr:row>
      <xdr:rowOff>73328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-2022_BIG-REVIEW_BafA1_old-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fA1 Fig 1AB"/>
      <sheetName val="16.04.21_Arch3_BafA1"/>
    </sheetNames>
    <sheetDataSet>
      <sheetData sheetId="0">
        <row r="1">
          <cell r="B1" t="str">
            <v>lysosome1 (pHluorin)</v>
          </cell>
          <cell r="C1" t="str">
            <v>lysosome2 (pHluorin)</v>
          </cell>
        </row>
        <row r="2">
          <cell r="A2">
            <v>0</v>
          </cell>
          <cell r="B2">
            <v>165.21</v>
          </cell>
          <cell r="C2">
            <v>165.136</v>
          </cell>
        </row>
        <row r="3">
          <cell r="A3">
            <v>6.4670000000000005E-2</v>
          </cell>
          <cell r="B3">
            <v>155.80799999999999</v>
          </cell>
          <cell r="C3">
            <v>149.53800000000001</v>
          </cell>
        </row>
        <row r="6">
          <cell r="A6">
            <v>0.12934000000000001</v>
          </cell>
          <cell r="B6">
            <v>151.523</v>
          </cell>
          <cell r="C6">
            <v>148.631</v>
          </cell>
          <cell r="F6" t="str">
            <v>1-1</v>
          </cell>
          <cell r="G6" t="str">
            <v>1-2</v>
          </cell>
          <cell r="H6" t="str">
            <v>2-1</v>
          </cell>
          <cell r="I6" t="str">
            <v>2-2</v>
          </cell>
          <cell r="J6" t="str">
            <v>3-1</v>
          </cell>
          <cell r="K6" t="str">
            <v>3-2</v>
          </cell>
          <cell r="L6" t="str">
            <v>mean</v>
          </cell>
          <cell r="N6" t="str">
            <v>FIT</v>
          </cell>
          <cell r="T6" t="str">
            <v>mean 2</v>
          </cell>
          <cell r="X6" t="str">
            <v>FIT 2</v>
          </cell>
        </row>
        <row r="7">
          <cell r="A7">
            <v>0.19400999999999999</v>
          </cell>
          <cell r="B7">
            <v>154.96899999999999</v>
          </cell>
          <cell r="C7">
            <v>144.48699999999999</v>
          </cell>
          <cell r="E7">
            <v>0</v>
          </cell>
          <cell r="F7">
            <v>30.324000000000002</v>
          </cell>
          <cell r="G7">
            <v>33.655999999999999</v>
          </cell>
          <cell r="H7">
            <v>23.496000000000002</v>
          </cell>
          <cell r="I7">
            <v>27.07</v>
          </cell>
          <cell r="J7">
            <v>25.135000000000002</v>
          </cell>
          <cell r="K7">
            <v>29.593</v>
          </cell>
          <cell r="L7">
            <v>28.21233333333333</v>
          </cell>
          <cell r="M7">
            <v>3.7153085829668147</v>
          </cell>
          <cell r="N7">
            <v>28.21233333333333</v>
          </cell>
          <cell r="T7">
            <v>30.106333333333335</v>
          </cell>
          <cell r="X7">
            <v>30.106333333333335</v>
          </cell>
        </row>
        <row r="8">
          <cell r="A8">
            <v>0.25868000000000002</v>
          </cell>
          <cell r="B8">
            <v>148.02099999999999</v>
          </cell>
          <cell r="C8">
            <v>142.88299999999998</v>
          </cell>
          <cell r="E8">
            <v>3.87</v>
          </cell>
          <cell r="F8">
            <v>80.685000000000002</v>
          </cell>
          <cell r="G8">
            <v>89.86699999999999</v>
          </cell>
          <cell r="H8">
            <v>43.690000000000005</v>
          </cell>
          <cell r="I8">
            <v>52.861000000000004</v>
          </cell>
          <cell r="J8">
            <v>59.602000000000004</v>
          </cell>
          <cell r="K8">
            <v>80.760999999999996</v>
          </cell>
          <cell r="L8">
            <v>67.911000000000001</v>
          </cell>
          <cell r="M8">
            <v>18.398708291616511</v>
          </cell>
          <cell r="N8">
            <v>66.101133075957193</v>
          </cell>
          <cell r="T8">
            <v>74.49633333333334</v>
          </cell>
          <cell r="X8">
            <v>71.089114507152871</v>
          </cell>
        </row>
        <row r="9">
          <cell r="A9">
            <v>0.32335000000000003</v>
          </cell>
          <cell r="B9">
            <v>153.01500000000001</v>
          </cell>
          <cell r="C9">
            <v>137.35599999999999</v>
          </cell>
          <cell r="E9">
            <v>7.74</v>
          </cell>
          <cell r="F9">
            <v>99.287999999999997</v>
          </cell>
          <cell r="G9">
            <v>112.274</v>
          </cell>
          <cell r="H9">
            <v>77.11999999999999</v>
          </cell>
          <cell r="I9">
            <v>91.780999999999992</v>
          </cell>
          <cell r="J9">
            <v>84.296999999999997</v>
          </cell>
          <cell r="K9">
            <v>99.991</v>
          </cell>
          <cell r="L9">
            <v>94.125166666666658</v>
          </cell>
          <cell r="M9">
            <v>12.503652832939155</v>
          </cell>
          <cell r="N9">
            <v>91.148076567861807</v>
          </cell>
          <cell r="T9">
            <v>101.34866666666666</v>
          </cell>
          <cell r="X9">
            <v>96.788136355371208</v>
          </cell>
        </row>
        <row r="10">
          <cell r="A10">
            <v>0.38801000000000002</v>
          </cell>
          <cell r="B10">
            <v>146.09</v>
          </cell>
          <cell r="C10">
            <v>145.75</v>
          </cell>
          <cell r="E10">
            <v>11.61</v>
          </cell>
          <cell r="F10">
            <v>117.65100000000001</v>
          </cell>
          <cell r="G10">
            <v>121.483</v>
          </cell>
          <cell r="H10">
            <v>94.227999999999994</v>
          </cell>
          <cell r="I10">
            <v>108.88199999999999</v>
          </cell>
          <cell r="J10">
            <v>102.20699999999999</v>
          </cell>
          <cell r="K10">
            <v>114.155</v>
          </cell>
          <cell r="L10">
            <v>109.76766666666667</v>
          </cell>
          <cell r="M10">
            <v>10.179135516666765</v>
          </cell>
          <cell r="N10">
            <v>107.70572374983131</v>
          </cell>
          <cell r="T10">
            <v>114.83999999999999</v>
          </cell>
          <cell r="X10">
            <v>112.90319016672899</v>
          </cell>
        </row>
        <row r="11">
          <cell r="A11">
            <v>0.45268000000000003</v>
          </cell>
          <cell r="B11">
            <v>153.24799999999999</v>
          </cell>
          <cell r="C11">
            <v>134.97899999999998</v>
          </cell>
          <cell r="E11">
            <v>15.48</v>
          </cell>
          <cell r="F11">
            <v>122.181</v>
          </cell>
          <cell r="G11">
            <v>119.232</v>
          </cell>
          <cell r="H11">
            <v>110.901</v>
          </cell>
          <cell r="I11">
            <v>113.375</v>
          </cell>
          <cell r="J11">
            <v>109.923</v>
          </cell>
          <cell r="K11">
            <v>123.777</v>
          </cell>
          <cell r="L11">
            <v>116.56483333333335</v>
          </cell>
          <cell r="M11">
            <v>5.9504360988642393</v>
          </cell>
          <cell r="N11">
            <v>118.65139783142899</v>
          </cell>
          <cell r="T11">
            <v>118.79466666666667</v>
          </cell>
          <cell r="X11">
            <v>123.00843700751339</v>
          </cell>
        </row>
        <row r="12">
          <cell r="A12">
            <v>0.51734999999999998</v>
          </cell>
          <cell r="B12">
            <v>89.727999999999994</v>
          </cell>
          <cell r="C12">
            <v>81.054000000000002</v>
          </cell>
          <cell r="E12">
            <v>19.350000000000001</v>
          </cell>
          <cell r="F12">
            <v>138.24099999999999</v>
          </cell>
          <cell r="G12">
            <v>121.146</v>
          </cell>
          <cell r="H12">
            <v>117.95599999999999</v>
          </cell>
          <cell r="I12">
            <v>124.369</v>
          </cell>
          <cell r="J12">
            <v>117.64700000000001</v>
          </cell>
          <cell r="K12">
            <v>124.95699999999999</v>
          </cell>
          <cell r="L12">
            <v>124.05266666666667</v>
          </cell>
          <cell r="M12">
            <v>7.6010171600034289</v>
          </cell>
          <cell r="N12">
            <v>125.88719527196298</v>
          </cell>
          <cell r="T12">
            <v>123.49066666666666</v>
          </cell>
          <cell r="X12">
            <v>129.34512163224682</v>
          </cell>
        </row>
        <row r="13">
          <cell r="A13">
            <v>0.58201999999999998</v>
          </cell>
          <cell r="B13">
            <v>36.471999999999994</v>
          </cell>
          <cell r="C13">
            <v>38.196999999999996</v>
          </cell>
          <cell r="E13">
            <v>23.220000000000002</v>
          </cell>
          <cell r="F13">
            <v>140.05599999999998</v>
          </cell>
          <cell r="G13">
            <v>126.739</v>
          </cell>
          <cell r="H13">
            <v>129.52099999999999</v>
          </cell>
          <cell r="I13">
            <v>125.08799999999999</v>
          </cell>
          <cell r="J13">
            <v>125.761</v>
          </cell>
          <cell r="K13">
            <v>125.97199999999999</v>
          </cell>
          <cell r="L13">
            <v>128.85616666666664</v>
          </cell>
          <cell r="M13">
            <v>5.7001441882347681</v>
          </cell>
          <cell r="N13">
            <v>130.67052466859303</v>
          </cell>
          <cell r="T13">
            <v>125.93299999999999</v>
          </cell>
          <cell r="X13">
            <v>133.3186586141714</v>
          </cell>
        </row>
        <row r="14">
          <cell r="A14">
            <v>0.64668999999999999</v>
          </cell>
          <cell r="B14">
            <v>26.989000000000001</v>
          </cell>
          <cell r="C14">
            <v>28.550999999999998</v>
          </cell>
          <cell r="E14">
            <v>27.090000000000003</v>
          </cell>
          <cell r="F14">
            <v>142.17499999999998</v>
          </cell>
          <cell r="G14">
            <v>121.72799999999999</v>
          </cell>
          <cell r="H14">
            <v>137.322</v>
          </cell>
          <cell r="I14">
            <v>129.929</v>
          </cell>
          <cell r="J14">
            <v>123.858</v>
          </cell>
          <cell r="K14">
            <v>129.72300000000001</v>
          </cell>
          <cell r="L14">
            <v>130.78916666666666</v>
          </cell>
          <cell r="M14">
            <v>7.801762914025689</v>
          </cell>
          <cell r="N14">
            <v>133.83261430759998</v>
          </cell>
          <cell r="T14">
            <v>127.12666666666667</v>
          </cell>
          <cell r="X14">
            <v>135.81033952962903</v>
          </cell>
        </row>
        <row r="15">
          <cell r="A15">
            <v>0.71135999999999999</v>
          </cell>
          <cell r="B15">
            <v>23.880000000000003</v>
          </cell>
          <cell r="C15">
            <v>26.657000000000004</v>
          </cell>
          <cell r="E15">
            <v>30.960000000000004</v>
          </cell>
          <cell r="F15">
            <v>142.46799999999999</v>
          </cell>
          <cell r="G15">
            <v>135.965</v>
          </cell>
          <cell r="H15">
            <v>130.749</v>
          </cell>
          <cell r="I15">
            <v>126.913</v>
          </cell>
          <cell r="J15">
            <v>134.18700000000001</v>
          </cell>
          <cell r="K15">
            <v>133.369</v>
          </cell>
          <cell r="L15">
            <v>133.94183333333334</v>
          </cell>
          <cell r="M15">
            <v>5.2302131664652691</v>
          </cell>
          <cell r="N15">
            <v>135.92295976701143</v>
          </cell>
          <cell r="T15">
            <v>132.08233333333331</v>
          </cell>
          <cell r="X15">
            <v>137.37279479623356</v>
          </cell>
        </row>
        <row r="16">
          <cell r="A16">
            <v>0.77603</v>
          </cell>
          <cell r="B16">
            <v>22.371000000000002</v>
          </cell>
          <cell r="C16">
            <v>25.47</v>
          </cell>
          <cell r="E16">
            <v>34.830000000000005</v>
          </cell>
          <cell r="H16">
            <v>137.69099999999997</v>
          </cell>
          <cell r="I16">
            <v>128.732</v>
          </cell>
          <cell r="J16">
            <v>133.99199999999999</v>
          </cell>
          <cell r="K16">
            <v>137.869</v>
          </cell>
          <cell r="L16">
            <v>134.571</v>
          </cell>
          <cell r="M16">
            <v>4.2833151491183346</v>
          </cell>
          <cell r="N16">
            <v>137.30481311037661</v>
          </cell>
          <cell r="T16">
            <v>133.3005</v>
          </cell>
          <cell r="X16">
            <v>138.35256168572383</v>
          </cell>
        </row>
        <row r="17">
          <cell r="A17">
            <v>0.8407</v>
          </cell>
          <cell r="B17">
            <v>30.324000000000002</v>
          </cell>
          <cell r="C17">
            <v>33.655999999999999</v>
          </cell>
          <cell r="E17">
            <v>38.700000000000003</v>
          </cell>
          <cell r="H17">
            <v>139.83599999999998</v>
          </cell>
          <cell r="I17">
            <v>131.648</v>
          </cell>
          <cell r="J17">
            <v>138.73500000000001</v>
          </cell>
          <cell r="K17">
            <v>138.566</v>
          </cell>
          <cell r="L17">
            <v>137.19624999999999</v>
          </cell>
          <cell r="M17">
            <v>3.7414491287913214</v>
          </cell>
          <cell r="N17">
            <v>138.2183074105518</v>
          </cell>
          <cell r="T17">
            <v>135.107</v>
          </cell>
          <cell r="X17">
            <v>138.96694289602723</v>
          </cell>
        </row>
        <row r="18">
          <cell r="A18">
            <v>0.90537000000000001</v>
          </cell>
          <cell r="B18">
            <v>80.685000000000002</v>
          </cell>
          <cell r="C18">
            <v>89.86699999999999</v>
          </cell>
          <cell r="E18">
            <v>42.57</v>
          </cell>
          <cell r="H18">
            <v>145.179</v>
          </cell>
          <cell r="I18">
            <v>132.17499999999998</v>
          </cell>
          <cell r="J18">
            <v>135.67699999999999</v>
          </cell>
          <cell r="K18">
            <v>138.81200000000001</v>
          </cell>
          <cell r="L18">
            <v>137.96074999999999</v>
          </cell>
          <cell r="M18">
            <v>5.5232290298942663</v>
          </cell>
          <cell r="N18">
            <v>138.82218613651011</v>
          </cell>
          <cell r="T18">
            <v>135.49349999999998</v>
          </cell>
          <cell r="X18">
            <v>139.35220216088183</v>
          </cell>
        </row>
        <row r="19">
          <cell r="A19">
            <v>0.97004000000000001</v>
          </cell>
          <cell r="B19">
            <v>99.287999999999997</v>
          </cell>
          <cell r="C19">
            <v>112.274</v>
          </cell>
          <cell r="E19">
            <v>46.44</v>
          </cell>
          <cell r="H19">
            <v>140.155</v>
          </cell>
          <cell r="I19">
            <v>131.642</v>
          </cell>
          <cell r="J19">
            <v>140.95400000000001</v>
          </cell>
          <cell r="K19">
            <v>137.107</v>
          </cell>
          <cell r="L19">
            <v>137.46450000000002</v>
          </cell>
          <cell r="M19">
            <v>4.2207705852525761</v>
          </cell>
          <cell r="N19">
            <v>139.22138897290998</v>
          </cell>
          <cell r="T19">
            <v>134.37450000000001</v>
          </cell>
          <cell r="X19">
            <v>139.59378621108903</v>
          </cell>
        </row>
        <row r="20">
          <cell r="A20">
            <v>1.03471</v>
          </cell>
          <cell r="B20">
            <v>117.65100000000001</v>
          </cell>
          <cell r="C20">
            <v>121.483</v>
          </cell>
          <cell r="E20">
            <v>50.309999999999995</v>
          </cell>
          <cell r="H20">
            <v>149.87100000000001</v>
          </cell>
          <cell r="I20">
            <v>133.64000000000001</v>
          </cell>
          <cell r="J20">
            <v>140.42800000000003</v>
          </cell>
          <cell r="K20">
            <v>139.94300000000001</v>
          </cell>
          <cell r="L20">
            <v>140.97050000000002</v>
          </cell>
          <cell r="M20">
            <v>6.6909190449942395</v>
          </cell>
          <cell r="N20">
            <v>139.48528782832466</v>
          </cell>
          <cell r="T20">
            <v>136.79150000000001</v>
          </cell>
          <cell r="X20">
            <v>139.74527602233741</v>
          </cell>
        </row>
        <row r="21">
          <cell r="A21">
            <v>1.09937</v>
          </cell>
          <cell r="B21">
            <v>122.181</v>
          </cell>
          <cell r="C21">
            <v>119.232</v>
          </cell>
          <cell r="E21">
            <v>54.179999999999993</v>
          </cell>
          <cell r="H21">
            <v>149.983</v>
          </cell>
          <cell r="I21">
            <v>133.96799999999999</v>
          </cell>
          <cell r="J21">
            <v>139.48099999999999</v>
          </cell>
          <cell r="K21">
            <v>137.23000000000002</v>
          </cell>
          <cell r="L21">
            <v>140.16550000000001</v>
          </cell>
          <cell r="M21">
            <v>6.9252680573871439</v>
          </cell>
          <cell r="N21">
            <v>139.65974201436515</v>
          </cell>
          <cell r="T21">
            <v>135.59899999999999</v>
          </cell>
          <cell r="X21">
            <v>139.84027055071124</v>
          </cell>
        </row>
        <row r="22">
          <cell r="A22">
            <v>1.16404</v>
          </cell>
          <cell r="B22">
            <v>138.24099999999999</v>
          </cell>
          <cell r="C22">
            <v>121.146</v>
          </cell>
          <cell r="E22">
            <v>58.04999999999999</v>
          </cell>
          <cell r="H22">
            <v>148.34699999999998</v>
          </cell>
          <cell r="I22">
            <v>135.29499999999999</v>
          </cell>
          <cell r="J22">
            <v>145.30499999999998</v>
          </cell>
          <cell r="K22">
            <v>139.124</v>
          </cell>
          <cell r="L22">
            <v>142.01774999999998</v>
          </cell>
          <cell r="M22">
            <v>5.9001292288107212</v>
          </cell>
          <cell r="N22">
            <v>139.77506749760462</v>
          </cell>
          <cell r="T22">
            <v>137.20949999999999</v>
          </cell>
          <cell r="X22">
            <v>139.89983865200202</v>
          </cell>
        </row>
        <row r="23">
          <cell r="A23">
            <v>1.22871</v>
          </cell>
          <cell r="B23">
            <v>140.05599999999998</v>
          </cell>
          <cell r="C23">
            <v>126.739</v>
          </cell>
          <cell r="E23">
            <v>61.919999999999987</v>
          </cell>
          <cell r="H23">
            <v>149.86500000000001</v>
          </cell>
          <cell r="I23">
            <v>131.702</v>
          </cell>
          <cell r="J23">
            <v>144.18299999999999</v>
          </cell>
          <cell r="K23">
            <v>131.22899999999998</v>
          </cell>
          <cell r="L23">
            <v>139.24475000000001</v>
          </cell>
          <cell r="M23">
            <v>9.2793920194159352</v>
          </cell>
          <cell r="N23">
            <v>139.85130508975581</v>
          </cell>
          <cell r="T23">
            <v>131.46549999999999</v>
          </cell>
          <cell r="X23">
            <v>139.93719194752475</v>
          </cell>
        </row>
        <row r="24">
          <cell r="A24">
            <v>1.29338</v>
          </cell>
          <cell r="B24">
            <v>142.17499999999998</v>
          </cell>
          <cell r="C24">
            <v>121.72799999999999</v>
          </cell>
          <cell r="E24">
            <v>65.789999999999992</v>
          </cell>
          <cell r="J24">
            <v>133.19200000000001</v>
          </cell>
          <cell r="K24">
            <v>138.673</v>
          </cell>
          <cell r="L24">
            <v>135.9325</v>
          </cell>
          <cell r="M24">
            <v>3.875652267683463</v>
          </cell>
          <cell r="N24">
            <v>139.90170306159817</v>
          </cell>
          <cell r="T24">
            <v>138.673</v>
          </cell>
          <cell r="X24">
            <v>139.96061503229956</v>
          </cell>
        </row>
        <row r="25">
          <cell r="A25">
            <v>1.35805</v>
          </cell>
          <cell r="B25">
            <v>142.46799999999999</v>
          </cell>
          <cell r="C25">
            <v>135.965</v>
          </cell>
          <cell r="E25">
            <v>69.66</v>
          </cell>
          <cell r="J25">
            <v>144.035</v>
          </cell>
          <cell r="K25">
            <v>137.79900000000001</v>
          </cell>
          <cell r="L25">
            <v>140.917</v>
          </cell>
          <cell r="M25">
            <v>4.4095178874793035</v>
          </cell>
          <cell r="N25">
            <v>139.93501937569144</v>
          </cell>
          <cell r="T25">
            <v>137.79900000000001</v>
          </cell>
          <cell r="X25">
            <v>139.97530291706821</v>
          </cell>
        </row>
        <row r="26">
          <cell r="A26">
            <v>1.42272</v>
          </cell>
          <cell r="B26">
            <v>45.268999999999998</v>
          </cell>
          <cell r="C26">
            <v>36.135999999999996</v>
          </cell>
          <cell r="E26">
            <v>73.53</v>
          </cell>
          <cell r="J26">
            <v>141.01499999999999</v>
          </cell>
          <cell r="K26">
            <v>139.51599999999999</v>
          </cell>
          <cell r="L26">
            <v>140.26549999999997</v>
          </cell>
          <cell r="M26">
            <v>1.0599530649986313</v>
          </cell>
          <cell r="N26">
            <v>139.95704361087758</v>
          </cell>
          <cell r="T26">
            <v>139.51599999999999</v>
          </cell>
          <cell r="X26">
            <v>139.98451323078442</v>
          </cell>
        </row>
        <row r="27">
          <cell r="A27">
            <v>1.48739</v>
          </cell>
          <cell r="B27">
            <v>27.870000000000005</v>
          </cell>
          <cell r="C27">
            <v>27.992000000000004</v>
          </cell>
          <cell r="E27">
            <v>77.400000000000006</v>
          </cell>
          <cell r="J27">
            <v>139.10400000000001</v>
          </cell>
          <cell r="K27">
            <v>146.15800000000002</v>
          </cell>
          <cell r="L27">
            <v>142.63100000000003</v>
          </cell>
          <cell r="M27">
            <v>4.9879312344899081</v>
          </cell>
          <cell r="N27">
            <v>139.97160305266269</v>
          </cell>
          <cell r="T27">
            <v>146.15800000000002</v>
          </cell>
          <cell r="X27">
            <v>139.99028873080277</v>
          </cell>
        </row>
        <row r="28">
          <cell r="A28">
            <v>1.55206</v>
          </cell>
          <cell r="B28">
            <v>26.98</v>
          </cell>
          <cell r="C28">
            <v>27.580000000000002</v>
          </cell>
          <cell r="E28">
            <v>81.27000000000001</v>
          </cell>
          <cell r="J28">
            <v>138.44200000000001</v>
          </cell>
          <cell r="K28">
            <v>138.119</v>
          </cell>
          <cell r="L28">
            <v>138.28050000000002</v>
          </cell>
          <cell r="M28">
            <v>0.22839549032326015</v>
          </cell>
          <cell r="N28">
            <v>139.98122778393267</v>
          </cell>
          <cell r="T28">
            <v>138.119</v>
          </cell>
          <cell r="X28">
            <v>139.99391036644843</v>
          </cell>
        </row>
        <row r="29">
          <cell r="A29">
            <v>1.61673</v>
          </cell>
          <cell r="B29">
            <v>20.886000000000003</v>
          </cell>
          <cell r="C29">
            <v>23.866</v>
          </cell>
          <cell r="E29">
            <v>85.140000000000015</v>
          </cell>
          <cell r="J29">
            <v>139.977</v>
          </cell>
          <cell r="K29">
            <v>139.517</v>
          </cell>
          <cell r="L29">
            <v>139.74700000000001</v>
          </cell>
          <cell r="M29">
            <v>0.32526911934581748</v>
          </cell>
          <cell r="N29">
            <v>139.98759035286812</v>
          </cell>
          <cell r="T29">
            <v>139.517</v>
          </cell>
          <cell r="X29">
            <v>139.99618138102863</v>
          </cell>
        </row>
        <row r="30">
          <cell r="A30">
            <v>1.6814</v>
          </cell>
          <cell r="B30">
            <v>26.811999999999998</v>
          </cell>
          <cell r="C30">
            <v>24.484000000000002</v>
          </cell>
          <cell r="E30">
            <v>89.010000000000019</v>
          </cell>
          <cell r="J30">
            <v>132.40900000000002</v>
          </cell>
          <cell r="K30">
            <v>145.96800000000002</v>
          </cell>
          <cell r="L30">
            <v>139.18850000000003</v>
          </cell>
          <cell r="M30">
            <v>9.5876608461083954</v>
          </cell>
          <cell r="N30">
            <v>139.99179642182972</v>
          </cell>
          <cell r="T30">
            <v>145.96800000000002</v>
          </cell>
          <cell r="X30">
            <v>139.99760546332962</v>
          </cell>
        </row>
        <row r="31">
          <cell r="A31">
            <v>1.74607</v>
          </cell>
          <cell r="B31">
            <v>19.733000000000001</v>
          </cell>
          <cell r="C31">
            <v>26.541999999999998</v>
          </cell>
          <cell r="E31">
            <v>92.880000000000024</v>
          </cell>
          <cell r="J31">
            <v>135.584</v>
          </cell>
          <cell r="K31">
            <v>140.20099999999999</v>
          </cell>
          <cell r="L31">
            <v>137.89249999999998</v>
          </cell>
          <cell r="M31">
            <v>3.2647120087382833</v>
          </cell>
          <cell r="N31">
            <v>139.99457690504164</v>
          </cell>
          <cell r="T31">
            <v>140.20099999999999</v>
          </cell>
          <cell r="X31">
            <v>139.99849846085488</v>
          </cell>
        </row>
        <row r="32">
          <cell r="A32">
            <v>1.81073</v>
          </cell>
          <cell r="B32">
            <v>23.033000000000001</v>
          </cell>
          <cell r="C32">
            <v>23.901</v>
          </cell>
        </row>
        <row r="33">
          <cell r="A33">
            <v>1.8754</v>
          </cell>
          <cell r="B33">
            <v>23.496000000000002</v>
          </cell>
          <cell r="C33">
            <v>27.07</v>
          </cell>
        </row>
        <row r="34">
          <cell r="A34">
            <v>1.94007</v>
          </cell>
          <cell r="B34">
            <v>43.690000000000005</v>
          </cell>
          <cell r="C34">
            <v>52.861000000000004</v>
          </cell>
        </row>
        <row r="35">
          <cell r="A35">
            <v>2.00474</v>
          </cell>
          <cell r="B35">
            <v>77.11999999999999</v>
          </cell>
          <cell r="C35">
            <v>91.780999999999992</v>
          </cell>
        </row>
        <row r="36">
          <cell r="A36">
            <v>2.06941</v>
          </cell>
          <cell r="B36">
            <v>94.227999999999994</v>
          </cell>
          <cell r="C36">
            <v>108.88199999999999</v>
          </cell>
        </row>
        <row r="37">
          <cell r="A37">
            <v>2.13408</v>
          </cell>
          <cell r="B37">
            <v>110.901</v>
          </cell>
          <cell r="C37">
            <v>113.375</v>
          </cell>
        </row>
        <row r="38">
          <cell r="A38">
            <v>2.19875</v>
          </cell>
          <cell r="B38">
            <v>117.95599999999999</v>
          </cell>
          <cell r="C38">
            <v>124.369</v>
          </cell>
        </row>
        <row r="39">
          <cell r="A39">
            <v>2.26342</v>
          </cell>
          <cell r="B39">
            <v>129.52099999999999</v>
          </cell>
          <cell r="C39">
            <v>125.08799999999999</v>
          </cell>
        </row>
        <row r="40">
          <cell r="A40">
            <v>2.32809</v>
          </cell>
          <cell r="B40">
            <v>137.322</v>
          </cell>
          <cell r="C40">
            <v>129.929</v>
          </cell>
        </row>
        <row r="41">
          <cell r="A41">
            <v>2.39276</v>
          </cell>
          <cell r="B41">
            <v>130.749</v>
          </cell>
          <cell r="C41">
            <v>126.913</v>
          </cell>
        </row>
        <row r="42">
          <cell r="A42">
            <v>2.45743</v>
          </cell>
          <cell r="B42">
            <v>137.69099999999997</v>
          </cell>
          <cell r="C42">
            <v>128.732</v>
          </cell>
        </row>
        <row r="43">
          <cell r="A43">
            <v>2.5220899999999999</v>
          </cell>
          <cell r="B43">
            <v>139.83599999999998</v>
          </cell>
          <cell r="C43">
            <v>131.648</v>
          </cell>
        </row>
        <row r="44">
          <cell r="A44">
            <v>2.5867599999999999</v>
          </cell>
          <cell r="B44">
            <v>145.179</v>
          </cell>
          <cell r="C44">
            <v>132.17499999999998</v>
          </cell>
        </row>
        <row r="45">
          <cell r="A45">
            <v>2.65143</v>
          </cell>
          <cell r="B45">
            <v>140.155</v>
          </cell>
          <cell r="C45">
            <v>131.642</v>
          </cell>
        </row>
        <row r="46">
          <cell r="A46">
            <v>2.7161</v>
          </cell>
          <cell r="B46">
            <v>149.87100000000001</v>
          </cell>
          <cell r="C46">
            <v>133.64000000000001</v>
          </cell>
        </row>
        <row r="47">
          <cell r="A47">
            <v>2.78077</v>
          </cell>
          <cell r="B47">
            <v>149.983</v>
          </cell>
          <cell r="C47">
            <v>133.96799999999999</v>
          </cell>
        </row>
        <row r="48">
          <cell r="A48">
            <v>2.84544</v>
          </cell>
          <cell r="B48">
            <v>148.34699999999998</v>
          </cell>
          <cell r="C48">
            <v>135.29499999999999</v>
          </cell>
        </row>
        <row r="49">
          <cell r="A49">
            <v>2.91011</v>
          </cell>
          <cell r="B49">
            <v>149.86500000000001</v>
          </cell>
          <cell r="C49">
            <v>131.702</v>
          </cell>
        </row>
        <row r="50">
          <cell r="A50">
            <v>2.97478</v>
          </cell>
          <cell r="B50">
            <v>48.545000000000002</v>
          </cell>
          <cell r="C50">
            <v>45.427</v>
          </cell>
        </row>
        <row r="51">
          <cell r="A51">
            <v>3.03945</v>
          </cell>
          <cell r="B51">
            <v>28.430999999999997</v>
          </cell>
          <cell r="C51">
            <v>28.542999999999999</v>
          </cell>
        </row>
        <row r="52">
          <cell r="A52">
            <v>3.10412</v>
          </cell>
          <cell r="B52">
            <v>23.873999999999999</v>
          </cell>
          <cell r="C52">
            <v>27.227</v>
          </cell>
        </row>
        <row r="53">
          <cell r="A53">
            <v>3.16879</v>
          </cell>
          <cell r="B53">
            <v>20.729999999999997</v>
          </cell>
          <cell r="C53">
            <v>26.109000000000002</v>
          </cell>
        </row>
        <row r="54">
          <cell r="A54">
            <v>3.2334499999999999</v>
          </cell>
          <cell r="B54">
            <v>22.367000000000001</v>
          </cell>
          <cell r="C54">
            <v>26.806999999999999</v>
          </cell>
        </row>
        <row r="55">
          <cell r="A55">
            <v>3.2981199999999999</v>
          </cell>
          <cell r="B55">
            <v>18.115000000000002</v>
          </cell>
          <cell r="C55">
            <v>27.29</v>
          </cell>
        </row>
        <row r="56">
          <cell r="A56">
            <v>3.3627899999999999</v>
          </cell>
          <cell r="B56">
            <v>21.195</v>
          </cell>
          <cell r="C56">
            <v>23.869</v>
          </cell>
        </row>
        <row r="57">
          <cell r="A57">
            <v>3.42746</v>
          </cell>
          <cell r="B57">
            <v>20.957999999999998</v>
          </cell>
          <cell r="C57">
            <v>24.061</v>
          </cell>
        </row>
        <row r="58">
          <cell r="A58">
            <v>3.49213</v>
          </cell>
          <cell r="B58">
            <v>20.917999999999999</v>
          </cell>
          <cell r="C58">
            <v>27.439999999999998</v>
          </cell>
        </row>
        <row r="59">
          <cell r="A59">
            <v>3.5568</v>
          </cell>
          <cell r="B59">
            <v>25.135000000000002</v>
          </cell>
          <cell r="C59">
            <v>29.593</v>
          </cell>
        </row>
        <row r="60">
          <cell r="A60">
            <v>3.62147</v>
          </cell>
          <cell r="B60">
            <v>59.602000000000004</v>
          </cell>
          <cell r="C60">
            <v>80.760999999999996</v>
          </cell>
        </row>
        <row r="61">
          <cell r="A61">
            <v>3.68614</v>
          </cell>
          <cell r="B61">
            <v>84.296999999999997</v>
          </cell>
          <cell r="C61">
            <v>99.991</v>
          </cell>
        </row>
        <row r="62">
          <cell r="A62">
            <v>3.75081</v>
          </cell>
          <cell r="B62">
            <v>102.20699999999999</v>
          </cell>
          <cell r="C62">
            <v>114.155</v>
          </cell>
        </row>
        <row r="63">
          <cell r="A63">
            <v>3.81548</v>
          </cell>
          <cell r="B63">
            <v>109.923</v>
          </cell>
          <cell r="C63">
            <v>123.777</v>
          </cell>
        </row>
        <row r="64">
          <cell r="A64">
            <v>3.88015</v>
          </cell>
          <cell r="B64">
            <v>117.64700000000001</v>
          </cell>
          <cell r="C64">
            <v>124.95699999999999</v>
          </cell>
        </row>
        <row r="65">
          <cell r="A65">
            <v>3.9448099999999999</v>
          </cell>
          <cell r="B65">
            <v>125.761</v>
          </cell>
          <cell r="C65">
            <v>125.97199999999999</v>
          </cell>
        </row>
        <row r="66">
          <cell r="A66">
            <v>4.0094799999999999</v>
          </cell>
          <cell r="B66">
            <v>123.858</v>
          </cell>
          <cell r="C66">
            <v>129.72300000000001</v>
          </cell>
        </row>
        <row r="67">
          <cell r="A67">
            <v>4.0741500000000004</v>
          </cell>
          <cell r="B67">
            <v>134.18700000000001</v>
          </cell>
          <cell r="C67">
            <v>133.369</v>
          </cell>
        </row>
        <row r="68">
          <cell r="A68">
            <v>4.1388199999999999</v>
          </cell>
          <cell r="B68">
            <v>133.99199999999999</v>
          </cell>
          <cell r="C68">
            <v>137.869</v>
          </cell>
        </row>
        <row r="69">
          <cell r="A69">
            <v>4.2034900000000004</v>
          </cell>
          <cell r="B69">
            <v>138.73500000000001</v>
          </cell>
          <cell r="C69">
            <v>138.566</v>
          </cell>
        </row>
        <row r="70">
          <cell r="A70">
            <v>4.26816</v>
          </cell>
          <cell r="B70">
            <v>135.67699999999999</v>
          </cell>
          <cell r="C70">
            <v>138.81200000000001</v>
          </cell>
        </row>
        <row r="71">
          <cell r="A71">
            <v>4.3328300000000004</v>
          </cell>
          <cell r="B71">
            <v>140.95400000000001</v>
          </cell>
          <cell r="C71">
            <v>137.107</v>
          </cell>
        </row>
        <row r="72">
          <cell r="A72">
            <v>4.3975</v>
          </cell>
          <cell r="B72">
            <v>140.42800000000003</v>
          </cell>
          <cell r="C72">
            <v>139.94300000000001</v>
          </cell>
        </row>
        <row r="73">
          <cell r="A73">
            <v>4.4621700000000004</v>
          </cell>
          <cell r="B73">
            <v>139.48099999999999</v>
          </cell>
          <cell r="C73">
            <v>137.23000000000002</v>
          </cell>
        </row>
        <row r="74">
          <cell r="A74">
            <v>4.52684</v>
          </cell>
          <cell r="B74">
            <v>145.30499999999998</v>
          </cell>
          <cell r="C74">
            <v>139.124</v>
          </cell>
        </row>
        <row r="75">
          <cell r="A75">
            <v>4.5915100000000004</v>
          </cell>
          <cell r="B75">
            <v>144.18299999999999</v>
          </cell>
          <cell r="C75">
            <v>131.22899999999998</v>
          </cell>
        </row>
        <row r="76">
          <cell r="A76">
            <v>4.6561700000000004</v>
          </cell>
          <cell r="B76">
            <v>133.19200000000001</v>
          </cell>
          <cell r="C76">
            <v>138.673</v>
          </cell>
        </row>
        <row r="77">
          <cell r="A77">
            <v>4.7208399999999999</v>
          </cell>
          <cell r="B77">
            <v>144.035</v>
          </cell>
          <cell r="C77">
            <v>137.79900000000001</v>
          </cell>
        </row>
        <row r="78">
          <cell r="A78">
            <v>4.7855100000000004</v>
          </cell>
          <cell r="B78">
            <v>141.01499999999999</v>
          </cell>
          <cell r="C78">
            <v>139.51599999999999</v>
          </cell>
        </row>
        <row r="79">
          <cell r="A79">
            <v>4.8501799999999999</v>
          </cell>
          <cell r="B79">
            <v>139.10400000000001</v>
          </cell>
          <cell r="C79">
            <v>146.15800000000002</v>
          </cell>
        </row>
        <row r="80">
          <cell r="A80">
            <v>4.9148500000000004</v>
          </cell>
          <cell r="B80">
            <v>138.44200000000001</v>
          </cell>
          <cell r="C80">
            <v>138.119</v>
          </cell>
        </row>
        <row r="81">
          <cell r="A81">
            <v>4.9795199999999999</v>
          </cell>
          <cell r="B81">
            <v>139.977</v>
          </cell>
          <cell r="C81">
            <v>139.517</v>
          </cell>
        </row>
        <row r="82">
          <cell r="A82">
            <v>5.0441900000000004</v>
          </cell>
          <cell r="B82">
            <v>132.40900000000002</v>
          </cell>
          <cell r="C82">
            <v>145.96800000000002</v>
          </cell>
        </row>
        <row r="83">
          <cell r="A83">
            <v>5.10886</v>
          </cell>
          <cell r="B83">
            <v>135.584</v>
          </cell>
          <cell r="C83">
            <v>140.20099999999999</v>
          </cell>
        </row>
      </sheetData>
      <sheetData sheetId="1">
        <row r="1">
          <cell r="B1" t="str">
            <v>lysosome1 (pHluorin)</v>
          </cell>
        </row>
        <row r="6">
          <cell r="M6" t="str">
            <v>1-1</v>
          </cell>
          <cell r="N6" t="str">
            <v>2-1</v>
          </cell>
          <cell r="O6" t="str">
            <v>3-1</v>
          </cell>
          <cell r="P6" t="str">
            <v>4-1</v>
          </cell>
          <cell r="Q6" t="str">
            <v>5-1</v>
          </cell>
          <cell r="BA6" t="str">
            <v>FIT 1</v>
          </cell>
        </row>
        <row r="7"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BF7">
            <v>0</v>
          </cell>
        </row>
        <row r="8">
          <cell r="L8">
            <v>3.8802000000000003</v>
          </cell>
          <cell r="M8">
            <v>0.53770752079522321</v>
          </cell>
          <cell r="N8">
            <v>0.64109818561276899</v>
          </cell>
          <cell r="O8">
            <v>0.70092035654757578</v>
          </cell>
          <cell r="P8">
            <v>0.7780001811430125</v>
          </cell>
          <cell r="Q8">
            <v>0.75123672580964318</v>
          </cell>
          <cell r="R8">
            <v>0.68179259398164471</v>
          </cell>
          <cell r="BF8">
            <v>0.60829504045959371</v>
          </cell>
        </row>
        <row r="9">
          <cell r="L9">
            <v>7.7604000000000006</v>
          </cell>
          <cell r="M9">
            <v>0.64734983145227165</v>
          </cell>
          <cell r="N9">
            <v>0.7047009457741461</v>
          </cell>
          <cell r="O9">
            <v>0.81353721284151026</v>
          </cell>
          <cell r="P9">
            <v>0.86349968299972835</v>
          </cell>
          <cell r="Q9">
            <v>0.81752522920651693</v>
          </cell>
          <cell r="R9">
            <v>0.76932258045483459</v>
          </cell>
          <cell r="BF9">
            <v>0.84656722467144863</v>
          </cell>
        </row>
        <row r="10">
          <cell r="L10">
            <v>11.640599999999999</v>
          </cell>
          <cell r="M10">
            <v>0.72174093121181804</v>
          </cell>
          <cell r="N10">
            <v>0.76637100507793288</v>
          </cell>
          <cell r="O10">
            <v>0.85660192767591847</v>
          </cell>
          <cell r="P10">
            <v>0.94640883977900547</v>
          </cell>
          <cell r="Q10">
            <v>0.85508871446474533</v>
          </cell>
          <cell r="R10">
            <v>0.82924228364188401</v>
          </cell>
          <cell r="BF10">
            <v>0.93989962094775747</v>
          </cell>
        </row>
        <row r="11">
          <cell r="L11">
            <v>15.520800000000001</v>
          </cell>
          <cell r="M11">
            <v>0.80063047204868898</v>
          </cell>
          <cell r="N11">
            <v>0.80654619742943445</v>
          </cell>
          <cell r="O11">
            <v>0.84245235161968235</v>
          </cell>
          <cell r="P11">
            <v>0.9306041119463816</v>
          </cell>
          <cell r="Q11">
            <v>0.88958511971505838</v>
          </cell>
          <cell r="R11">
            <v>0.85396365055184931</v>
          </cell>
          <cell r="BF11">
            <v>0.97645838345497826</v>
          </cell>
        </row>
        <row r="12">
          <cell r="L12">
            <v>19.401000000000003</v>
          </cell>
          <cell r="M12">
            <v>0.85004429411290972</v>
          </cell>
          <cell r="N12">
            <v>0.8379911668957003</v>
          </cell>
          <cell r="O12">
            <v>0.89015508370171748</v>
          </cell>
          <cell r="P12">
            <v>0.99462005253147368</v>
          </cell>
          <cell r="Q12">
            <v>0.91158234944924488</v>
          </cell>
          <cell r="R12">
            <v>0.89687858933820919</v>
          </cell>
          <cell r="BF12">
            <v>0.99077863204371652</v>
          </cell>
        </row>
        <row r="13">
          <cell r="L13">
            <v>23.2806</v>
          </cell>
          <cell r="M13">
            <v>0.86868233642816872</v>
          </cell>
          <cell r="N13">
            <v>0.86124971523894212</v>
          </cell>
          <cell r="O13">
            <v>0.88333393724182896</v>
          </cell>
          <cell r="P13">
            <v>1.0143555837333573</v>
          </cell>
          <cell r="Q13">
            <v>0.9266044456170438</v>
          </cell>
          <cell r="R13">
            <v>0.91084520365186816</v>
          </cell>
          <cell r="BF13">
            <v>0.99638742091352783</v>
          </cell>
        </row>
        <row r="14">
          <cell r="L14">
            <v>27.160800000000002</v>
          </cell>
          <cell r="M14">
            <v>0.90503802390731614</v>
          </cell>
          <cell r="N14">
            <v>0.8871684830135439</v>
          </cell>
          <cell r="O14">
            <v>0.88520001449380392</v>
          </cell>
          <cell r="P14">
            <v>1.0254053074902636</v>
          </cell>
          <cell r="Q14">
            <v>0.94568300244047232</v>
          </cell>
          <cell r="R14">
            <v>0.92969896626908</v>
          </cell>
          <cell r="BF14">
            <v>0.99858493485509692</v>
          </cell>
        </row>
        <row r="15">
          <cell r="L15">
            <v>31.040999999999997</v>
          </cell>
          <cell r="M15">
            <v>0.92919269664860393</v>
          </cell>
          <cell r="N15">
            <v>0.90558425620411687</v>
          </cell>
          <cell r="O15">
            <v>0.9318791216754837</v>
          </cell>
          <cell r="P15">
            <v>1.0692238021918303</v>
          </cell>
          <cell r="Q15">
            <v>0.96523975991029631</v>
          </cell>
          <cell r="R15">
            <v>0.96022392732606632</v>
          </cell>
          <cell r="BF15">
            <v>0.99944571196466869</v>
          </cell>
        </row>
        <row r="16">
          <cell r="L16">
            <v>34.921199999999999</v>
          </cell>
          <cell r="M16">
            <v>0.95031005879036801</v>
          </cell>
          <cell r="N16">
            <v>0.90642200486482127</v>
          </cell>
          <cell r="O16">
            <v>0.96426371476193939</v>
          </cell>
          <cell r="P16">
            <v>1.0553754188932163</v>
          </cell>
          <cell r="Q16">
            <v>0.96893344766176392</v>
          </cell>
          <cell r="R16">
            <v>0.96906092899442164</v>
          </cell>
          <cell r="BF16">
            <v>0.99978288262754678</v>
          </cell>
        </row>
        <row r="17">
          <cell r="L17">
            <v>38.801400000000001</v>
          </cell>
          <cell r="M17">
            <v>0.97127210391283836</v>
          </cell>
          <cell r="N17">
            <v>0.9304889071789183</v>
          </cell>
          <cell r="O17">
            <v>0.91754837307051229</v>
          </cell>
          <cell r="P17">
            <v>1.0716873471605832</v>
          </cell>
          <cell r="Q17">
            <v>0.98977639997361666</v>
          </cell>
          <cell r="R17">
            <v>0.97615462625929372</v>
          </cell>
          <cell r="BF17">
            <v>0.99991495404840769</v>
          </cell>
        </row>
        <row r="18">
          <cell r="L18">
            <v>42.681600000000003</v>
          </cell>
          <cell r="M18">
            <v>0.97454526628240079</v>
          </cell>
          <cell r="N18">
            <v>0.95760550856487792</v>
          </cell>
          <cell r="O18">
            <v>0.94812124066961367</v>
          </cell>
          <cell r="P18">
            <v>1.1019382302327687</v>
          </cell>
          <cell r="Q18">
            <v>0.99617439482883741</v>
          </cell>
          <cell r="R18">
            <v>0.99567692811569963</v>
          </cell>
          <cell r="BF18">
            <v>0.99996668707897252</v>
          </cell>
        </row>
        <row r="19">
          <cell r="L19">
            <v>46.561799999999998</v>
          </cell>
          <cell r="M19">
            <v>0.98626882499798663</v>
          </cell>
          <cell r="N19">
            <v>0.94911044319843629</v>
          </cell>
          <cell r="O19">
            <v>0.98825096021450809</v>
          </cell>
          <cell r="P19">
            <v>1.0620686532017025</v>
          </cell>
          <cell r="Q19">
            <v>0.99172218191412187</v>
          </cell>
          <cell r="R19">
            <v>0.99548421270535115</v>
          </cell>
          <cell r="BF19">
            <v>0.99998695116361669</v>
          </cell>
        </row>
        <row r="20">
          <cell r="L20">
            <v>50.442</v>
          </cell>
          <cell r="M20">
            <v>0.9902322852310772</v>
          </cell>
          <cell r="N20">
            <v>0.95469543426979941</v>
          </cell>
          <cell r="O20">
            <v>0.95299478223059653</v>
          </cell>
          <cell r="P20">
            <v>0.99280862240739054</v>
          </cell>
          <cell r="Q20">
            <v>0.97536442187190842</v>
          </cell>
          <cell r="R20">
            <v>0.97321910920215449</v>
          </cell>
          <cell r="BF20">
            <v>0.99999488870607245</v>
          </cell>
        </row>
        <row r="21">
          <cell r="L21">
            <v>54.322200000000002</v>
          </cell>
          <cell r="M21">
            <v>0.99573165821051768</v>
          </cell>
          <cell r="N21">
            <v>0.96087566781061018</v>
          </cell>
          <cell r="O21">
            <v>0.9590821798681064</v>
          </cell>
          <cell r="P21">
            <v>1.0144733266914228</v>
          </cell>
          <cell r="Q21">
            <v>0.98207572059890524</v>
          </cell>
          <cell r="R21">
            <v>0.98244771063591241</v>
          </cell>
          <cell r="BF21">
            <v>0.99999799788081889</v>
          </cell>
        </row>
        <row r="22">
          <cell r="L22">
            <v>58.202399999999997</v>
          </cell>
          <cell r="M22">
            <v>1.0091349417273554</v>
          </cell>
          <cell r="N22">
            <v>0.97070084289273151</v>
          </cell>
          <cell r="O22">
            <v>0.9697079498514386</v>
          </cell>
          <cell r="P22">
            <v>0.97726655194275891</v>
          </cell>
          <cell r="Q22">
            <v>0.97693094123078972</v>
          </cell>
          <cell r="R22">
            <v>0.98074824552901485</v>
          </cell>
          <cell r="BF22">
            <v>0.99999921575998718</v>
          </cell>
        </row>
        <row r="23">
          <cell r="L23">
            <v>62.082599999999999</v>
          </cell>
          <cell r="M23">
            <v>1.0050621843325394</v>
          </cell>
          <cell r="N23">
            <v>0.98515568162611433</v>
          </cell>
          <cell r="O23">
            <v>0.97192731357344742</v>
          </cell>
          <cell r="P23">
            <v>1.0202246173353864</v>
          </cell>
          <cell r="Q23">
            <v>0.99206846514082192</v>
          </cell>
          <cell r="R23">
            <v>0.99488765240166166</v>
          </cell>
          <cell r="BF23">
            <v>0.99999969280929746</v>
          </cell>
        </row>
        <row r="24">
          <cell r="L24">
            <v>65.962199999999996</v>
          </cell>
          <cell r="M24">
            <v>1</v>
          </cell>
          <cell r="N24">
            <v>1</v>
          </cell>
          <cell r="O24">
            <v>1</v>
          </cell>
          <cell r="P24">
            <v>1</v>
          </cell>
          <cell r="Q24">
            <v>1</v>
          </cell>
          <cell r="R24">
            <v>1</v>
          </cell>
          <cell r="BF24">
            <v>0.99999987965443815</v>
          </cell>
        </row>
        <row r="25">
          <cell r="L25">
            <v>69.842399999999998</v>
          </cell>
          <cell r="BF25">
            <v>0.99999995286004661</v>
          </cell>
        </row>
        <row r="26">
          <cell r="L26">
            <v>73.7226</v>
          </cell>
          <cell r="BF26">
            <v>0.99999998153504643</v>
          </cell>
        </row>
        <row r="73">
          <cell r="A73">
            <v>275.49060000000003</v>
          </cell>
          <cell r="B73">
            <v>108.57899999999999</v>
          </cell>
          <cell r="C73">
            <v>91.608999999999995</v>
          </cell>
          <cell r="D73">
            <v>97.903000000000006</v>
          </cell>
          <cell r="E73">
            <v>94.98299999999999</v>
          </cell>
          <cell r="F73">
            <v>42.244000000000014</v>
          </cell>
        </row>
        <row r="74">
          <cell r="A74">
            <v>279.37020000000001</v>
          </cell>
          <cell r="B74">
            <v>110.02399999999999</v>
          </cell>
          <cell r="C74">
            <v>94.948999999999998</v>
          </cell>
          <cell r="D74">
            <v>101.18599999999999</v>
          </cell>
          <cell r="E74">
            <v>97.656999999999996</v>
          </cell>
          <cell r="F74">
            <v>44.626999999999995</v>
          </cell>
        </row>
        <row r="75">
          <cell r="A75">
            <v>283.25040000000001</v>
          </cell>
          <cell r="B75">
            <v>108.73700000000001</v>
          </cell>
          <cell r="C75">
            <v>94.041000000000011</v>
          </cell>
          <cell r="D75">
            <v>100.23800000000001</v>
          </cell>
          <cell r="E75">
            <v>98.310999999999993</v>
          </cell>
          <cell r="F75">
            <v>43.480000000000004</v>
          </cell>
        </row>
        <row r="76">
          <cell r="A76">
            <v>287.13060000000002</v>
          </cell>
          <cell r="B76">
            <v>180.054</v>
          </cell>
          <cell r="C76">
            <v>148.57599999999999</v>
          </cell>
          <cell r="D76">
            <v>156.553</v>
          </cell>
          <cell r="E76">
            <v>160.97999999999999</v>
          </cell>
          <cell r="F76">
            <v>71.820000000000007</v>
          </cell>
        </row>
        <row r="77">
          <cell r="A77">
            <v>291.01080000000002</v>
          </cell>
          <cell r="B77">
            <v>193.84300000000002</v>
          </cell>
          <cell r="C77">
            <v>159.15300000000002</v>
          </cell>
          <cell r="D77">
            <v>158.458</v>
          </cell>
          <cell r="E77">
            <v>163.00200000000001</v>
          </cell>
          <cell r="F77">
            <v>75.370999999999995</v>
          </cell>
        </row>
        <row r="78">
          <cell r="A78">
            <v>294.89100000000002</v>
          </cell>
          <cell r="B78">
            <v>206.029</v>
          </cell>
          <cell r="C78">
            <v>163.63999999999999</v>
          </cell>
          <cell r="D78">
            <v>160.68299999999999</v>
          </cell>
          <cell r="E78">
            <v>169.749</v>
          </cell>
          <cell r="F78">
            <v>77.77300000000001</v>
          </cell>
        </row>
        <row r="79">
          <cell r="A79">
            <v>298.77120000000002</v>
          </cell>
          <cell r="B79">
            <v>213.501</v>
          </cell>
          <cell r="C79">
            <v>168.941</v>
          </cell>
          <cell r="D79">
            <v>159.542</v>
          </cell>
          <cell r="E79">
            <v>168.68100000000001</v>
          </cell>
          <cell r="F79">
            <v>79.644000000000005</v>
          </cell>
        </row>
        <row r="80">
          <cell r="A80">
            <v>302.65140000000002</v>
          </cell>
          <cell r="B80">
            <v>216.589</v>
          </cell>
          <cell r="C80">
            <v>172.62899999999999</v>
          </cell>
          <cell r="D80">
            <v>160.994</v>
          </cell>
          <cell r="E80">
            <v>170.071</v>
          </cell>
          <cell r="F80">
            <v>81.299000000000007</v>
          </cell>
        </row>
        <row r="81">
          <cell r="A81">
            <v>306.53160000000003</v>
          </cell>
          <cell r="B81">
            <v>220.54999999999998</v>
          </cell>
          <cell r="C81">
            <v>174.95999999999998</v>
          </cell>
          <cell r="D81">
            <v>159.501</v>
          </cell>
          <cell r="E81">
            <v>175.07</v>
          </cell>
          <cell r="F81">
            <v>83.144000000000005</v>
          </cell>
        </row>
        <row r="82">
          <cell r="A82">
            <v>310.41180000000003</v>
          </cell>
          <cell r="B82">
            <v>220.47300000000001</v>
          </cell>
          <cell r="C82">
            <v>176.56400000000002</v>
          </cell>
          <cell r="D82">
            <v>161.46900000000002</v>
          </cell>
          <cell r="E82">
            <v>177.32400000000001</v>
          </cell>
          <cell r="F82">
            <v>83.557000000000002</v>
          </cell>
        </row>
        <row r="83">
          <cell r="A83">
            <v>314.29199999999997</v>
          </cell>
          <cell r="B83">
            <v>222.15100000000001</v>
          </cell>
          <cell r="C83">
            <v>175.744</v>
          </cell>
          <cell r="D83">
            <v>163.39400000000001</v>
          </cell>
          <cell r="E83">
            <v>181.96799999999999</v>
          </cell>
          <cell r="F83">
            <v>84.054999999999993</v>
          </cell>
        </row>
        <row r="84">
          <cell r="A84">
            <v>318.17220000000003</v>
          </cell>
          <cell r="B84">
            <v>224.43799999999999</v>
          </cell>
          <cell r="C84">
            <v>174.73099999999999</v>
          </cell>
          <cell r="D84">
            <v>162.41</v>
          </cell>
          <cell r="E84">
            <v>180.72499999999999</v>
          </cell>
          <cell r="F84">
            <v>84.100000000000009</v>
          </cell>
        </row>
        <row r="85">
          <cell r="A85">
            <v>322.05180000000001</v>
          </cell>
          <cell r="B85">
            <v>225.267</v>
          </cell>
          <cell r="C85">
            <v>177.941</v>
          </cell>
          <cell r="D85">
            <v>163.113</v>
          </cell>
          <cell r="E85">
            <v>179.35399999999998</v>
          </cell>
          <cell r="F85">
            <v>84.733999999999995</v>
          </cell>
        </row>
        <row r="86">
          <cell r="A86">
            <v>325.93200000000002</v>
          </cell>
          <cell r="B86">
            <v>226.21799999999999</v>
          </cell>
          <cell r="C86">
            <v>177.86500000000001</v>
          </cell>
          <cell r="D86">
            <v>165.465</v>
          </cell>
          <cell r="E86">
            <v>185.322</v>
          </cell>
          <cell r="F86">
            <v>85.426999999999992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3"/>
  <sheetViews>
    <sheetView zoomScaleNormal="100" workbookViewId="0">
      <selection activeCell="G1" sqref="G1"/>
    </sheetView>
  </sheetViews>
  <sheetFormatPr defaultRowHeight="15" x14ac:dyDescent="0.25"/>
  <cols>
    <col min="40" max="40" width="13.28515625" customWidth="1"/>
    <col min="41" max="41" width="15.7109375" customWidth="1"/>
    <col min="42" max="42" width="19.140625" customWidth="1"/>
    <col min="43" max="43" width="16" customWidth="1"/>
    <col min="44" max="44" width="11.5703125" customWidth="1"/>
  </cols>
  <sheetData>
    <row r="1" spans="1:44" x14ac:dyDescent="0.25">
      <c r="A1" t="s">
        <v>0</v>
      </c>
      <c r="B1" t="s">
        <v>1</v>
      </c>
      <c r="C1" t="s">
        <v>2</v>
      </c>
      <c r="G1" t="s">
        <v>10</v>
      </c>
    </row>
    <row r="2" spans="1:44" x14ac:dyDescent="0.25">
      <c r="A2">
        <v>0</v>
      </c>
      <c r="B2">
        <v>112.11</v>
      </c>
      <c r="C2">
        <v>177.07999999999998</v>
      </c>
      <c r="D2">
        <v>115.59699999999999</v>
      </c>
      <c r="E2">
        <v>212.5</v>
      </c>
      <c r="F2">
        <v>246.17099999999999</v>
      </c>
      <c r="G2" t="s">
        <v>11</v>
      </c>
    </row>
    <row r="3" spans="1:44" ht="26.25" x14ac:dyDescent="0.4">
      <c r="A3">
        <v>1.9398</v>
      </c>
      <c r="B3">
        <v>112.568</v>
      </c>
      <c r="C3">
        <v>180.94400000000002</v>
      </c>
      <c r="D3">
        <v>118.67</v>
      </c>
      <c r="E3">
        <v>202.565</v>
      </c>
      <c r="F3">
        <v>247.072</v>
      </c>
      <c r="AM3" t="s">
        <v>13</v>
      </c>
      <c r="AN3" s="3">
        <f>CORREL(AN7:AN19,Z7:Z19)</f>
        <v>0.99787406090058506</v>
      </c>
      <c r="AO3" s="3">
        <f>CORREL(AO7:AO19,AA7:AA19)</f>
        <v>0.99529441041379285</v>
      </c>
      <c r="AP3" s="3">
        <f t="shared" ref="AP3:AR3" si="0">CORREL(AP7:AP19,AB7:AB19)</f>
        <v>0.99486028302483742</v>
      </c>
      <c r="AQ3" s="3">
        <f t="shared" si="0"/>
        <v>0.99424787759212951</v>
      </c>
      <c r="AR3" s="3">
        <f t="shared" si="0"/>
        <v>0.99627009875473738</v>
      </c>
    </row>
    <row r="4" spans="1:44" x14ac:dyDescent="0.25">
      <c r="A4">
        <v>3.8802000000000003</v>
      </c>
      <c r="B4">
        <v>112.32899999999999</v>
      </c>
      <c r="C4">
        <v>177.565</v>
      </c>
      <c r="D4">
        <v>115.01599999999999</v>
      </c>
      <c r="E4">
        <v>196.92699999999999</v>
      </c>
      <c r="F4">
        <v>249.38399999999999</v>
      </c>
      <c r="AM4" t="s">
        <v>14</v>
      </c>
      <c r="AN4" s="4">
        <v>3.3300000000008523</v>
      </c>
      <c r="AO4">
        <v>5.1750000000000291</v>
      </c>
      <c r="AP4">
        <v>6.3600000044725311</v>
      </c>
      <c r="AQ4">
        <v>3.3675000000351969</v>
      </c>
      <c r="AR4">
        <v>2.5580428887359012</v>
      </c>
    </row>
    <row r="5" spans="1:44" x14ac:dyDescent="0.25">
      <c r="A5">
        <v>5.82</v>
      </c>
      <c r="B5">
        <v>112.239</v>
      </c>
      <c r="C5">
        <v>179.42499999999998</v>
      </c>
      <c r="D5">
        <v>110.76700000000001</v>
      </c>
      <c r="E5">
        <v>191.35499999999999</v>
      </c>
      <c r="F5">
        <v>249.00399999999999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</row>
    <row r="6" spans="1:44" x14ac:dyDescent="0.25">
      <c r="A6">
        <v>7.7604000000000006</v>
      </c>
      <c r="B6">
        <v>112.041</v>
      </c>
      <c r="C6">
        <v>180.51</v>
      </c>
      <c r="D6">
        <v>109.69499999999999</v>
      </c>
      <c r="E6">
        <v>180.95699999999999</v>
      </c>
      <c r="F6">
        <v>249.01400000000001</v>
      </c>
      <c r="H6" t="s">
        <v>9</v>
      </c>
      <c r="I6" s="1" t="s">
        <v>3</v>
      </c>
      <c r="J6" s="2" t="s">
        <v>5</v>
      </c>
      <c r="K6" s="2" t="s">
        <v>7</v>
      </c>
      <c r="L6" s="1" t="s">
        <v>16</v>
      </c>
      <c r="M6" s="1" t="s">
        <v>15</v>
      </c>
      <c r="N6" s="1" t="s">
        <v>4</v>
      </c>
      <c r="O6" s="2" t="s">
        <v>6</v>
      </c>
      <c r="P6" s="2" t="s">
        <v>8</v>
      </c>
      <c r="Q6" s="1" t="s">
        <v>17</v>
      </c>
      <c r="R6" s="1" t="s">
        <v>18</v>
      </c>
      <c r="S6" s="1" t="s">
        <v>19</v>
      </c>
      <c r="T6" s="2" t="s">
        <v>20</v>
      </c>
      <c r="U6" s="2" t="s">
        <v>21</v>
      </c>
      <c r="V6" s="1" t="s">
        <v>22</v>
      </c>
      <c r="W6" s="1" t="s">
        <v>23</v>
      </c>
      <c r="X6" s="1" t="s">
        <v>12</v>
      </c>
      <c r="Y6" s="1" t="s">
        <v>24</v>
      </c>
      <c r="Z6" s="1" t="s">
        <v>25</v>
      </c>
      <c r="AA6" s="1" t="s">
        <v>27</v>
      </c>
      <c r="AB6" s="1" t="s">
        <v>29</v>
      </c>
      <c r="AC6" s="1" t="s">
        <v>31</v>
      </c>
      <c r="AD6" s="1" t="s">
        <v>32</v>
      </c>
      <c r="AE6" s="1" t="s">
        <v>26</v>
      </c>
      <c r="AF6" s="1" t="s">
        <v>28</v>
      </c>
      <c r="AG6" s="1" t="s">
        <v>30</v>
      </c>
      <c r="AH6" s="1" t="s">
        <v>33</v>
      </c>
      <c r="AI6" s="1" t="s">
        <v>34</v>
      </c>
      <c r="AJ6" s="1"/>
      <c r="AK6" s="1"/>
      <c r="AN6" t="s">
        <v>35</v>
      </c>
      <c r="AO6" t="s">
        <v>36</v>
      </c>
      <c r="AP6" t="s">
        <v>37</v>
      </c>
      <c r="AQ6" t="s">
        <v>38</v>
      </c>
      <c r="AR6" t="s">
        <v>39</v>
      </c>
    </row>
    <row r="7" spans="1:44" x14ac:dyDescent="0.25">
      <c r="A7">
        <v>9.7002000000000006</v>
      </c>
      <c r="B7">
        <v>112.19800000000001</v>
      </c>
      <c r="C7">
        <v>176.30199999999999</v>
      </c>
      <c r="D7">
        <v>118.03800000000001</v>
      </c>
      <c r="E7">
        <v>181.75700000000001</v>
      </c>
      <c r="F7">
        <v>250.911</v>
      </c>
      <c r="H7">
        <v>0</v>
      </c>
      <c r="I7">
        <f>(B32-B$32)/(B$44-B$32)</f>
        <v>0</v>
      </c>
      <c r="J7">
        <f t="shared" ref="J7:M19" si="1">(C32-C$32)/(C$44-C$32)</f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>(B59-B$59)/(B$71-B$59)</f>
        <v>0</v>
      </c>
      <c r="O7">
        <f t="shared" ref="O7:R7" si="2">(C59-C$59)/(C$71-C$59)</f>
        <v>0</v>
      </c>
      <c r="P7">
        <f t="shared" si="2"/>
        <v>0</v>
      </c>
      <c r="Q7">
        <f t="shared" si="2"/>
        <v>0</v>
      </c>
      <c r="R7">
        <f t="shared" si="2"/>
        <v>0</v>
      </c>
      <c r="S7">
        <f>(B79-B$79)/(B$91-B$79)</f>
        <v>0</v>
      </c>
      <c r="T7">
        <f t="shared" ref="T7:W7" si="3">(C79-C$79)/(C$91-C$79)</f>
        <v>0</v>
      </c>
      <c r="U7">
        <f t="shared" si="3"/>
        <v>0</v>
      </c>
      <c r="V7">
        <f t="shared" si="3"/>
        <v>0</v>
      </c>
      <c r="W7">
        <f t="shared" si="3"/>
        <v>0</v>
      </c>
      <c r="X7">
        <f>AVERAGE(I7:W7)</f>
        <v>0</v>
      </c>
      <c r="Y7">
        <f>STDEV(I7:W7)</f>
        <v>0</v>
      </c>
      <c r="Z7">
        <f>AVERAGE(I7,N7,S7)</f>
        <v>0</v>
      </c>
      <c r="AA7">
        <f>AVERAGE(J7,O7,T7)</f>
        <v>0</v>
      </c>
      <c r="AB7">
        <f>AVERAGE(K7,P7,U7)</f>
        <v>0</v>
      </c>
      <c r="AC7">
        <f>AVERAGE(L7,Q7,V7)</f>
        <v>0</v>
      </c>
      <c r="AD7">
        <f t="shared" ref="AD7" si="4">AVERAGE(M7,R7,W7)</f>
        <v>0</v>
      </c>
      <c r="AE7">
        <f>STDEV(I7,N7,S7)</f>
        <v>0</v>
      </c>
      <c r="AF7">
        <f t="shared" ref="AF7:AI7" si="5">STDEV(J7,O7,T7)</f>
        <v>0</v>
      </c>
      <c r="AG7">
        <f t="shared" si="5"/>
        <v>0</v>
      </c>
      <c r="AH7">
        <f t="shared" si="5"/>
        <v>0</v>
      </c>
      <c r="AI7">
        <f t="shared" si="5"/>
        <v>0</v>
      </c>
      <c r="AN7">
        <f t="shared" ref="AN7:AN19" si="6">(1-EXP(-H7/$AN$4))+$AL$7</f>
        <v>0</v>
      </c>
      <c r="AO7">
        <f>(1-EXP(-$H7/AO$4))</f>
        <v>0</v>
      </c>
      <c r="AP7">
        <f t="shared" ref="AP7" si="7">(1-EXP(-$H7/AP$4))</f>
        <v>0</v>
      </c>
      <c r="AQ7">
        <f>(1-EXP(-$H7/AQ$4))</f>
        <v>0</v>
      </c>
      <c r="AR7">
        <f>(1-EXP(-$H7/AR$4))</f>
        <v>0</v>
      </c>
    </row>
    <row r="8" spans="1:44" x14ac:dyDescent="0.25">
      <c r="A8">
        <v>11.640599999999999</v>
      </c>
      <c r="B8">
        <v>111.895</v>
      </c>
      <c r="C8">
        <v>173.845</v>
      </c>
      <c r="D8">
        <v>118.708</v>
      </c>
      <c r="E8">
        <v>182.05199999999999</v>
      </c>
      <c r="F8">
        <v>250.02599999999998</v>
      </c>
      <c r="H8">
        <v>1.9398</v>
      </c>
      <c r="I8">
        <f t="shared" ref="I8:I19" si="8">(B33-B$32)/(B$44-B$32)</f>
        <v>0.72362487433577483</v>
      </c>
      <c r="J8">
        <f t="shared" si="1"/>
        <v>0.56092983544232444</v>
      </c>
      <c r="K8">
        <f t="shared" si="1"/>
        <v>0.54173417560211901</v>
      </c>
      <c r="L8">
        <f t="shared" si="1"/>
        <v>0.84969659929279251</v>
      </c>
      <c r="M8">
        <f t="shared" si="1"/>
        <v>0.91902773117993453</v>
      </c>
      <c r="N8">
        <f t="shared" ref="N8:N19" si="9">(B60-B$59)/(B$71-B$59)</f>
        <v>0.63607799377459284</v>
      </c>
      <c r="O8">
        <f t="shared" ref="O8:O19" si="10">(C60-C$59)/(C$71-C$59)</f>
        <v>0.46970222751008001</v>
      </c>
      <c r="P8">
        <f t="shared" ref="P8:P19" si="11">(D60-D$59)/(D$71-D$59)</f>
        <v>0.35584929930268744</v>
      </c>
      <c r="Q8">
        <f t="shared" ref="Q8:Q19" si="12">(E60-E$59)/(E$71-E$59)</f>
        <v>0.6134027426206774</v>
      </c>
      <c r="R8">
        <f t="shared" ref="R8:R19" si="13">(F60-F$59)/(F$71-F$59)</f>
        <v>0.70480590253638631</v>
      </c>
      <c r="S8">
        <f t="shared" ref="S8:S19" si="14">(B80-B$79)/(B$91-B$79)</f>
        <v>1.5655752370727964E-2</v>
      </c>
      <c r="T8">
        <f t="shared" ref="T8:T19" si="15">(C80-C$79)/(C$91-C$79)</f>
        <v>-1.8870657535789859E-2</v>
      </c>
      <c r="U8">
        <f t="shared" ref="U8:U19" si="16">(D80-D$79)/(D$91-D$79)</f>
        <v>7.3958471687253585E-2</v>
      </c>
      <c r="V8">
        <f t="shared" ref="V8:V19" si="17">(E80-E$79)/(E$91-E$79)</f>
        <v>-3.2375096527909437E-2</v>
      </c>
      <c r="W8">
        <f t="shared" ref="W8:W19" si="18">(F80-F$79)/(F$91-F$79)</f>
        <v>4.1597026741731637E-2</v>
      </c>
      <c r="X8">
        <f t="shared" ref="X8:X19" si="19">AVERAGE(I8:W8)</f>
        <v>0.43032112522222565</v>
      </c>
      <c r="Y8">
        <f t="shared" ref="Y8:Y19" si="20">STDEV(I8:W8)</f>
        <v>0.33321071198634988</v>
      </c>
      <c r="Z8">
        <f t="shared" ref="Z8:Z19" si="21">AVERAGE(I8,N8,S8)</f>
        <v>0.45845287349369851</v>
      </c>
      <c r="AA8">
        <f t="shared" ref="AA8:AA19" si="22">AVERAGE(J8,O8,T8)</f>
        <v>0.33725380180553821</v>
      </c>
      <c r="AB8">
        <f t="shared" ref="AB8:AB19" si="23">AVERAGE(K8,P8,U8)</f>
        <v>0.32384731553068663</v>
      </c>
      <c r="AC8">
        <f t="shared" ref="AC8:AC19" si="24">AVERAGE(L8,Q8,V8)</f>
        <v>0.47690808179518679</v>
      </c>
      <c r="AD8">
        <f t="shared" ref="AD8:AD19" si="25">AVERAGE(M8,R8,W8)</f>
        <v>0.55514355348601752</v>
      </c>
      <c r="AE8">
        <f t="shared" ref="AE8:AE19" si="26">STDEV(I8,N8,S8)</f>
        <v>0.38596383500282977</v>
      </c>
      <c r="AF8">
        <f t="shared" ref="AF8:AF19" si="27">STDEV(J8,O8,T8)</f>
        <v>0.3117676891823859</v>
      </c>
      <c r="AG8">
        <f t="shared" ref="AG8:AG19" si="28">STDEV(K8,P8,U8)</f>
        <v>0.2355241442342367</v>
      </c>
      <c r="AH8">
        <f t="shared" ref="AH8:AH19" si="29">STDEV(L8,Q8,V8)</f>
        <v>0.45660235814919037</v>
      </c>
      <c r="AI8">
        <f t="shared" ref="AI8:AI19" si="30">STDEV(M8,R8,W8)</f>
        <v>0.45746068062204648</v>
      </c>
      <c r="AN8">
        <f t="shared" si="6"/>
        <v>0.44151220982117478</v>
      </c>
      <c r="AO8">
        <f t="shared" ref="AO8:AR19" si="31">(1-EXP(-$H8/AO$4))</f>
        <v>0.31260114461885335</v>
      </c>
      <c r="AP8">
        <f t="shared" si="31"/>
        <v>0.26287662545027068</v>
      </c>
      <c r="AQ8">
        <f t="shared" si="31"/>
        <v>0.43787758624493933</v>
      </c>
      <c r="AR8">
        <f t="shared" si="31"/>
        <v>0.53154447083304834</v>
      </c>
    </row>
    <row r="9" spans="1:44" x14ac:dyDescent="0.25">
      <c r="A9">
        <v>13.580400000000001</v>
      </c>
      <c r="B9">
        <v>111.898</v>
      </c>
      <c r="C9">
        <v>163.16300000000001</v>
      </c>
      <c r="D9">
        <v>116.16</v>
      </c>
      <c r="E9">
        <v>175.64500000000001</v>
      </c>
      <c r="F9">
        <v>249.833</v>
      </c>
      <c r="H9">
        <v>3.8802000000000003</v>
      </c>
      <c r="I9">
        <f t="shared" si="8"/>
        <v>0.84167743788596872</v>
      </c>
      <c r="J9">
        <f t="shared" si="1"/>
        <v>0.68180683200296421</v>
      </c>
      <c r="K9">
        <f t="shared" si="1"/>
        <v>0.62738708561650058</v>
      </c>
      <c r="L9">
        <f t="shared" si="1"/>
        <v>0.92248366583722596</v>
      </c>
      <c r="M9">
        <f t="shared" si="1"/>
        <v>0.95180304730613052</v>
      </c>
      <c r="N9">
        <f t="shared" si="9"/>
        <v>0.82862512480178507</v>
      </c>
      <c r="O9">
        <f t="shared" si="10"/>
        <v>0.71286932381518975</v>
      </c>
      <c r="P9">
        <f t="shared" si="11"/>
        <v>0.49394083000473887</v>
      </c>
      <c r="Q9">
        <f t="shared" si="12"/>
        <v>0.9001342695516279</v>
      </c>
      <c r="R9">
        <f t="shared" si="13"/>
        <v>0.88820614025251765</v>
      </c>
      <c r="S9">
        <f t="shared" si="14"/>
        <v>0.25240054869684458</v>
      </c>
      <c r="T9">
        <f t="shared" si="15"/>
        <v>8.1984758624574397E-2</v>
      </c>
      <c r="U9">
        <f t="shared" si="16"/>
        <v>0.15305264089963255</v>
      </c>
      <c r="V9">
        <f t="shared" si="17"/>
        <v>8.6226742237698953E-2</v>
      </c>
      <c r="W9">
        <f t="shared" si="18"/>
        <v>0.408009324419423</v>
      </c>
      <c r="X9">
        <f t="shared" si="19"/>
        <v>0.5887071847968548</v>
      </c>
      <c r="Y9">
        <f t="shared" si="20"/>
        <v>0.31969292263728666</v>
      </c>
      <c r="Z9">
        <f t="shared" si="21"/>
        <v>0.64090103712819946</v>
      </c>
      <c r="AA9">
        <f t="shared" si="22"/>
        <v>0.49222030481424278</v>
      </c>
      <c r="AB9">
        <f t="shared" si="23"/>
        <v>0.42479351884029065</v>
      </c>
      <c r="AC9">
        <f t="shared" si="24"/>
        <v>0.63628155920885099</v>
      </c>
      <c r="AD9">
        <f t="shared" si="25"/>
        <v>0.74933950399269034</v>
      </c>
      <c r="AE9">
        <f t="shared" si="26"/>
        <v>0.33651458044602311</v>
      </c>
      <c r="AF9">
        <f t="shared" si="27"/>
        <v>0.35561372599711027</v>
      </c>
      <c r="AG9">
        <f t="shared" si="28"/>
        <v>0.24461051560014685</v>
      </c>
      <c r="AH9">
        <f t="shared" si="29"/>
        <v>0.47649249745768113</v>
      </c>
      <c r="AI9">
        <f t="shared" si="30"/>
        <v>0.29730600441688992</v>
      </c>
      <c r="AN9">
        <f t="shared" si="6"/>
        <v>0.68814758290830613</v>
      </c>
      <c r="AO9">
        <f t="shared" si="31"/>
        <v>0.52753759504621267</v>
      </c>
      <c r="AP9">
        <f t="shared" si="31"/>
        <v>0.45670038779053013</v>
      </c>
      <c r="AQ9">
        <f t="shared" si="31"/>
        <v>0.68407468655728554</v>
      </c>
      <c r="AR9">
        <f t="shared" si="31"/>
        <v>0.78060088423810714</v>
      </c>
    </row>
    <row r="10" spans="1:44" x14ac:dyDescent="0.25">
      <c r="A10">
        <v>15.520800000000001</v>
      </c>
      <c r="B10">
        <v>111.88699999999999</v>
      </c>
      <c r="C10">
        <v>166.09</v>
      </c>
      <c r="D10">
        <v>116.31899999999999</v>
      </c>
      <c r="E10">
        <v>185.67500000000001</v>
      </c>
      <c r="F10">
        <v>248.10500000000002</v>
      </c>
      <c r="H10">
        <v>5.82</v>
      </c>
      <c r="I10">
        <f t="shared" si="8"/>
        <v>0.89906649432715791</v>
      </c>
      <c r="J10">
        <f t="shared" si="1"/>
        <v>0.7416210904463113</v>
      </c>
      <c r="K10">
        <f t="shared" si="1"/>
        <v>0.71187489759880584</v>
      </c>
      <c r="L10">
        <f t="shared" si="1"/>
        <v>0.81288106983309316</v>
      </c>
      <c r="M10">
        <f t="shared" si="1"/>
        <v>0.99848444531855574</v>
      </c>
      <c r="N10">
        <f t="shared" si="9"/>
        <v>0.89390379984730095</v>
      </c>
      <c r="O10">
        <f t="shared" si="10"/>
        <v>0.7823385550928682</v>
      </c>
      <c r="P10">
        <f t="shared" si="11"/>
        <v>0.46889174734276601</v>
      </c>
      <c r="Q10">
        <f t="shared" si="12"/>
        <v>0.99414496709295408</v>
      </c>
      <c r="R10">
        <f t="shared" si="13"/>
        <v>0.98586037541207872</v>
      </c>
      <c r="S10">
        <f t="shared" si="14"/>
        <v>0.79408958072404123</v>
      </c>
      <c r="T10">
        <f t="shared" si="15"/>
        <v>0.60938945979222148</v>
      </c>
      <c r="U10">
        <f t="shared" si="16"/>
        <v>0.6822508522601497</v>
      </c>
      <c r="V10">
        <f t="shared" si="17"/>
        <v>0.93119927731557695</v>
      </c>
      <c r="W10">
        <f t="shared" si="18"/>
        <v>0.92741687192118205</v>
      </c>
      <c r="X10">
        <f t="shared" si="19"/>
        <v>0.81556089895500417</v>
      </c>
      <c r="Y10">
        <f t="shared" si="20"/>
        <v>0.15390106505315662</v>
      </c>
      <c r="Z10">
        <f t="shared" si="21"/>
        <v>0.86235329163283347</v>
      </c>
      <c r="AA10">
        <f t="shared" si="22"/>
        <v>0.71111636844380033</v>
      </c>
      <c r="AB10">
        <f t="shared" si="23"/>
        <v>0.62100583240057394</v>
      </c>
      <c r="AC10">
        <f t="shared" si="24"/>
        <v>0.91274177141387469</v>
      </c>
      <c r="AD10">
        <f t="shared" si="25"/>
        <v>0.97058723088393883</v>
      </c>
      <c r="AE10">
        <f t="shared" si="26"/>
        <v>5.9174437249985279E-2</v>
      </c>
      <c r="AF10">
        <f t="shared" si="27"/>
        <v>9.0419859210607315E-2</v>
      </c>
      <c r="AG10">
        <f t="shared" si="28"/>
        <v>0.13256476594588457</v>
      </c>
      <c r="AH10">
        <f t="shared" si="29"/>
        <v>9.20307544005909E-2</v>
      </c>
      <c r="AI10">
        <f t="shared" si="30"/>
        <v>3.791571844210341E-2</v>
      </c>
      <c r="AN10">
        <f t="shared" si="6"/>
        <v>0.82583423271653467</v>
      </c>
      <c r="AO10">
        <f t="shared" si="31"/>
        <v>0.67522988362414282</v>
      </c>
      <c r="AP10">
        <f t="shared" si="31"/>
        <v>0.59952115645659632</v>
      </c>
      <c r="AQ10">
        <f t="shared" si="31"/>
        <v>0.8224113002412573</v>
      </c>
      <c r="AR10">
        <f t="shared" si="31"/>
        <v>0.89722127112700123</v>
      </c>
    </row>
    <row r="11" spans="1:44" x14ac:dyDescent="0.25">
      <c r="A11">
        <v>17.460599999999999</v>
      </c>
      <c r="B11">
        <v>112.03800000000001</v>
      </c>
      <c r="C11">
        <v>164.16</v>
      </c>
      <c r="D11">
        <v>114.215</v>
      </c>
      <c r="E11">
        <v>188.04299999999998</v>
      </c>
      <c r="F11">
        <v>249.227</v>
      </c>
      <c r="H11">
        <v>7.7604000000000006</v>
      </c>
      <c r="I11">
        <f t="shared" si="8"/>
        <v>0.9287088898463306</v>
      </c>
      <c r="J11">
        <f t="shared" si="1"/>
        <v>0.8127199942006107</v>
      </c>
      <c r="K11">
        <f t="shared" si="1"/>
        <v>0.8460250131983762</v>
      </c>
      <c r="L11">
        <f t="shared" si="1"/>
        <v>0.7834140946726621</v>
      </c>
      <c r="M11">
        <f t="shared" si="1"/>
        <v>1.0333653412311858</v>
      </c>
      <c r="N11">
        <f t="shared" si="9"/>
        <v>0.92323956069771529</v>
      </c>
      <c r="O11">
        <f t="shared" si="10"/>
        <v>0.75185075021481929</v>
      </c>
      <c r="P11">
        <f t="shared" si="11"/>
        <v>0.68940830004739018</v>
      </c>
      <c r="Q11">
        <f t="shared" si="12"/>
        <v>1.0639541282384275</v>
      </c>
      <c r="R11">
        <f t="shared" si="13"/>
        <v>0.96800923953264106</v>
      </c>
      <c r="S11">
        <f t="shared" si="14"/>
        <v>0.86917755114212436</v>
      </c>
      <c r="T11">
        <f t="shared" si="15"/>
        <v>0.70189994125552235</v>
      </c>
      <c r="U11">
        <f t="shared" si="16"/>
        <v>0.7900562270332494</v>
      </c>
      <c r="V11">
        <f t="shared" si="17"/>
        <v>0.95655151312051057</v>
      </c>
      <c r="W11">
        <f t="shared" si="18"/>
        <v>0.97139998240675551</v>
      </c>
      <c r="X11">
        <f t="shared" si="19"/>
        <v>0.87265203512255463</v>
      </c>
      <c r="Y11">
        <f t="shared" si="20"/>
        <v>0.11663002984534035</v>
      </c>
      <c r="Z11">
        <f t="shared" si="21"/>
        <v>0.90704200056205675</v>
      </c>
      <c r="AA11">
        <f t="shared" si="22"/>
        <v>0.75549022855698411</v>
      </c>
      <c r="AB11">
        <f t="shared" si="23"/>
        <v>0.77516318009300533</v>
      </c>
      <c r="AC11">
        <f t="shared" si="24"/>
        <v>0.93463991201053342</v>
      </c>
      <c r="AD11">
        <f t="shared" si="25"/>
        <v>0.99092485439019418</v>
      </c>
      <c r="AE11">
        <f t="shared" si="26"/>
        <v>3.290540666425408E-2</v>
      </c>
      <c r="AF11">
        <f t="shared" si="27"/>
        <v>5.5499598067376678E-2</v>
      </c>
      <c r="AG11">
        <f t="shared" si="28"/>
        <v>7.9363409988027822E-2</v>
      </c>
      <c r="AH11">
        <f t="shared" si="29"/>
        <v>0.14154775273974601</v>
      </c>
      <c r="AI11">
        <f t="shared" si="30"/>
        <v>3.6793620055450942E-2</v>
      </c>
      <c r="AN11">
        <f t="shared" si="6"/>
        <v>0.9027480699540682</v>
      </c>
      <c r="AO11">
        <f t="shared" si="31"/>
        <v>0.77677927590528351</v>
      </c>
      <c r="AP11">
        <f t="shared" si="31"/>
        <v>0.7048255313730396</v>
      </c>
      <c r="AQ11">
        <f t="shared" si="31"/>
        <v>0.90019119632612266</v>
      </c>
      <c r="AR11">
        <f t="shared" si="31"/>
        <v>0.95186402800289949</v>
      </c>
    </row>
    <row r="12" spans="1:44" x14ac:dyDescent="0.25">
      <c r="A12">
        <v>19.401000000000003</v>
      </c>
      <c r="B12">
        <v>95.765000000000001</v>
      </c>
      <c r="C12">
        <v>79.117999999999995</v>
      </c>
      <c r="D12">
        <v>98.146999999999991</v>
      </c>
      <c r="E12">
        <v>155.75700000000001</v>
      </c>
      <c r="F12">
        <v>226.178</v>
      </c>
      <c r="H12">
        <v>9.7002000000000006</v>
      </c>
      <c r="I12">
        <f t="shared" si="8"/>
        <v>0.93514289817607366</v>
      </c>
      <c r="J12">
        <f t="shared" si="1"/>
        <v>0.88526069061062762</v>
      </c>
      <c r="K12">
        <f t="shared" si="1"/>
        <v>0.85703883053285035</v>
      </c>
      <c r="L12">
        <f t="shared" si="1"/>
        <v>0.89169249574365939</v>
      </c>
      <c r="M12">
        <f t="shared" si="1"/>
        <v>1.0000347073591171</v>
      </c>
      <c r="N12">
        <f t="shared" si="9"/>
        <v>0.9509896047454045</v>
      </c>
      <c r="O12">
        <f t="shared" si="10"/>
        <v>0.90840438892193831</v>
      </c>
      <c r="P12">
        <f t="shared" si="11"/>
        <v>0.71772391848893102</v>
      </c>
      <c r="Q12">
        <f t="shared" si="12"/>
        <v>0.99418898989676663</v>
      </c>
      <c r="R12">
        <f t="shared" si="13"/>
        <v>0.98065753178892612</v>
      </c>
      <c r="S12">
        <f t="shared" si="14"/>
        <v>0.90919663624977665</v>
      </c>
      <c r="T12">
        <f t="shared" si="15"/>
        <v>0.82659917757731316</v>
      </c>
      <c r="U12">
        <f t="shared" si="16"/>
        <v>0.84455660335591254</v>
      </c>
      <c r="V12">
        <f t="shared" si="17"/>
        <v>0.9703058295572099</v>
      </c>
      <c r="W12">
        <f t="shared" si="18"/>
        <v>0.99206104855735355</v>
      </c>
      <c r="X12">
        <f t="shared" si="19"/>
        <v>0.91092355677079062</v>
      </c>
      <c r="Y12">
        <f t="shared" si="20"/>
        <v>7.7837170074367495E-2</v>
      </c>
      <c r="Z12">
        <f t="shared" si="21"/>
        <v>0.9317763797237516</v>
      </c>
      <c r="AA12">
        <f t="shared" si="22"/>
        <v>0.87342141903662629</v>
      </c>
      <c r="AB12">
        <f t="shared" si="23"/>
        <v>0.80643978412589801</v>
      </c>
      <c r="AC12">
        <f t="shared" si="24"/>
        <v>0.9520624383992119</v>
      </c>
      <c r="AD12">
        <f t="shared" si="25"/>
        <v>0.99091776256846564</v>
      </c>
      <c r="AE12">
        <f t="shared" si="26"/>
        <v>2.1098889515481715E-2</v>
      </c>
      <c r="AF12">
        <f t="shared" si="27"/>
        <v>4.216810897274044E-2</v>
      </c>
      <c r="AG12">
        <f t="shared" si="28"/>
        <v>7.7083267384118137E-2</v>
      </c>
      <c r="AH12">
        <f t="shared" si="29"/>
        <v>5.3628339701386196E-2</v>
      </c>
      <c r="AI12">
        <f t="shared" si="30"/>
        <v>9.7390482291029156E-3</v>
      </c>
      <c r="AN12">
        <f t="shared" si="6"/>
        <v>0.94568598449802188</v>
      </c>
      <c r="AO12">
        <f t="shared" si="31"/>
        <v>0.84655832975994116</v>
      </c>
      <c r="AP12">
        <f t="shared" si="31"/>
        <v>0.78241999960477182</v>
      </c>
      <c r="AQ12">
        <f t="shared" si="31"/>
        <v>0.94389523436483513</v>
      </c>
      <c r="AR12">
        <f t="shared" si="31"/>
        <v>0.97745043776613272</v>
      </c>
    </row>
    <row r="13" spans="1:44" x14ac:dyDescent="0.25">
      <c r="A13">
        <v>21.340800000000002</v>
      </c>
      <c r="B13">
        <v>81.931000000000012</v>
      </c>
      <c r="C13">
        <v>60.827999999999996</v>
      </c>
      <c r="D13">
        <v>68.376000000000005</v>
      </c>
      <c r="E13">
        <v>134.72300000000001</v>
      </c>
      <c r="F13">
        <v>181.29500000000002</v>
      </c>
      <c r="H13">
        <v>11.640599999999999</v>
      </c>
      <c r="I13">
        <f t="shared" si="8"/>
        <v>0.95921298290966528</v>
      </c>
      <c r="J13">
        <f t="shared" si="1"/>
        <v>1.0231975578126637</v>
      </c>
      <c r="K13">
        <f t="shared" si="1"/>
        <v>0.86341046039576919</v>
      </c>
      <c r="L13">
        <f t="shared" si="1"/>
        <v>0.92791140990381427</v>
      </c>
      <c r="M13">
        <f t="shared" si="1"/>
        <v>1.0667191133426661</v>
      </c>
      <c r="N13">
        <f t="shared" si="9"/>
        <v>0.9600927937980851</v>
      </c>
      <c r="O13">
        <f t="shared" si="10"/>
        <v>0.91568345561504405</v>
      </c>
      <c r="P13">
        <f t="shared" si="11"/>
        <v>0.75086317784848688</v>
      </c>
      <c r="Q13">
        <f t="shared" si="12"/>
        <v>0.97097796658669189</v>
      </c>
      <c r="R13">
        <f t="shared" si="13"/>
        <v>0.93919176515440328</v>
      </c>
      <c r="S13">
        <f t="shared" si="14"/>
        <v>0.94092562772111898</v>
      </c>
      <c r="T13">
        <f t="shared" si="15"/>
        <v>0.86044565331101575</v>
      </c>
      <c r="U13">
        <f t="shared" si="16"/>
        <v>0.95955638198964011</v>
      </c>
      <c r="V13">
        <f t="shared" si="17"/>
        <v>1.0155173167426748</v>
      </c>
      <c r="W13">
        <f t="shared" si="18"/>
        <v>1.0014514426460237</v>
      </c>
      <c r="X13">
        <f t="shared" si="19"/>
        <v>0.94367714038518435</v>
      </c>
      <c r="Y13">
        <f t="shared" si="20"/>
        <v>7.7033093494556046E-2</v>
      </c>
      <c r="Z13">
        <f t="shared" si="21"/>
        <v>0.95341046814295638</v>
      </c>
      <c r="AA13">
        <f t="shared" si="22"/>
        <v>0.93310888891290789</v>
      </c>
      <c r="AB13">
        <f t="shared" si="23"/>
        <v>0.85794334007796536</v>
      </c>
      <c r="AC13">
        <f t="shared" si="24"/>
        <v>0.9714688977443936</v>
      </c>
      <c r="AD13">
        <f t="shared" si="25"/>
        <v>1.0024541070476978</v>
      </c>
      <c r="AE13">
        <f t="shared" si="26"/>
        <v>1.0821134278295673E-2</v>
      </c>
      <c r="AF13">
        <f t="shared" si="27"/>
        <v>8.2763397096434557E-2</v>
      </c>
      <c r="AG13">
        <f t="shared" si="28"/>
        <v>0.10445396314693986</v>
      </c>
      <c r="AH13">
        <f t="shared" si="29"/>
        <v>4.3805016702610416E-2</v>
      </c>
      <c r="AI13">
        <f t="shared" si="30"/>
        <v>6.3769586292443475E-2</v>
      </c>
      <c r="AN13">
        <f t="shared" si="6"/>
        <v>0.96967175054834387</v>
      </c>
      <c r="AO13">
        <f t="shared" si="31"/>
        <v>0.89453659985868439</v>
      </c>
      <c r="AP13">
        <f t="shared" si="31"/>
        <v>0.83963182566083616</v>
      </c>
      <c r="AQ13">
        <f t="shared" si="31"/>
        <v>0.968467872414988</v>
      </c>
      <c r="AR13">
        <f t="shared" si="31"/>
        <v>0.98943901030749692</v>
      </c>
    </row>
    <row r="14" spans="1:44" x14ac:dyDescent="0.25">
      <c r="A14">
        <v>23.2806</v>
      </c>
      <c r="B14">
        <v>80.641999999999996</v>
      </c>
      <c r="C14">
        <v>60.241</v>
      </c>
      <c r="D14">
        <v>64.863</v>
      </c>
      <c r="E14">
        <v>141.15100000000001</v>
      </c>
      <c r="F14">
        <v>176.61</v>
      </c>
      <c r="H14">
        <v>13.580400000000001</v>
      </c>
      <c r="I14">
        <f t="shared" si="8"/>
        <v>0.97621714778112878</v>
      </c>
      <c r="J14">
        <f t="shared" si="1"/>
        <v>0.91138210727259539</v>
      </c>
      <c r="K14">
        <f t="shared" si="1"/>
        <v>1.0131983761446179</v>
      </c>
      <c r="L14">
        <f t="shared" si="1"/>
        <v>1.0339925204813665</v>
      </c>
      <c r="M14">
        <f t="shared" si="1"/>
        <v>1.0271990004280573</v>
      </c>
      <c r="N14">
        <f t="shared" si="9"/>
        <v>0.98185235214659083</v>
      </c>
      <c r="O14">
        <f t="shared" si="10"/>
        <v>0.96244794765020858</v>
      </c>
      <c r="P14">
        <f t="shared" si="11"/>
        <v>0.81529686547965607</v>
      </c>
      <c r="Q14">
        <f t="shared" si="12"/>
        <v>0.86153727630912824</v>
      </c>
      <c r="R14">
        <f t="shared" si="13"/>
        <v>0.97357089995739055</v>
      </c>
      <c r="S14">
        <f t="shared" si="14"/>
        <v>0.9571181487445577</v>
      </c>
      <c r="T14">
        <f t="shared" si="15"/>
        <v>0.85955241536369265</v>
      </c>
      <c r="U14">
        <f t="shared" si="16"/>
        <v>0.92117147031478275</v>
      </c>
      <c r="V14">
        <f t="shared" si="17"/>
        <v>1.1523756793379278</v>
      </c>
      <c r="W14">
        <f t="shared" si="18"/>
        <v>1.0193305770584093</v>
      </c>
      <c r="X14">
        <f t="shared" si="19"/>
        <v>0.96441618563134079</v>
      </c>
      <c r="Y14">
        <f t="shared" si="20"/>
        <v>8.3917735863835607E-2</v>
      </c>
      <c r="Z14">
        <f t="shared" si="21"/>
        <v>0.97172921622409236</v>
      </c>
      <c r="AA14">
        <f t="shared" si="22"/>
        <v>0.91112749009549887</v>
      </c>
      <c r="AB14">
        <f t="shared" si="23"/>
        <v>0.91655557064635229</v>
      </c>
      <c r="AC14">
        <f t="shared" si="24"/>
        <v>1.0159684920428076</v>
      </c>
      <c r="AD14">
        <f t="shared" si="25"/>
        <v>1.0067001591479523</v>
      </c>
      <c r="AE14">
        <f t="shared" si="26"/>
        <v>1.2963462181406976E-2</v>
      </c>
      <c r="AF14">
        <f t="shared" si="27"/>
        <v>5.1448238682791803E-2</v>
      </c>
      <c r="AG14">
        <f t="shared" si="28"/>
        <v>9.9031469130677174E-2</v>
      </c>
      <c r="AH14">
        <f t="shared" si="29"/>
        <v>0.14625454991196446</v>
      </c>
      <c r="AI14">
        <f t="shared" si="30"/>
        <v>2.8959262464150853E-2</v>
      </c>
      <c r="AN14">
        <f t="shared" si="6"/>
        <v>0.98306204298375244</v>
      </c>
      <c r="AO14">
        <f t="shared" si="31"/>
        <v>0.92750457945825582</v>
      </c>
      <c r="AP14">
        <f t="shared" si="31"/>
        <v>0.88178887016073626</v>
      </c>
      <c r="AQ14">
        <f t="shared" si="31"/>
        <v>0.98227508433108046</v>
      </c>
      <c r="AR14">
        <f t="shared" si="31"/>
        <v>0.9950526459850717</v>
      </c>
    </row>
    <row r="15" spans="1:44" x14ac:dyDescent="0.25">
      <c r="A15">
        <v>25.221</v>
      </c>
      <c r="B15">
        <v>78.844999999999999</v>
      </c>
      <c r="C15">
        <v>55.877000000000002</v>
      </c>
      <c r="D15">
        <v>60.622999999999998</v>
      </c>
      <c r="E15">
        <v>127.91999999999999</v>
      </c>
      <c r="F15">
        <v>173.04300000000001</v>
      </c>
      <c r="H15">
        <v>15.520800000000001</v>
      </c>
      <c r="I15">
        <f t="shared" si="8"/>
        <v>0.96610656326296118</v>
      </c>
      <c r="J15">
        <f t="shared" si="1"/>
        <v>0.89275962336187387</v>
      </c>
      <c r="K15">
        <f t="shared" si="1"/>
        <v>1.0224827510877281</v>
      </c>
      <c r="L15">
        <f t="shared" si="1"/>
        <v>0.98402235124634418</v>
      </c>
      <c r="M15">
        <f t="shared" si="1"/>
        <v>1.0323703969364975</v>
      </c>
      <c r="N15">
        <f t="shared" si="9"/>
        <v>1.0003523815117163</v>
      </c>
      <c r="O15">
        <f t="shared" si="10"/>
        <v>0.99609194262674372</v>
      </c>
      <c r="P15">
        <f t="shared" si="11"/>
        <v>0.93245210209193685</v>
      </c>
      <c r="Q15">
        <f t="shared" si="12"/>
        <v>0.92789064735533011</v>
      </c>
      <c r="R15">
        <f t="shared" si="13"/>
        <v>0.98929156107734761</v>
      </c>
      <c r="S15">
        <f t="shared" si="14"/>
        <v>0.97089521083079866</v>
      </c>
      <c r="T15">
        <f t="shared" si="15"/>
        <v>0.87690215423241868</v>
      </c>
      <c r="U15">
        <f t="shared" si="16"/>
        <v>1.0844955062646657</v>
      </c>
      <c r="V15">
        <f t="shared" si="17"/>
        <v>1.0879606020427492</v>
      </c>
      <c r="W15">
        <f t="shared" si="18"/>
        <v>1.0111167311752283</v>
      </c>
      <c r="X15">
        <f t="shared" si="19"/>
        <v>0.98501270167362265</v>
      </c>
      <c r="Y15">
        <f t="shared" si="20"/>
        <v>6.0934057982084226E-2</v>
      </c>
      <c r="Z15">
        <f t="shared" si="21"/>
        <v>0.97911805186849199</v>
      </c>
      <c r="AA15">
        <f t="shared" si="22"/>
        <v>0.92191790674034546</v>
      </c>
      <c r="AB15">
        <f t="shared" si="23"/>
        <v>1.0131434531481103</v>
      </c>
      <c r="AC15">
        <f t="shared" si="24"/>
        <v>0.99995786688147448</v>
      </c>
      <c r="AD15">
        <f t="shared" si="25"/>
        <v>1.010926229729691</v>
      </c>
      <c r="AE15">
        <f t="shared" si="26"/>
        <v>1.8544685301456969E-2</v>
      </c>
      <c r="AF15">
        <f t="shared" si="27"/>
        <v>6.4724072272651645E-2</v>
      </c>
      <c r="AG15">
        <f t="shared" si="28"/>
        <v>7.6450742655723505E-2</v>
      </c>
      <c r="AH15">
        <f t="shared" si="29"/>
        <v>8.1216088876073164E-2</v>
      </c>
      <c r="AI15">
        <f t="shared" si="30"/>
        <v>2.1540049741016323E-2</v>
      </c>
      <c r="AN15">
        <f t="shared" si="6"/>
        <v>0.99054206210234119</v>
      </c>
      <c r="AO15">
        <f t="shared" si="31"/>
        <v>0.95017250833463041</v>
      </c>
      <c r="AP15">
        <f t="shared" si="31"/>
        <v>0.91287203307079157</v>
      </c>
      <c r="AQ15">
        <f t="shared" si="31"/>
        <v>0.99003820270918941</v>
      </c>
      <c r="AR15">
        <f t="shared" si="31"/>
        <v>0.99768292819989435</v>
      </c>
    </row>
    <row r="16" spans="1:44" x14ac:dyDescent="0.25">
      <c r="A16">
        <v>27.160800000000002</v>
      </c>
      <c r="B16">
        <v>78.434000000000012</v>
      </c>
      <c r="C16">
        <v>63.127999999999993</v>
      </c>
      <c r="D16">
        <v>59.423999999999999</v>
      </c>
      <c r="E16">
        <v>119.06100000000001</v>
      </c>
      <c r="F16">
        <v>165.86500000000001</v>
      </c>
      <c r="H16">
        <v>17.460599999999999</v>
      </c>
      <c r="I16">
        <f t="shared" si="8"/>
        <v>0.96843314663219904</v>
      </c>
      <c r="J16">
        <f t="shared" si="1"/>
        <v>1.0279498352812302</v>
      </c>
      <c r="K16">
        <f t="shared" si="1"/>
        <v>0.94995539859095968</v>
      </c>
      <c r="L16">
        <f t="shared" si="1"/>
        <v>1.0838608285676867</v>
      </c>
      <c r="M16">
        <f t="shared" si="1"/>
        <v>1.0390110716475585</v>
      </c>
      <c r="N16">
        <f t="shared" si="9"/>
        <v>0.98605156516121428</v>
      </c>
      <c r="O16">
        <f t="shared" si="10"/>
        <v>1.0491522903033912</v>
      </c>
      <c r="P16">
        <f t="shared" si="11"/>
        <v>0.99852752014081636</v>
      </c>
      <c r="Q16">
        <f t="shared" si="12"/>
        <v>0.96376923246241586</v>
      </c>
      <c r="R16">
        <f t="shared" si="13"/>
        <v>0.95845574219012819</v>
      </c>
      <c r="S16">
        <f t="shared" si="14"/>
        <v>0.98741575714200525</v>
      </c>
      <c r="T16">
        <f t="shared" si="15"/>
        <v>0.96090675722436336</v>
      </c>
      <c r="U16">
        <f t="shared" si="16"/>
        <v>1.0279364236064994</v>
      </c>
      <c r="V16">
        <f t="shared" si="17"/>
        <v>1.0487957687992655</v>
      </c>
      <c r="W16">
        <f t="shared" si="18"/>
        <v>1.0301614180154817</v>
      </c>
      <c r="X16">
        <f t="shared" si="19"/>
        <v>1.0053588503843478</v>
      </c>
      <c r="Y16">
        <f t="shared" si="20"/>
        <v>4.1244012613657878E-2</v>
      </c>
      <c r="Z16">
        <f t="shared" si="21"/>
        <v>0.98063348964513963</v>
      </c>
      <c r="AA16">
        <f t="shared" si="22"/>
        <v>1.0126696276029949</v>
      </c>
      <c r="AB16">
        <f t="shared" si="23"/>
        <v>0.99213978077942511</v>
      </c>
      <c r="AC16">
        <f t="shared" si="24"/>
        <v>1.032141943276456</v>
      </c>
      <c r="AD16">
        <f t="shared" si="25"/>
        <v>1.009209410617723</v>
      </c>
      <c r="AE16">
        <f t="shared" si="26"/>
        <v>1.0587801101511488E-2</v>
      </c>
      <c r="AF16">
        <f t="shared" si="27"/>
        <v>4.6064434080079056E-2</v>
      </c>
      <c r="AG16">
        <f t="shared" si="28"/>
        <v>3.9380991305836346E-2</v>
      </c>
      <c r="AH16">
        <f t="shared" si="29"/>
        <v>6.1753625741214679E-2</v>
      </c>
      <c r="AI16">
        <f t="shared" si="30"/>
        <v>4.4176127450191817E-2</v>
      </c>
      <c r="AN16">
        <f t="shared" si="6"/>
        <v>0.99471785716388794</v>
      </c>
      <c r="AO16">
        <f t="shared" si="31"/>
        <v>0.96574863926271137</v>
      </c>
      <c r="AP16">
        <f t="shared" si="31"/>
        <v>0.93577593899948464</v>
      </c>
      <c r="AQ16">
        <f t="shared" si="31"/>
        <v>0.99440025046155089</v>
      </c>
      <c r="AR16">
        <f t="shared" si="31"/>
        <v>0.99891455490376369</v>
      </c>
    </row>
    <row r="17" spans="1:44" x14ac:dyDescent="0.25">
      <c r="A17">
        <v>29.101199999999999</v>
      </c>
      <c r="B17">
        <v>77.929000000000002</v>
      </c>
      <c r="C17">
        <v>55.353999999999999</v>
      </c>
      <c r="D17">
        <v>62.814999999999998</v>
      </c>
      <c r="E17">
        <v>114.00500000000001</v>
      </c>
      <c r="F17">
        <v>174.87299999999999</v>
      </c>
      <c r="H17">
        <v>19.401000000000003</v>
      </c>
      <c r="I17">
        <f t="shared" si="8"/>
        <v>0.9775671406003158</v>
      </c>
      <c r="J17">
        <f t="shared" si="1"/>
        <v>0.89961417950721301</v>
      </c>
      <c r="K17">
        <f t="shared" si="1"/>
        <v>0.98059383590322402</v>
      </c>
      <c r="L17">
        <f t="shared" si="1"/>
        <v>1.019746511255657</v>
      </c>
      <c r="M17">
        <f t="shared" si="1"/>
        <v>1.0190774783946692</v>
      </c>
      <c r="N17">
        <f t="shared" si="9"/>
        <v>0.9963587243789277</v>
      </c>
      <c r="O17">
        <f t="shared" si="10"/>
        <v>0.91527034172780752</v>
      </c>
      <c r="P17">
        <f t="shared" si="11"/>
        <v>0.97471396655608966</v>
      </c>
      <c r="Q17">
        <f t="shared" si="12"/>
        <v>1.0436816270828289</v>
      </c>
      <c r="R17">
        <f t="shared" si="13"/>
        <v>0.997566773564172</v>
      </c>
      <c r="S17">
        <f t="shared" si="14"/>
        <v>0.99248523886205064</v>
      </c>
      <c r="T17">
        <f t="shared" si="15"/>
        <v>0.99789968374548355</v>
      </c>
      <c r="U17">
        <f t="shared" si="16"/>
        <v>0.92407136848629756</v>
      </c>
      <c r="V17">
        <f t="shared" si="17"/>
        <v>1.0864598662451008</v>
      </c>
      <c r="W17">
        <f t="shared" si="18"/>
        <v>1.0660736277269527</v>
      </c>
      <c r="X17">
        <f t="shared" si="19"/>
        <v>0.99274535760245253</v>
      </c>
      <c r="Y17">
        <f t="shared" si="20"/>
        <v>5.2327545318349065E-2</v>
      </c>
      <c r="Z17">
        <f t="shared" si="21"/>
        <v>0.98880370128043138</v>
      </c>
      <c r="AA17">
        <f t="shared" si="22"/>
        <v>0.93759473499350143</v>
      </c>
      <c r="AB17">
        <f t="shared" si="23"/>
        <v>0.95979305698187034</v>
      </c>
      <c r="AC17">
        <f t="shared" si="24"/>
        <v>1.0499626681945289</v>
      </c>
      <c r="AD17">
        <f t="shared" si="25"/>
        <v>1.0275726265619314</v>
      </c>
      <c r="AE17">
        <f t="shared" si="26"/>
        <v>9.9220055659530702E-3</v>
      </c>
      <c r="AF17">
        <f t="shared" si="27"/>
        <v>5.2809033193704571E-2</v>
      </c>
      <c r="AG17">
        <f t="shared" si="28"/>
        <v>3.1075271320068935E-2</v>
      </c>
      <c r="AH17">
        <f t="shared" si="29"/>
        <v>3.3797286008968794E-2</v>
      </c>
      <c r="AI17">
        <f t="shared" si="30"/>
        <v>3.503459609597244E-2</v>
      </c>
      <c r="AN17">
        <f t="shared" si="6"/>
        <v>0.99705051920591192</v>
      </c>
      <c r="AO17">
        <f t="shared" si="31"/>
        <v>0.97645838345496472</v>
      </c>
      <c r="AP17">
        <f t="shared" si="31"/>
        <v>0.95266340935476157</v>
      </c>
      <c r="AQ17">
        <f t="shared" si="31"/>
        <v>0.99685281606844789</v>
      </c>
      <c r="AR17">
        <f t="shared" si="31"/>
        <v>0.9994916364959</v>
      </c>
    </row>
    <row r="18" spans="1:44" x14ac:dyDescent="0.25">
      <c r="A18">
        <v>31.040999999999997</v>
      </c>
      <c r="B18">
        <v>77.637</v>
      </c>
      <c r="C18">
        <v>51.391000000000005</v>
      </c>
      <c r="D18">
        <v>61.260000000000005</v>
      </c>
      <c r="E18">
        <v>117.42400000000001</v>
      </c>
      <c r="F18">
        <v>165.56399999999999</v>
      </c>
      <c r="H18">
        <v>21.340800000000002</v>
      </c>
      <c r="I18">
        <f t="shared" si="8"/>
        <v>0.98239264684762317</v>
      </c>
      <c r="J18">
        <f t="shared" si="1"/>
        <v>1.0060893589258242</v>
      </c>
      <c r="K18">
        <f t="shared" si="1"/>
        <v>1.0275254410078098</v>
      </c>
      <c r="L18">
        <f t="shared" si="1"/>
        <v>0.97160984269728334</v>
      </c>
      <c r="M18">
        <f t="shared" si="1"/>
        <v>1.0312713305644574</v>
      </c>
      <c r="N18">
        <f t="shared" si="9"/>
        <v>1.0085746167851057</v>
      </c>
      <c r="O18">
        <f t="shared" si="10"/>
        <v>0.94354385617026926</v>
      </c>
      <c r="P18">
        <f t="shared" si="11"/>
        <v>0.98525827635231178</v>
      </c>
      <c r="Q18">
        <f t="shared" si="12"/>
        <v>1.0870771059408775</v>
      </c>
      <c r="R18">
        <f t="shared" si="13"/>
        <v>0.93586149671458396</v>
      </c>
      <c r="S18">
        <f t="shared" si="14"/>
        <v>1.0031013299934395</v>
      </c>
      <c r="T18">
        <f t="shared" si="15"/>
        <v>1.0396082628533718</v>
      </c>
      <c r="U18">
        <f t="shared" si="16"/>
        <v>1.0110019037499443</v>
      </c>
      <c r="V18">
        <f t="shared" si="17"/>
        <v>1.0807628983142221</v>
      </c>
      <c r="W18">
        <f t="shared" si="18"/>
        <v>0.98053747361013333</v>
      </c>
      <c r="X18">
        <f t="shared" si="19"/>
        <v>1.0062810560351505</v>
      </c>
      <c r="Y18">
        <f t="shared" si="20"/>
        <v>4.3154283166582985E-2</v>
      </c>
      <c r="Z18">
        <f t="shared" si="21"/>
        <v>0.99802286454205602</v>
      </c>
      <c r="AA18">
        <f t="shared" si="22"/>
        <v>0.99641382598315509</v>
      </c>
      <c r="AB18">
        <f t="shared" si="23"/>
        <v>1.007928540370022</v>
      </c>
      <c r="AC18">
        <f t="shared" si="24"/>
        <v>1.046483282317461</v>
      </c>
      <c r="AD18">
        <f t="shared" si="25"/>
        <v>0.98255676696305816</v>
      </c>
      <c r="AE18">
        <f t="shared" si="26"/>
        <v>1.3810032438683152E-2</v>
      </c>
      <c r="AF18">
        <f t="shared" si="27"/>
        <v>4.8757609776707025E-2</v>
      </c>
      <c r="AG18">
        <f t="shared" si="28"/>
        <v>2.1300527548690707E-2</v>
      </c>
      <c r="AH18">
        <f t="shared" si="29"/>
        <v>6.4919113325009437E-2</v>
      </c>
      <c r="AI18">
        <f t="shared" si="30"/>
        <v>4.7736959036463446E-2</v>
      </c>
      <c r="AN18">
        <f t="shared" si="6"/>
        <v>0.9983527509891349</v>
      </c>
      <c r="AO18">
        <f t="shared" si="31"/>
        <v>0.98381751973312093</v>
      </c>
      <c r="AP18">
        <f t="shared" si="31"/>
        <v>0.9651070925639027</v>
      </c>
      <c r="AQ18">
        <f t="shared" si="31"/>
        <v>0.99823089737186477</v>
      </c>
      <c r="AR18">
        <f t="shared" si="31"/>
        <v>0.99976185430567766</v>
      </c>
    </row>
    <row r="19" spans="1:44" x14ac:dyDescent="0.25">
      <c r="A19">
        <v>32.981400000000001</v>
      </c>
      <c r="B19">
        <v>77.394000000000005</v>
      </c>
      <c r="C19">
        <v>52.721999999999994</v>
      </c>
      <c r="D19">
        <v>59.89</v>
      </c>
      <c r="E19">
        <v>119.69000000000001</v>
      </c>
      <c r="F19">
        <v>172.255</v>
      </c>
      <c r="H19">
        <v>23.2806</v>
      </c>
      <c r="I19">
        <f t="shared" si="8"/>
        <v>1</v>
      </c>
      <c r="J19">
        <f t="shared" si="1"/>
        <v>1</v>
      </c>
      <c r="K19">
        <f t="shared" si="1"/>
        <v>1</v>
      </c>
      <c r="L19">
        <f t="shared" si="1"/>
        <v>1</v>
      </c>
      <c r="M19">
        <f t="shared" si="1"/>
        <v>1</v>
      </c>
      <c r="N19">
        <f t="shared" si="9"/>
        <v>1</v>
      </c>
      <c r="O19">
        <f t="shared" si="10"/>
        <v>1</v>
      </c>
      <c r="P19">
        <f t="shared" si="11"/>
        <v>1</v>
      </c>
      <c r="Q19">
        <f t="shared" si="12"/>
        <v>1</v>
      </c>
      <c r="R19">
        <f t="shared" si="13"/>
        <v>1</v>
      </c>
      <c r="S19">
        <f t="shared" si="14"/>
        <v>1</v>
      </c>
      <c r="T19">
        <f t="shared" si="15"/>
        <v>1</v>
      </c>
      <c r="U19">
        <f t="shared" si="16"/>
        <v>1</v>
      </c>
      <c r="V19">
        <f t="shared" si="17"/>
        <v>1</v>
      </c>
      <c r="W19">
        <f t="shared" si="18"/>
        <v>1</v>
      </c>
      <c r="X19">
        <f t="shared" si="19"/>
        <v>1</v>
      </c>
      <c r="Y19">
        <f t="shared" si="20"/>
        <v>0</v>
      </c>
      <c r="Z19">
        <f t="shared" si="21"/>
        <v>1</v>
      </c>
      <c r="AA19">
        <f t="shared" si="22"/>
        <v>1</v>
      </c>
      <c r="AB19">
        <f t="shared" si="23"/>
        <v>1</v>
      </c>
      <c r="AC19">
        <f t="shared" si="24"/>
        <v>1</v>
      </c>
      <c r="AD19">
        <f t="shared" si="25"/>
        <v>1</v>
      </c>
      <c r="AE19">
        <f t="shared" si="26"/>
        <v>0</v>
      </c>
      <c r="AF19">
        <f t="shared" si="27"/>
        <v>0</v>
      </c>
      <c r="AG19">
        <f t="shared" si="28"/>
        <v>0</v>
      </c>
      <c r="AH19">
        <f t="shared" si="29"/>
        <v>0</v>
      </c>
      <c r="AI19">
        <f t="shared" si="30"/>
        <v>0</v>
      </c>
      <c r="AN19">
        <f t="shared" si="6"/>
        <v>0.99908003154004765</v>
      </c>
      <c r="AO19">
        <f t="shared" si="31"/>
        <v>0.98887618158731927</v>
      </c>
      <c r="AP19">
        <f t="shared" si="31"/>
        <v>0.97427962232285259</v>
      </c>
      <c r="AQ19">
        <f t="shared" si="31"/>
        <v>0.99900554776049222</v>
      </c>
      <c r="AR19">
        <f t="shared" si="31"/>
        <v>0.9998884393327474</v>
      </c>
    </row>
    <row r="20" spans="1:44" x14ac:dyDescent="0.25">
      <c r="A20">
        <v>34.921199999999999</v>
      </c>
      <c r="B20">
        <v>78.134999999999991</v>
      </c>
      <c r="C20">
        <v>56.342999999999996</v>
      </c>
      <c r="D20">
        <v>57.548999999999999</v>
      </c>
      <c r="E20">
        <v>116.886</v>
      </c>
      <c r="F20">
        <v>172.215</v>
      </c>
      <c r="H20">
        <v>25.221</v>
      </c>
    </row>
    <row r="21" spans="1:44" x14ac:dyDescent="0.25">
      <c r="A21">
        <v>36.861600000000003</v>
      </c>
      <c r="B21">
        <v>77.551000000000002</v>
      </c>
      <c r="C21">
        <v>54.916000000000004</v>
      </c>
      <c r="D21">
        <v>53.585000000000001</v>
      </c>
      <c r="E21">
        <v>111.751</v>
      </c>
      <c r="F21">
        <v>166.81800000000001</v>
      </c>
      <c r="H21">
        <v>27.160800000000002</v>
      </c>
    </row>
    <row r="22" spans="1:44" x14ac:dyDescent="0.25">
      <c r="A22">
        <v>38.801400000000001</v>
      </c>
      <c r="B22">
        <v>77.960000000000008</v>
      </c>
      <c r="C22">
        <v>61.216999999999999</v>
      </c>
      <c r="D22">
        <v>55.968000000000004</v>
      </c>
      <c r="E22">
        <v>105.863</v>
      </c>
      <c r="F22">
        <v>168.39000000000001</v>
      </c>
      <c r="H22">
        <v>29.101199999999999</v>
      </c>
    </row>
    <row r="23" spans="1:44" x14ac:dyDescent="0.25">
      <c r="A23">
        <v>40.741799999999998</v>
      </c>
      <c r="B23">
        <v>77.663000000000011</v>
      </c>
      <c r="C23">
        <v>61.506999999999998</v>
      </c>
      <c r="D23">
        <v>52.612000000000002</v>
      </c>
      <c r="E23">
        <v>98.927999999999997</v>
      </c>
      <c r="F23">
        <v>170.63399999999999</v>
      </c>
      <c r="H23">
        <v>31.040999999999997</v>
      </c>
    </row>
    <row r="24" spans="1:44" x14ac:dyDescent="0.25">
      <c r="A24">
        <v>42.681600000000003</v>
      </c>
      <c r="B24">
        <v>77.798999999999992</v>
      </c>
      <c r="C24">
        <v>56.583000000000006</v>
      </c>
      <c r="D24">
        <v>58.901000000000003</v>
      </c>
      <c r="E24">
        <v>105.374</v>
      </c>
      <c r="F24">
        <v>178.05699999999999</v>
      </c>
      <c r="H24">
        <v>32.981400000000001</v>
      </c>
    </row>
    <row r="25" spans="1:44" x14ac:dyDescent="0.25">
      <c r="A25">
        <v>44.621399999999994</v>
      </c>
      <c r="B25">
        <v>77.528999999999996</v>
      </c>
      <c r="C25">
        <v>53.850999999999999</v>
      </c>
      <c r="D25">
        <v>54.837000000000003</v>
      </c>
      <c r="E25">
        <v>96.230999999999995</v>
      </c>
      <c r="F25">
        <v>162.452</v>
      </c>
      <c r="H25">
        <v>34.921199999999999</v>
      </c>
    </row>
    <row r="26" spans="1:44" x14ac:dyDescent="0.25">
      <c r="A26">
        <v>46.561799999999998</v>
      </c>
      <c r="B26">
        <v>77.316999999999993</v>
      </c>
      <c r="C26">
        <v>62.555999999999997</v>
      </c>
      <c r="D26">
        <v>53.804000000000002</v>
      </c>
      <c r="E26">
        <v>105.702</v>
      </c>
      <c r="F26">
        <v>168.00700000000001</v>
      </c>
      <c r="H26">
        <f t="shared" ref="H26:H31" si="32">H25+3.87</f>
        <v>38.791199999999996</v>
      </c>
    </row>
    <row r="27" spans="1:44" x14ac:dyDescent="0.25">
      <c r="A27">
        <v>48.501599999999996</v>
      </c>
      <c r="B27">
        <v>76.614000000000004</v>
      </c>
      <c r="C27">
        <v>65.207999999999998</v>
      </c>
      <c r="D27">
        <v>53.304999999999993</v>
      </c>
      <c r="E27">
        <v>103.363</v>
      </c>
      <c r="F27">
        <v>165.37300000000002</v>
      </c>
      <c r="H27">
        <f t="shared" si="32"/>
        <v>42.661199999999994</v>
      </c>
    </row>
    <row r="28" spans="1:44" x14ac:dyDescent="0.25">
      <c r="A28">
        <v>50.442</v>
      </c>
      <c r="B28">
        <v>76.736999999999995</v>
      </c>
      <c r="C28">
        <v>59.501999999999995</v>
      </c>
      <c r="D28">
        <v>57.278000000000006</v>
      </c>
      <c r="E28">
        <v>101.458</v>
      </c>
      <c r="F28">
        <v>165.87099999999998</v>
      </c>
      <c r="H28">
        <f t="shared" si="32"/>
        <v>46.531199999999991</v>
      </c>
    </row>
    <row r="29" spans="1:44" x14ac:dyDescent="0.25">
      <c r="A29">
        <v>52.381799999999998</v>
      </c>
      <c r="B29">
        <v>76.602000000000004</v>
      </c>
      <c r="C29">
        <v>67.197000000000003</v>
      </c>
      <c r="D29">
        <v>56.189</v>
      </c>
      <c r="E29">
        <v>104.09299999999999</v>
      </c>
      <c r="F29">
        <v>169.26499999999999</v>
      </c>
      <c r="H29">
        <f t="shared" si="32"/>
        <v>50.401199999999989</v>
      </c>
    </row>
    <row r="30" spans="1:44" x14ac:dyDescent="0.25">
      <c r="A30">
        <v>54.322200000000002</v>
      </c>
      <c r="B30">
        <v>76.859000000000009</v>
      </c>
      <c r="C30">
        <v>63.89800000000001</v>
      </c>
      <c r="D30">
        <v>50.451000000000008</v>
      </c>
      <c r="E30">
        <v>95.466000000000008</v>
      </c>
      <c r="F30">
        <v>161.244</v>
      </c>
      <c r="H30">
        <f t="shared" si="32"/>
        <v>54.271199999999986</v>
      </c>
    </row>
    <row r="31" spans="1:44" x14ac:dyDescent="0.25">
      <c r="A31">
        <v>56.262</v>
      </c>
      <c r="B31">
        <v>76.180999999999997</v>
      </c>
      <c r="C31">
        <v>50.86699999999999</v>
      </c>
      <c r="D31">
        <v>51.727999999999994</v>
      </c>
      <c r="E31">
        <v>104.21299999999999</v>
      </c>
      <c r="F31">
        <v>155.66399999999999</v>
      </c>
      <c r="H31">
        <f t="shared" si="32"/>
        <v>58.141199999999984</v>
      </c>
      <c r="X31">
        <f t="shared" ref="X31" ca="1" si="33">AVERAGE(I31:X31)</f>
        <v>0</v>
      </c>
    </row>
    <row r="32" spans="1:44" x14ac:dyDescent="0.25">
      <c r="A32">
        <v>58.202399999999997</v>
      </c>
      <c r="B32">
        <v>75.679000000000002</v>
      </c>
      <c r="C32">
        <v>58.289000000000001</v>
      </c>
      <c r="D32">
        <v>48.81</v>
      </c>
      <c r="E32">
        <v>101.809</v>
      </c>
      <c r="F32">
        <v>159.39400000000001</v>
      </c>
    </row>
    <row r="33" spans="1:6" x14ac:dyDescent="0.25">
      <c r="A33">
        <v>60.142200000000003</v>
      </c>
      <c r="B33">
        <v>100.872</v>
      </c>
      <c r="C33">
        <v>127.92900000000002</v>
      </c>
      <c r="D33">
        <v>78.567999999999998</v>
      </c>
      <c r="E33">
        <v>160.20099999999999</v>
      </c>
      <c r="F33">
        <v>238.83199999999999</v>
      </c>
    </row>
    <row r="34" spans="1:6" x14ac:dyDescent="0.25">
      <c r="A34">
        <v>62.082599999999999</v>
      </c>
      <c r="B34">
        <v>104.982</v>
      </c>
      <c r="C34">
        <v>142.93600000000001</v>
      </c>
      <c r="D34">
        <v>83.272999999999996</v>
      </c>
      <c r="E34">
        <v>165.203</v>
      </c>
      <c r="F34">
        <v>241.66499999999999</v>
      </c>
    </row>
    <row r="35" spans="1:6" x14ac:dyDescent="0.25">
      <c r="A35">
        <v>64.022400000000005</v>
      </c>
      <c r="B35">
        <v>106.98</v>
      </c>
      <c r="C35">
        <v>150.36199999999999</v>
      </c>
      <c r="D35">
        <v>87.914000000000001</v>
      </c>
      <c r="E35">
        <v>157.67099999999999</v>
      </c>
      <c r="F35">
        <v>245.7</v>
      </c>
    </row>
    <row r="36" spans="1:6" x14ac:dyDescent="0.25">
      <c r="A36">
        <v>65.962199999999996</v>
      </c>
      <c r="B36">
        <v>108.012</v>
      </c>
      <c r="C36">
        <v>159.18900000000002</v>
      </c>
      <c r="D36">
        <v>95.283000000000001</v>
      </c>
      <c r="E36">
        <v>155.64600000000002</v>
      </c>
      <c r="F36">
        <v>248.715</v>
      </c>
    </row>
    <row r="37" spans="1:6" x14ac:dyDescent="0.25">
      <c r="A37">
        <v>67.902600000000007</v>
      </c>
      <c r="B37">
        <v>108.236</v>
      </c>
      <c r="C37">
        <v>168.19500000000002</v>
      </c>
      <c r="D37">
        <v>95.888000000000005</v>
      </c>
      <c r="E37">
        <v>163.08700000000002</v>
      </c>
      <c r="F37">
        <v>245.834</v>
      </c>
    </row>
    <row r="38" spans="1:6" x14ac:dyDescent="0.25">
      <c r="A38">
        <v>69.842399999999998</v>
      </c>
      <c r="B38">
        <v>109.074</v>
      </c>
      <c r="C38">
        <v>185.32000000000002</v>
      </c>
      <c r="D38">
        <v>96.238</v>
      </c>
      <c r="E38">
        <v>165.57600000000002</v>
      </c>
      <c r="F38">
        <v>251.59800000000001</v>
      </c>
    </row>
    <row r="39" spans="1:6" x14ac:dyDescent="0.25">
      <c r="A39">
        <v>71.782799999999995</v>
      </c>
      <c r="B39">
        <v>109.666</v>
      </c>
      <c r="C39">
        <v>171.43799999999999</v>
      </c>
      <c r="D39">
        <v>104.46600000000001</v>
      </c>
      <c r="E39">
        <v>172.86599999999999</v>
      </c>
      <c r="F39">
        <v>248.18199999999999</v>
      </c>
    </row>
    <row r="40" spans="1:6" x14ac:dyDescent="0.25">
      <c r="A40">
        <v>73.7226</v>
      </c>
      <c r="B40">
        <v>109.31399999999999</v>
      </c>
      <c r="C40">
        <v>169.126</v>
      </c>
      <c r="D40">
        <v>104.976</v>
      </c>
      <c r="E40">
        <v>169.43200000000002</v>
      </c>
      <c r="F40">
        <v>248.62900000000002</v>
      </c>
    </row>
    <row r="41" spans="1:6" x14ac:dyDescent="0.25">
      <c r="A41">
        <v>75.662999999999997</v>
      </c>
      <c r="B41">
        <v>109.39500000000001</v>
      </c>
      <c r="C41">
        <v>185.91</v>
      </c>
      <c r="D41">
        <v>100.992</v>
      </c>
      <c r="E41">
        <v>176.29300000000001</v>
      </c>
      <c r="F41">
        <v>249.203</v>
      </c>
    </row>
    <row r="42" spans="1:6" x14ac:dyDescent="0.25">
      <c r="A42">
        <v>77.602800000000002</v>
      </c>
      <c r="B42">
        <v>109.71299999999999</v>
      </c>
      <c r="C42">
        <v>169.977</v>
      </c>
      <c r="D42">
        <v>102.675</v>
      </c>
      <c r="E42">
        <v>171.887</v>
      </c>
      <c r="F42">
        <v>247.48000000000002</v>
      </c>
    </row>
    <row r="43" spans="1:6" x14ac:dyDescent="0.25">
      <c r="A43">
        <v>79.543199999999999</v>
      </c>
      <c r="B43">
        <v>109.881</v>
      </c>
      <c r="C43">
        <v>183.196</v>
      </c>
      <c r="D43">
        <v>105.253</v>
      </c>
      <c r="E43">
        <v>168.57900000000001</v>
      </c>
      <c r="F43">
        <v>248.53399999999999</v>
      </c>
    </row>
    <row r="44" spans="1:6" x14ac:dyDescent="0.25">
      <c r="A44">
        <v>81.483000000000004</v>
      </c>
      <c r="B44">
        <v>110.494</v>
      </c>
      <c r="C44">
        <v>182.44</v>
      </c>
      <c r="D44">
        <v>103.741</v>
      </c>
      <c r="E44">
        <v>170.53</v>
      </c>
      <c r="F44">
        <v>245.83099999999999</v>
      </c>
    </row>
    <row r="45" spans="1:6" x14ac:dyDescent="0.25">
      <c r="A45">
        <v>83.423400000000001</v>
      </c>
      <c r="B45">
        <v>81.409000000000006</v>
      </c>
      <c r="C45">
        <v>78.936000000000007</v>
      </c>
      <c r="D45">
        <v>65.372</v>
      </c>
      <c r="E45">
        <v>93.287000000000006</v>
      </c>
      <c r="F45">
        <v>188.553</v>
      </c>
    </row>
    <row r="46" spans="1:6" x14ac:dyDescent="0.25">
      <c r="A46">
        <v>85.363200000000006</v>
      </c>
      <c r="B46">
        <v>76.53</v>
      </c>
      <c r="C46">
        <v>69.680000000000007</v>
      </c>
      <c r="D46">
        <v>58.148999999999994</v>
      </c>
      <c r="E46">
        <v>79.943999999999988</v>
      </c>
      <c r="F46">
        <v>160.61199999999999</v>
      </c>
    </row>
    <row r="47" spans="1:6" x14ac:dyDescent="0.25">
      <c r="A47">
        <v>87.302999999999997</v>
      </c>
      <c r="B47">
        <v>75.316000000000003</v>
      </c>
      <c r="C47">
        <v>54.846999999999994</v>
      </c>
      <c r="D47">
        <v>50.593000000000004</v>
      </c>
      <c r="E47">
        <v>77.013999999999996</v>
      </c>
      <c r="F47">
        <v>155.54599999999999</v>
      </c>
    </row>
    <row r="48" spans="1:6" x14ac:dyDescent="0.25">
      <c r="A48">
        <v>89.243399999999994</v>
      </c>
      <c r="B48">
        <v>75.012</v>
      </c>
      <c r="C48">
        <v>56.137999999999991</v>
      </c>
      <c r="D48">
        <v>49.792000000000002</v>
      </c>
      <c r="E48">
        <v>68.596999999999994</v>
      </c>
      <c r="F48">
        <v>144.679</v>
      </c>
    </row>
    <row r="49" spans="1:6" x14ac:dyDescent="0.25">
      <c r="A49">
        <v>91.183199999999999</v>
      </c>
      <c r="B49">
        <v>74.75</v>
      </c>
      <c r="C49">
        <v>51.531000000000006</v>
      </c>
      <c r="D49">
        <v>49.468000000000004</v>
      </c>
      <c r="E49">
        <v>75.166000000000011</v>
      </c>
      <c r="F49">
        <v>157.613</v>
      </c>
    </row>
    <row r="50" spans="1:6" x14ac:dyDescent="0.25">
      <c r="A50">
        <v>93.123599999999996</v>
      </c>
      <c r="B50">
        <v>75.200999999999993</v>
      </c>
      <c r="C50">
        <v>60.448999999999998</v>
      </c>
      <c r="D50">
        <v>56.771999999999991</v>
      </c>
      <c r="E50">
        <v>75.712999999999994</v>
      </c>
      <c r="F50">
        <v>158.14100000000002</v>
      </c>
    </row>
    <row r="51" spans="1:6" x14ac:dyDescent="0.25">
      <c r="A51">
        <v>95.063400000000001</v>
      </c>
      <c r="B51">
        <v>74.566000000000003</v>
      </c>
      <c r="C51">
        <v>52.928999999999995</v>
      </c>
      <c r="D51">
        <v>51.423999999999999</v>
      </c>
      <c r="E51">
        <v>84.510999999999996</v>
      </c>
      <c r="F51">
        <v>160.05700000000002</v>
      </c>
    </row>
    <row r="52" spans="1:6" x14ac:dyDescent="0.25">
      <c r="A52">
        <v>97.003799999999998</v>
      </c>
      <c r="B52">
        <v>74.97399999999999</v>
      </c>
      <c r="C52">
        <v>52.080000000000005</v>
      </c>
      <c r="D52">
        <v>48.834000000000003</v>
      </c>
      <c r="E52">
        <v>82.062999999999988</v>
      </c>
      <c r="F52">
        <v>153.809</v>
      </c>
    </row>
    <row r="53" spans="1:6" x14ac:dyDescent="0.25">
      <c r="A53">
        <v>98.943600000000004</v>
      </c>
      <c r="B53">
        <v>75.17</v>
      </c>
      <c r="C53">
        <v>52.926000000000002</v>
      </c>
      <c r="D53">
        <v>48.278000000000006</v>
      </c>
      <c r="E53">
        <v>87.195999999999998</v>
      </c>
      <c r="F53">
        <v>160.66300000000001</v>
      </c>
    </row>
    <row r="54" spans="1:6" x14ac:dyDescent="0.25">
      <c r="A54">
        <v>100.884</v>
      </c>
      <c r="B54">
        <v>74.693000000000012</v>
      </c>
      <c r="C54">
        <v>45.759</v>
      </c>
      <c r="D54">
        <v>48.939</v>
      </c>
      <c r="E54">
        <v>83.38900000000001</v>
      </c>
      <c r="F54">
        <v>157.977</v>
      </c>
    </row>
    <row r="55" spans="1:6" x14ac:dyDescent="0.25">
      <c r="A55">
        <v>102.82380000000001</v>
      </c>
      <c r="B55">
        <v>75.707000000000008</v>
      </c>
      <c r="C55">
        <v>45.344999999999999</v>
      </c>
      <c r="D55">
        <v>47.186</v>
      </c>
      <c r="E55">
        <v>80.646000000000001</v>
      </c>
      <c r="F55">
        <v>150.87899999999999</v>
      </c>
    </row>
    <row r="56" spans="1:6" x14ac:dyDescent="0.25">
      <c r="A56">
        <v>104.7642</v>
      </c>
      <c r="B56">
        <v>75.016999999999996</v>
      </c>
      <c r="C56">
        <v>46.629000000000005</v>
      </c>
      <c r="D56">
        <v>51.540999999999997</v>
      </c>
      <c r="E56">
        <v>90.426999999999992</v>
      </c>
      <c r="F56">
        <v>162.62100000000001</v>
      </c>
    </row>
    <row r="57" spans="1:6" x14ac:dyDescent="0.25">
      <c r="A57">
        <v>106.70399999999999</v>
      </c>
      <c r="B57">
        <v>74.715000000000003</v>
      </c>
      <c r="C57">
        <v>55.182000000000002</v>
      </c>
      <c r="D57">
        <v>48.399000000000001</v>
      </c>
      <c r="E57">
        <v>89.603999999999999</v>
      </c>
      <c r="F57">
        <v>155.874</v>
      </c>
    </row>
    <row r="58" spans="1:6" x14ac:dyDescent="0.25">
      <c r="A58">
        <v>108.6438</v>
      </c>
      <c r="B58">
        <v>75.212000000000003</v>
      </c>
      <c r="C58">
        <v>54.926000000000002</v>
      </c>
      <c r="D58">
        <v>52.234000000000009</v>
      </c>
      <c r="E58">
        <v>94.94</v>
      </c>
      <c r="F58">
        <v>158.768</v>
      </c>
    </row>
    <row r="59" spans="1:6" x14ac:dyDescent="0.25">
      <c r="A59">
        <v>110.5842</v>
      </c>
      <c r="B59">
        <v>75.465000000000003</v>
      </c>
      <c r="C59">
        <v>58.408999999999999</v>
      </c>
      <c r="D59">
        <v>49.541000000000004</v>
      </c>
      <c r="E59">
        <v>106.69</v>
      </c>
      <c r="F59">
        <v>156.65</v>
      </c>
    </row>
    <row r="60" spans="1:6" x14ac:dyDescent="0.25">
      <c r="A60">
        <v>112.524</v>
      </c>
      <c r="B60">
        <v>97.125999999999991</v>
      </c>
      <c r="C60">
        <v>115.258</v>
      </c>
      <c r="D60">
        <v>70.565999999999988</v>
      </c>
      <c r="E60">
        <v>162.42499999999998</v>
      </c>
      <c r="F60">
        <v>219.506</v>
      </c>
    </row>
    <row r="61" spans="1:6" x14ac:dyDescent="0.25">
      <c r="A61">
        <v>114.4644</v>
      </c>
      <c r="B61">
        <v>103.68299999999999</v>
      </c>
      <c r="C61">
        <v>144.68900000000002</v>
      </c>
      <c r="D61">
        <v>78.724999999999994</v>
      </c>
      <c r="E61">
        <v>188.47800000000001</v>
      </c>
      <c r="F61">
        <v>235.86200000000002</v>
      </c>
    </row>
    <row r="62" spans="1:6" x14ac:dyDescent="0.25">
      <c r="A62">
        <v>116.4042</v>
      </c>
      <c r="B62">
        <v>105.90599999999999</v>
      </c>
      <c r="C62">
        <v>153.09700000000001</v>
      </c>
      <c r="D62">
        <v>77.24499999999999</v>
      </c>
      <c r="E62">
        <v>197.01999999999998</v>
      </c>
      <c r="F62">
        <v>244.571</v>
      </c>
    </row>
    <row r="63" spans="1:6" x14ac:dyDescent="0.25">
      <c r="A63">
        <v>118.3446</v>
      </c>
      <c r="B63">
        <v>106.905</v>
      </c>
      <c r="C63">
        <v>149.40699999999998</v>
      </c>
      <c r="D63">
        <v>90.274000000000001</v>
      </c>
      <c r="E63">
        <v>203.363</v>
      </c>
      <c r="F63">
        <v>242.97899999999998</v>
      </c>
    </row>
    <row r="64" spans="1:6" x14ac:dyDescent="0.25">
      <c r="A64">
        <v>120.28440000000001</v>
      </c>
      <c r="B64">
        <v>107.85000000000001</v>
      </c>
      <c r="C64">
        <v>168.35500000000002</v>
      </c>
      <c r="D64">
        <v>91.947000000000003</v>
      </c>
      <c r="E64">
        <v>197.024</v>
      </c>
      <c r="F64">
        <v>244.107</v>
      </c>
    </row>
    <row r="65" spans="1:6" x14ac:dyDescent="0.25">
      <c r="A65">
        <v>122.2248</v>
      </c>
      <c r="B65">
        <v>108.16</v>
      </c>
      <c r="C65">
        <v>169.23599999999999</v>
      </c>
      <c r="D65">
        <v>93.905000000000001</v>
      </c>
      <c r="E65">
        <v>194.91499999999999</v>
      </c>
      <c r="F65">
        <v>240.40899999999999</v>
      </c>
    </row>
    <row r="66" spans="1:6" x14ac:dyDescent="0.25">
      <c r="A66">
        <v>124.16459999999999</v>
      </c>
      <c r="B66">
        <v>108.90100000000001</v>
      </c>
      <c r="C66">
        <v>174.89600000000002</v>
      </c>
      <c r="D66">
        <v>97.712000000000003</v>
      </c>
      <c r="E66">
        <v>184.971</v>
      </c>
      <c r="F66">
        <v>243.47499999999999</v>
      </c>
    </row>
    <row r="67" spans="1:6" x14ac:dyDescent="0.25">
      <c r="A67">
        <v>126.105</v>
      </c>
      <c r="B67">
        <v>109.53099999999999</v>
      </c>
      <c r="C67">
        <v>178.96800000000002</v>
      </c>
      <c r="D67">
        <v>104.634</v>
      </c>
      <c r="E67">
        <v>191</v>
      </c>
      <c r="F67">
        <v>244.87700000000001</v>
      </c>
    </row>
    <row r="68" spans="1:6" x14ac:dyDescent="0.25">
      <c r="A68">
        <v>128.04480000000001</v>
      </c>
      <c r="B68">
        <v>109.044</v>
      </c>
      <c r="C68">
        <v>185.39000000000001</v>
      </c>
      <c r="D68">
        <v>108.538</v>
      </c>
      <c r="E68">
        <v>194.26000000000002</v>
      </c>
      <c r="F68">
        <v>242.12700000000001</v>
      </c>
    </row>
    <row r="69" spans="1:6" x14ac:dyDescent="0.25">
      <c r="A69">
        <v>129.9846</v>
      </c>
      <c r="B69">
        <v>109.39500000000001</v>
      </c>
      <c r="C69">
        <v>169.18599999999998</v>
      </c>
      <c r="D69">
        <v>107.131</v>
      </c>
      <c r="E69">
        <v>201.52099999999999</v>
      </c>
      <c r="F69">
        <v>245.61499999999998</v>
      </c>
    </row>
    <row r="70" spans="1:6" x14ac:dyDescent="0.25">
      <c r="A70">
        <v>131.92500000000001</v>
      </c>
      <c r="B70">
        <v>109.81099999999999</v>
      </c>
      <c r="C70">
        <v>172.608</v>
      </c>
      <c r="D70">
        <v>107.75399999999999</v>
      </c>
      <c r="E70">
        <v>205.464</v>
      </c>
      <c r="F70">
        <v>240.11200000000002</v>
      </c>
    </row>
    <row r="71" spans="1:6" x14ac:dyDescent="0.25">
      <c r="A71">
        <v>133.8648</v>
      </c>
      <c r="B71">
        <v>109.51900000000001</v>
      </c>
      <c r="C71">
        <v>179.44099999999997</v>
      </c>
      <c r="D71">
        <v>108.625</v>
      </c>
      <c r="E71">
        <v>197.55199999999999</v>
      </c>
      <c r="F71">
        <v>245.83199999999999</v>
      </c>
    </row>
    <row r="72" spans="1:6" x14ac:dyDescent="0.25">
      <c r="A72">
        <v>135.80520000000001</v>
      </c>
      <c r="B72">
        <v>110.14099999999999</v>
      </c>
      <c r="C72">
        <v>185.40199999999999</v>
      </c>
      <c r="D72">
        <v>109.014</v>
      </c>
      <c r="E72">
        <v>194.17400000000001</v>
      </c>
      <c r="F72">
        <v>242.98099999999999</v>
      </c>
    </row>
    <row r="73" spans="1:6" x14ac:dyDescent="0.25">
      <c r="A73">
        <v>137.745</v>
      </c>
      <c r="B73">
        <v>110.176</v>
      </c>
      <c r="C73">
        <v>181.57499999999999</v>
      </c>
      <c r="D73">
        <v>105.91500000000001</v>
      </c>
      <c r="E73">
        <v>194.87899999999999</v>
      </c>
      <c r="F73">
        <v>246.19200000000001</v>
      </c>
    </row>
    <row r="74" spans="1:6" x14ac:dyDescent="0.25">
      <c r="A74">
        <v>139.68539999999999</v>
      </c>
      <c r="B74">
        <v>82.431999999999988</v>
      </c>
      <c r="C74">
        <v>76.516999999999996</v>
      </c>
      <c r="D74">
        <v>68.199999999999989</v>
      </c>
      <c r="E74">
        <v>115.07</v>
      </c>
      <c r="F74">
        <v>182.93799999999999</v>
      </c>
    </row>
    <row r="75" spans="1:6" x14ac:dyDescent="0.25">
      <c r="A75">
        <v>141.62520000000001</v>
      </c>
      <c r="B75">
        <v>78.216999999999999</v>
      </c>
      <c r="C75">
        <v>71.649000000000001</v>
      </c>
      <c r="D75">
        <v>52.674999999999997</v>
      </c>
      <c r="E75">
        <v>109.858</v>
      </c>
      <c r="F75">
        <v>159.792</v>
      </c>
    </row>
    <row r="76" spans="1:6" x14ac:dyDescent="0.25">
      <c r="A76">
        <v>143.56559999999999</v>
      </c>
      <c r="B76">
        <v>76.462999999999994</v>
      </c>
      <c r="C76">
        <v>67.251999999999995</v>
      </c>
      <c r="D76">
        <v>51.399000000000001</v>
      </c>
      <c r="E76">
        <v>101.812</v>
      </c>
      <c r="F76">
        <v>150.51600000000002</v>
      </c>
    </row>
    <row r="77" spans="1:6" x14ac:dyDescent="0.25">
      <c r="A77">
        <v>145.50540000000001</v>
      </c>
      <c r="B77">
        <v>75.362000000000009</v>
      </c>
      <c r="C77">
        <v>60.984000000000002</v>
      </c>
      <c r="D77">
        <v>52.854999999999997</v>
      </c>
      <c r="E77">
        <v>89.98</v>
      </c>
      <c r="F77">
        <v>153.75900000000001</v>
      </c>
    </row>
    <row r="78" spans="1:6" x14ac:dyDescent="0.25">
      <c r="A78">
        <v>147.44579999999999</v>
      </c>
      <c r="B78">
        <v>75.470999999999989</v>
      </c>
      <c r="C78">
        <v>70.842999999999989</v>
      </c>
      <c r="D78">
        <v>54.958000000000006</v>
      </c>
      <c r="E78">
        <v>91.256999999999991</v>
      </c>
      <c r="F78">
        <v>153.17400000000001</v>
      </c>
    </row>
    <row r="79" spans="1:6" x14ac:dyDescent="0.25">
      <c r="A79">
        <v>149.38560000000001</v>
      </c>
      <c r="B79">
        <v>75.222000000000008</v>
      </c>
      <c r="C79">
        <v>64.176000000000002</v>
      </c>
      <c r="D79">
        <v>48.567999999999998</v>
      </c>
      <c r="E79">
        <v>91.873000000000005</v>
      </c>
      <c r="F79">
        <v>150.22099999999998</v>
      </c>
    </row>
    <row r="80" spans="1:6" x14ac:dyDescent="0.25">
      <c r="A80">
        <v>151.3254</v>
      </c>
      <c r="B80">
        <v>75.747</v>
      </c>
      <c r="C80">
        <v>61.831000000000003</v>
      </c>
      <c r="D80">
        <v>51.908999999999992</v>
      </c>
      <c r="E80">
        <v>89.650999999999996</v>
      </c>
      <c r="F80">
        <v>154.00400000000002</v>
      </c>
    </row>
    <row r="81" spans="1:6" x14ac:dyDescent="0.25">
      <c r="A81">
        <v>153.26580000000001</v>
      </c>
      <c r="B81">
        <v>83.685999999999993</v>
      </c>
      <c r="C81">
        <v>74.36399999999999</v>
      </c>
      <c r="D81">
        <v>55.481999999999999</v>
      </c>
      <c r="E81">
        <v>97.790999999999997</v>
      </c>
      <c r="F81">
        <v>187.327</v>
      </c>
    </row>
    <row r="82" spans="1:6" x14ac:dyDescent="0.25">
      <c r="A82">
        <v>155.2056</v>
      </c>
      <c r="B82">
        <v>101.851</v>
      </c>
      <c r="C82">
        <v>139.90299999999999</v>
      </c>
      <c r="D82">
        <v>79.388000000000005</v>
      </c>
      <c r="E82">
        <v>155.78399999999999</v>
      </c>
      <c r="F82">
        <v>234.56399999999999</v>
      </c>
    </row>
    <row r="83" spans="1:6" x14ac:dyDescent="0.25">
      <c r="A83">
        <v>157.14599999999999</v>
      </c>
      <c r="B83">
        <v>104.369</v>
      </c>
      <c r="C83">
        <v>151.399</v>
      </c>
      <c r="D83">
        <v>84.25800000000001</v>
      </c>
      <c r="E83">
        <v>157.524</v>
      </c>
      <c r="F83">
        <v>238.56399999999999</v>
      </c>
    </row>
    <row r="84" spans="1:6" x14ac:dyDescent="0.25">
      <c r="A84">
        <v>159.08580000000001</v>
      </c>
      <c r="B84">
        <v>105.71100000000001</v>
      </c>
      <c r="C84">
        <v>166.89499999999998</v>
      </c>
      <c r="D84">
        <v>86.72</v>
      </c>
      <c r="E84">
        <v>158.46799999999999</v>
      </c>
      <c r="F84">
        <v>240.44299999999998</v>
      </c>
    </row>
    <row r="85" spans="1:6" x14ac:dyDescent="0.25">
      <c r="A85">
        <v>161.02619999999999</v>
      </c>
      <c r="B85">
        <v>106.77500000000001</v>
      </c>
      <c r="C85">
        <v>171.101</v>
      </c>
      <c r="D85">
        <v>91.915000000000006</v>
      </c>
      <c r="E85">
        <v>161.571</v>
      </c>
      <c r="F85">
        <v>241.297</v>
      </c>
    </row>
    <row r="86" spans="1:6" x14ac:dyDescent="0.25">
      <c r="A86">
        <v>162.96600000000001</v>
      </c>
      <c r="B86">
        <v>107.318</v>
      </c>
      <c r="C86">
        <v>170.99</v>
      </c>
      <c r="D86">
        <v>90.180999999999997</v>
      </c>
      <c r="E86">
        <v>170.964</v>
      </c>
      <c r="F86">
        <v>242.923</v>
      </c>
    </row>
    <row r="87" spans="1:6" x14ac:dyDescent="0.25">
      <c r="A87">
        <v>164.90639999999999</v>
      </c>
      <c r="B87">
        <v>107.78</v>
      </c>
      <c r="C87">
        <v>173.14599999999999</v>
      </c>
      <c r="D87">
        <v>97.559000000000012</v>
      </c>
      <c r="E87">
        <v>166.54300000000001</v>
      </c>
      <c r="F87">
        <v>242.17599999999999</v>
      </c>
    </row>
    <row r="88" spans="1:6" x14ac:dyDescent="0.25">
      <c r="A88">
        <v>166.84620000000001</v>
      </c>
      <c r="B88">
        <v>108.334</v>
      </c>
      <c r="C88">
        <v>183.58499999999998</v>
      </c>
      <c r="D88">
        <v>95.004000000000005</v>
      </c>
      <c r="E88">
        <v>163.85499999999999</v>
      </c>
      <c r="F88">
        <v>243.90799999999999</v>
      </c>
    </row>
    <row r="89" spans="1:6" x14ac:dyDescent="0.25">
      <c r="A89">
        <v>168.78659999999999</v>
      </c>
      <c r="B89">
        <v>108.504</v>
      </c>
      <c r="C89">
        <v>188.18200000000002</v>
      </c>
      <c r="D89">
        <v>90.312000000000012</v>
      </c>
      <c r="E89">
        <v>166.44</v>
      </c>
      <c r="F89">
        <v>247.17400000000001</v>
      </c>
    </row>
    <row r="90" spans="1:6" x14ac:dyDescent="0.25">
      <c r="A90">
        <v>170.72640000000001</v>
      </c>
      <c r="B90">
        <v>108.86</v>
      </c>
      <c r="C90">
        <v>193.36499999999998</v>
      </c>
      <c r="D90">
        <v>94.23899999999999</v>
      </c>
      <c r="E90">
        <v>166.04900000000001</v>
      </c>
      <c r="F90">
        <v>239.39499999999998</v>
      </c>
    </row>
    <row r="91" spans="1:6" x14ac:dyDescent="0.25">
      <c r="A91">
        <v>172.6662</v>
      </c>
      <c r="B91">
        <v>108.756</v>
      </c>
      <c r="C91">
        <v>188.44300000000001</v>
      </c>
      <c r="D91">
        <v>93.742000000000004</v>
      </c>
      <c r="E91">
        <v>160.506</v>
      </c>
      <c r="F91">
        <v>241.16500000000002</v>
      </c>
    </row>
    <row r="92" spans="1:6" x14ac:dyDescent="0.25">
      <c r="A92">
        <v>174.60659999999999</v>
      </c>
      <c r="B92">
        <v>108.90300000000001</v>
      </c>
      <c r="C92">
        <v>181.25799999999998</v>
      </c>
      <c r="D92">
        <v>95.951999999999998</v>
      </c>
      <c r="E92">
        <v>164.49299999999999</v>
      </c>
      <c r="F92">
        <v>243.78399999999999</v>
      </c>
    </row>
    <row r="93" spans="1:6" x14ac:dyDescent="0.25">
      <c r="A93">
        <v>176.54640000000001</v>
      </c>
      <c r="B93">
        <v>109.47</v>
      </c>
      <c r="C93">
        <v>179.01000000000002</v>
      </c>
      <c r="D93">
        <v>97.284999999999997</v>
      </c>
      <c r="E93">
        <v>157.78200000000001</v>
      </c>
      <c r="F93">
        <v>240.935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0"/>
  <sheetViews>
    <sheetView tabSelected="1" zoomScale="115" zoomScaleNormal="115" workbookViewId="0">
      <selection activeCell="G17" sqref="G17"/>
    </sheetView>
  </sheetViews>
  <sheetFormatPr defaultRowHeight="15" x14ac:dyDescent="0.25"/>
  <cols>
    <col min="40" max="40" width="13.28515625" customWidth="1"/>
    <col min="41" max="41" width="15.7109375" customWidth="1"/>
    <col min="42" max="42" width="19.140625" customWidth="1"/>
    <col min="43" max="43" width="16" customWidth="1"/>
    <col min="44" max="44" width="11.5703125" customWidth="1"/>
  </cols>
  <sheetData>
    <row r="1" spans="1:44" x14ac:dyDescent="0.25">
      <c r="A1" t="s">
        <v>0</v>
      </c>
      <c r="B1" t="s">
        <v>1</v>
      </c>
      <c r="C1" t="s">
        <v>2</v>
      </c>
      <c r="G1" t="s">
        <v>40</v>
      </c>
    </row>
    <row r="2" spans="1:44" x14ac:dyDescent="0.25">
      <c r="A2">
        <v>0</v>
      </c>
      <c r="B2">
        <v>88.499000000000009</v>
      </c>
      <c r="C2">
        <v>117.69500000000001</v>
      </c>
      <c r="D2">
        <v>80.624000000000009</v>
      </c>
      <c r="E2">
        <v>51.437999999999995</v>
      </c>
      <c r="F2">
        <v>123.688</v>
      </c>
      <c r="G2" t="s">
        <v>11</v>
      </c>
    </row>
    <row r="3" spans="1:44" ht="26.25" x14ac:dyDescent="0.4">
      <c r="A3">
        <v>1.9398</v>
      </c>
      <c r="B3">
        <v>83.968000000000004</v>
      </c>
      <c r="C3">
        <v>121.05500000000001</v>
      </c>
      <c r="D3">
        <v>80.043999999999997</v>
      </c>
      <c r="E3">
        <v>49.330000000000005</v>
      </c>
      <c r="F3">
        <v>118.81</v>
      </c>
      <c r="AM3" t="s">
        <v>13</v>
      </c>
      <c r="AN3" s="3">
        <f>CORREL(AN7:AN16,Z7:Z16)</f>
        <v>0.97638817267620559</v>
      </c>
      <c r="AO3" s="3">
        <f t="shared" ref="AO3:AR3" si="0">CORREL(AO7:AO16,AA7:AA16)</f>
        <v>0.98717146010382895</v>
      </c>
      <c r="AP3" s="3">
        <f t="shared" si="0"/>
        <v>0.97946194109508389</v>
      </c>
      <c r="AQ3" s="3">
        <f t="shared" si="0"/>
        <v>0.98965590954104643</v>
      </c>
      <c r="AR3" s="3">
        <f t="shared" si="0"/>
        <v>0.99512684362649384</v>
      </c>
    </row>
    <row r="4" spans="1:44" x14ac:dyDescent="0.25">
      <c r="A4">
        <v>3.8802000000000003</v>
      </c>
      <c r="B4">
        <v>83.614000000000004</v>
      </c>
      <c r="C4">
        <v>117.479</v>
      </c>
      <c r="D4">
        <v>78.646000000000001</v>
      </c>
      <c r="E4">
        <v>51.661999999999999</v>
      </c>
      <c r="F4">
        <v>117.983</v>
      </c>
      <c r="AM4" t="s">
        <v>14</v>
      </c>
      <c r="AN4" s="4">
        <v>3.2241999999992479</v>
      </c>
      <c r="AO4">
        <v>2.1569079243999103</v>
      </c>
      <c r="AP4">
        <v>0.97999999999997145</v>
      </c>
      <c r="AQ4">
        <v>1.2105685198467707E-2</v>
      </c>
      <c r="AR4">
        <v>1.579999999999993</v>
      </c>
    </row>
    <row r="5" spans="1:44" x14ac:dyDescent="0.25">
      <c r="A5">
        <v>5.82</v>
      </c>
      <c r="B5">
        <v>82.748999999999995</v>
      </c>
      <c r="C5">
        <v>122.008</v>
      </c>
      <c r="D5">
        <v>80.99199999999999</v>
      </c>
      <c r="E5">
        <v>51.875</v>
      </c>
      <c r="F5">
        <v>111.803</v>
      </c>
    </row>
    <row r="6" spans="1:44" x14ac:dyDescent="0.25">
      <c r="A6">
        <v>7.7604000000000006</v>
      </c>
      <c r="B6">
        <v>85.070999999999998</v>
      </c>
      <c r="C6">
        <v>120.72199999999999</v>
      </c>
      <c r="D6">
        <v>83.19</v>
      </c>
      <c r="E6">
        <v>51.849000000000004</v>
      </c>
      <c r="F6">
        <v>113.535</v>
      </c>
      <c r="H6" t="s">
        <v>9</v>
      </c>
      <c r="I6" s="1" t="s">
        <v>3</v>
      </c>
      <c r="J6" s="2" t="s">
        <v>5</v>
      </c>
      <c r="K6" s="2" t="s">
        <v>7</v>
      </c>
      <c r="L6" s="1" t="s">
        <v>16</v>
      </c>
      <c r="M6" s="1" t="s">
        <v>15</v>
      </c>
      <c r="N6" s="1" t="s">
        <v>4</v>
      </c>
      <c r="O6" s="2" t="s">
        <v>6</v>
      </c>
      <c r="P6" s="2" t="s">
        <v>8</v>
      </c>
      <c r="Q6" s="1" t="s">
        <v>17</v>
      </c>
      <c r="R6" s="1" t="s">
        <v>18</v>
      </c>
      <c r="S6" s="1" t="s">
        <v>19</v>
      </c>
      <c r="T6" s="2" t="s">
        <v>20</v>
      </c>
      <c r="U6" s="2" t="s">
        <v>21</v>
      </c>
      <c r="V6" s="1" t="s">
        <v>22</v>
      </c>
      <c r="W6" s="1" t="s">
        <v>23</v>
      </c>
      <c r="X6" s="1" t="s">
        <v>12</v>
      </c>
      <c r="Y6" s="1" t="s">
        <v>24</v>
      </c>
      <c r="Z6" s="1" t="s">
        <v>25</v>
      </c>
      <c r="AA6" s="1" t="s">
        <v>27</v>
      </c>
      <c r="AB6" s="1" t="s">
        <v>29</v>
      </c>
      <c r="AC6" s="1" t="s">
        <v>31</v>
      </c>
      <c r="AD6" s="1" t="s">
        <v>32</v>
      </c>
      <c r="AE6" s="1" t="s">
        <v>26</v>
      </c>
      <c r="AF6" s="1" t="s">
        <v>28</v>
      </c>
      <c r="AG6" s="1" t="s">
        <v>30</v>
      </c>
      <c r="AH6" s="1" t="s">
        <v>33</v>
      </c>
      <c r="AI6" s="1" t="s">
        <v>34</v>
      </c>
      <c r="AJ6" s="1"/>
      <c r="AK6" s="1"/>
      <c r="AN6" t="s">
        <v>35</v>
      </c>
      <c r="AO6" t="s">
        <v>36</v>
      </c>
      <c r="AP6" t="s">
        <v>37</v>
      </c>
      <c r="AQ6" t="s">
        <v>38</v>
      </c>
      <c r="AR6" t="s">
        <v>39</v>
      </c>
    </row>
    <row r="7" spans="1:44" x14ac:dyDescent="0.25">
      <c r="A7">
        <v>9.7002000000000006</v>
      </c>
      <c r="B7">
        <v>88.766000000000005</v>
      </c>
      <c r="C7">
        <v>119.06200000000001</v>
      </c>
      <c r="D7">
        <v>81.829000000000008</v>
      </c>
      <c r="E7">
        <v>50.573</v>
      </c>
      <c r="F7">
        <v>112.61200000000001</v>
      </c>
      <c r="H7">
        <v>0</v>
      </c>
      <c r="I7">
        <f>(B25-B$25)/(B$34-B$25)</f>
        <v>0</v>
      </c>
      <c r="J7">
        <f t="shared" ref="J7:M7" si="1">(C25-C$25)/(C$34-C$25)</f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>(B49-B$49)/(B$58-B$49)</f>
        <v>0</v>
      </c>
      <c r="O7">
        <f t="shared" ref="O7:R7" si="2">(C49-C$49)/(C$58-C$49)</f>
        <v>0</v>
      </c>
      <c r="P7">
        <f t="shared" si="2"/>
        <v>0</v>
      </c>
      <c r="Q7">
        <f t="shared" si="2"/>
        <v>0</v>
      </c>
      <c r="R7">
        <f t="shared" si="2"/>
        <v>0</v>
      </c>
      <c r="S7">
        <f>(B70-B$70)/(B$79-B$70)</f>
        <v>0</v>
      </c>
      <c r="T7">
        <f t="shared" ref="T7:W7" si="3">(C70-C$70)/(C$79-C$70)</f>
        <v>0</v>
      </c>
      <c r="U7">
        <f t="shared" si="3"/>
        <v>0</v>
      </c>
      <c r="V7">
        <f t="shared" si="3"/>
        <v>0</v>
      </c>
      <c r="W7">
        <f t="shared" si="3"/>
        <v>0</v>
      </c>
      <c r="X7">
        <f>AVERAGE(I7:W7)</f>
        <v>0</v>
      </c>
      <c r="Y7">
        <f>STDEV(I7:W7)</f>
        <v>0</v>
      </c>
      <c r="Z7">
        <f>AVERAGE(I7,N7,S7)</f>
        <v>0</v>
      </c>
      <c r="AA7">
        <f>AVERAGE(J7,O7,T7)</f>
        <v>0</v>
      </c>
      <c r="AB7">
        <f>AVERAGE(K7,P7,U7)</f>
        <v>0</v>
      </c>
      <c r="AC7">
        <f>AVERAGE(L7,Q7,V7)</f>
        <v>0</v>
      </c>
      <c r="AD7">
        <f t="shared" ref="AD7:AD16" si="4">AVERAGE(M7,R7,W7)</f>
        <v>0</v>
      </c>
      <c r="AE7">
        <f>STDEV(I7,N7,S7)</f>
        <v>0</v>
      </c>
      <c r="AF7">
        <f t="shared" ref="AF7:AI16" si="5">STDEV(J7,O7,T7)</f>
        <v>0</v>
      </c>
      <c r="AG7">
        <f t="shared" si="5"/>
        <v>0</v>
      </c>
      <c r="AH7">
        <f t="shared" si="5"/>
        <v>0</v>
      </c>
      <c r="AI7">
        <f t="shared" si="5"/>
        <v>0</v>
      </c>
      <c r="AN7">
        <f>(1-EXP(-H7/$AN$4))+$AL$7</f>
        <v>0</v>
      </c>
      <c r="AO7">
        <f>(1-EXP(-$H7/AO$4))</f>
        <v>0</v>
      </c>
      <c r="AP7">
        <f t="shared" ref="AP7" si="6">(1-EXP(-$H7/AP$4))</f>
        <v>0</v>
      </c>
      <c r="AQ7">
        <f>(1-EXP(-$H7/AQ$4))</f>
        <v>0</v>
      </c>
      <c r="AR7">
        <f>(1-EXP(-$H7/AR$4))</f>
        <v>0</v>
      </c>
    </row>
    <row r="8" spans="1:44" x14ac:dyDescent="0.25">
      <c r="A8">
        <v>11.640599999999999</v>
      </c>
      <c r="B8">
        <v>87.691000000000003</v>
      </c>
      <c r="C8">
        <v>115.467</v>
      </c>
      <c r="D8">
        <v>78.706000000000003</v>
      </c>
      <c r="E8">
        <v>49.63</v>
      </c>
      <c r="F8">
        <v>114.73400000000001</v>
      </c>
      <c r="H8">
        <v>1.9398</v>
      </c>
      <c r="I8">
        <f t="shared" ref="I8:I16" si="7">(B26-B$25)/(B$34-B$25)</f>
        <v>0.3973267583701009</v>
      </c>
      <c r="J8">
        <f t="shared" ref="J8:J16" si="8">(C26-C$25)/(C$34-C$25)</f>
        <v>0.59453983858646897</v>
      </c>
      <c r="K8">
        <f t="shared" ref="K8:K16" si="9">(D26-D$25)/(D$34-D$25)</f>
        <v>0.93085709962932128</v>
      </c>
      <c r="L8">
        <f t="shared" ref="L8:L16" si="10">(E26-E$25)/(E$34-E$25)</f>
        <v>1.1216042091699774</v>
      </c>
      <c r="M8">
        <f t="shared" ref="M8:M16" si="11">(F26-F$25)/(F$34-F$25)</f>
        <v>0.63081130355515036</v>
      </c>
      <c r="N8">
        <f t="shared" ref="N8:N16" si="12">(B50-B$49)/(B$58-B$49)</f>
        <v>0.51333441413691083</v>
      </c>
      <c r="O8">
        <f t="shared" ref="O8:O16" si="13">(C50-C$49)/(C$58-C$49)</f>
        <v>0.63717222197432799</v>
      </c>
      <c r="P8">
        <f t="shared" ref="P8:P16" si="14">(D50-D$49)/(D$58-D$49)</f>
        <v>0.65118317265556502</v>
      </c>
      <c r="Q8">
        <f t="shared" ref="Q8:Q16" si="15">(E50-E$49)/(E$58-E$49)</f>
        <v>1.5139172625127679</v>
      </c>
      <c r="R8">
        <f t="shared" ref="R8:R16" si="16">(F50-F$49)/(F$58-F$49)</f>
        <v>0.88964952749460524</v>
      </c>
      <c r="S8">
        <f t="shared" ref="S8:S16" si="17">(B71-B$70)/(B$79-B$70)</f>
        <v>0.68993286547214905</v>
      </c>
      <c r="T8">
        <f t="shared" ref="T8:T16" si="18">(C71-C$70)/(C$79-C$70)</f>
        <v>0.68173070069142494</v>
      </c>
      <c r="U8">
        <f t="shared" ref="U8:U16" si="19">(D71-D$70)/(D$79-D$70)</f>
        <v>0.82254522962733922</v>
      </c>
      <c r="V8">
        <f t="shared" ref="V8:V16" si="20">(E71-E$70)/(E$79-E$70)</f>
        <v>0.87528975428836353</v>
      </c>
      <c r="W8">
        <f t="shared" ref="W8:W16" si="21">(F71-F$70)/(F$79-F$70)</f>
        <v>0.64735003899494759</v>
      </c>
      <c r="X8">
        <f t="shared" ref="X8:X16" si="22">AVERAGE(I8:W8)</f>
        <v>0.77314962647729479</v>
      </c>
      <c r="Y8">
        <f t="shared" ref="Y8:Y16" si="23">STDEV(I8:W8)</f>
        <v>0.27345093256749181</v>
      </c>
      <c r="Z8">
        <f t="shared" ref="Z8:AC16" si="24">AVERAGE(I8,N8,S8)</f>
        <v>0.53353134599305363</v>
      </c>
      <c r="AA8">
        <f t="shared" si="24"/>
        <v>0.63781425375074063</v>
      </c>
      <c r="AB8">
        <f t="shared" si="24"/>
        <v>0.80152850063740855</v>
      </c>
      <c r="AC8">
        <f t="shared" si="24"/>
        <v>1.1702704086570364</v>
      </c>
      <c r="AD8">
        <f>AVERAGE(M8,R8,W8)</f>
        <v>0.72260362334823436</v>
      </c>
      <c r="AE8">
        <f t="shared" ref="AE8:AE16" si="25">STDEV(I8,N8,S8)</f>
        <v>0.14734490327342539</v>
      </c>
      <c r="AF8">
        <f t="shared" si="5"/>
        <v>4.3598976619329086E-2</v>
      </c>
      <c r="AG8">
        <f t="shared" si="5"/>
        <v>0.14101650091499071</v>
      </c>
      <c r="AH8">
        <f t="shared" si="5"/>
        <v>0.32208317682644361</v>
      </c>
      <c r="AI8">
        <f t="shared" si="5"/>
        <v>0.14490214978234708</v>
      </c>
      <c r="AN8">
        <f t="shared" ref="AN8:AN16" si="26">(1-EXP(-H8/$AN$4))+$AL$7</f>
        <v>0.45208637086998948</v>
      </c>
      <c r="AO8">
        <f t="shared" ref="AO8:AR16" si="27">(1-EXP(-$H8/AO$4))</f>
        <v>0.59316312802980398</v>
      </c>
      <c r="AP8">
        <f t="shared" si="27"/>
        <v>0.86184620462052475</v>
      </c>
      <c r="AQ8">
        <f t="shared" si="27"/>
        <v>1</v>
      </c>
      <c r="AR8">
        <f t="shared" si="27"/>
        <v>0.70704067993927699</v>
      </c>
    </row>
    <row r="9" spans="1:44" x14ac:dyDescent="0.25">
      <c r="A9">
        <v>13.580400000000001</v>
      </c>
      <c r="B9">
        <v>86.147000000000006</v>
      </c>
      <c r="C9">
        <v>111.982</v>
      </c>
      <c r="D9">
        <v>79.445999999999998</v>
      </c>
      <c r="E9">
        <v>51.741</v>
      </c>
      <c r="F9">
        <v>114.98399999999999</v>
      </c>
      <c r="H9">
        <v>3.8802000000000003</v>
      </c>
      <c r="I9">
        <f t="shared" si="7"/>
        <v>0.53145600830521667</v>
      </c>
      <c r="J9">
        <f t="shared" si="8"/>
        <v>0.75301404895546176</v>
      </c>
      <c r="K9">
        <f t="shared" si="9"/>
        <v>0.94935320372191545</v>
      </c>
      <c r="L9">
        <f t="shared" si="10"/>
        <v>1.1051755610437026</v>
      </c>
      <c r="M9">
        <f t="shared" si="11"/>
        <v>0.84185766375830184</v>
      </c>
      <c r="N9">
        <f t="shared" si="12"/>
        <v>0.38825842013537043</v>
      </c>
      <c r="O9">
        <f t="shared" si="13"/>
        <v>0.63926940639269392</v>
      </c>
      <c r="P9">
        <f t="shared" si="14"/>
        <v>0.6938861857414852</v>
      </c>
      <c r="Q9">
        <f t="shared" si="15"/>
        <v>1.4198799795709911</v>
      </c>
      <c r="R9">
        <f t="shared" si="16"/>
        <v>1.0928640523848498</v>
      </c>
      <c r="S9">
        <f t="shared" si="17"/>
        <v>0.88270486687268779</v>
      </c>
      <c r="T9">
        <f t="shared" si="18"/>
        <v>0.71721077767481645</v>
      </c>
      <c r="U9">
        <f t="shared" si="19"/>
        <v>0.79421679294881764</v>
      </c>
      <c r="V9">
        <f t="shared" si="20"/>
        <v>0.8367588729202079</v>
      </c>
      <c r="W9">
        <f t="shared" si="21"/>
        <v>0.69972194906920782</v>
      </c>
      <c r="X9">
        <f t="shared" si="22"/>
        <v>0.82304185263304863</v>
      </c>
      <c r="Y9">
        <f t="shared" si="23"/>
        <v>0.25147150523225581</v>
      </c>
      <c r="Z9">
        <f t="shared" si="24"/>
        <v>0.60080643177109161</v>
      </c>
      <c r="AA9">
        <f t="shared" si="24"/>
        <v>0.70316474434099074</v>
      </c>
      <c r="AB9">
        <f t="shared" si="24"/>
        <v>0.81248539413740606</v>
      </c>
      <c r="AC9">
        <f t="shared" si="24"/>
        <v>1.1206048045116337</v>
      </c>
      <c r="AD9">
        <f t="shared" si="4"/>
        <v>0.87814788840411984</v>
      </c>
      <c r="AE9">
        <f t="shared" si="25"/>
        <v>0.25441390115117873</v>
      </c>
      <c r="AF9">
        <f t="shared" si="5"/>
        <v>5.8158655565996038E-2</v>
      </c>
      <c r="AG9">
        <f t="shared" si="5"/>
        <v>0.12870957874608357</v>
      </c>
      <c r="AH9">
        <f t="shared" si="5"/>
        <v>0.29186658325492371</v>
      </c>
      <c r="AI9">
        <f t="shared" si="5"/>
        <v>0.19906761075949728</v>
      </c>
      <c r="AN9">
        <f t="shared" si="26"/>
        <v>0.69984651657552011</v>
      </c>
      <c r="AO9">
        <f t="shared" si="27"/>
        <v>0.83452979584636799</v>
      </c>
      <c r="AP9">
        <f t="shared" si="27"/>
        <v>0.98092521084035178</v>
      </c>
      <c r="AQ9">
        <f t="shared" si="27"/>
        <v>1</v>
      </c>
      <c r="AR9">
        <f t="shared" si="27"/>
        <v>0.91420742243614983</v>
      </c>
    </row>
    <row r="10" spans="1:44" x14ac:dyDescent="0.25">
      <c r="A10">
        <v>15.520800000000001</v>
      </c>
      <c r="B10">
        <v>89.465999999999994</v>
      </c>
      <c r="C10">
        <v>115.693</v>
      </c>
      <c r="D10">
        <v>77.570999999999998</v>
      </c>
      <c r="E10">
        <v>47.208000000000006</v>
      </c>
      <c r="F10">
        <v>110.289</v>
      </c>
      <c r="H10">
        <v>5.82</v>
      </c>
      <c r="I10">
        <f t="shared" si="7"/>
        <v>0.63210485336101774</v>
      </c>
      <c r="J10">
        <f t="shared" si="8"/>
        <v>0.79937892324554138</v>
      </c>
      <c r="K10">
        <f t="shared" si="9"/>
        <v>0.88959074060065069</v>
      </c>
      <c r="L10">
        <f t="shared" si="10"/>
        <v>1.0552990443466119</v>
      </c>
      <c r="M10">
        <f t="shared" si="11"/>
        <v>0.82300755306680573</v>
      </c>
      <c r="N10">
        <f t="shared" si="12"/>
        <v>0.56606411867223261</v>
      </c>
      <c r="O10">
        <f t="shared" si="13"/>
        <v>0.72202638585218559</v>
      </c>
      <c r="P10">
        <f t="shared" si="14"/>
        <v>0.84384538668439657</v>
      </c>
      <c r="Q10">
        <f t="shared" si="15"/>
        <v>1.2680030643513789</v>
      </c>
      <c r="R10">
        <f t="shared" si="16"/>
        <v>0.94925217650122762</v>
      </c>
      <c r="S10">
        <f t="shared" si="17"/>
        <v>0.99278417999969526</v>
      </c>
      <c r="T10">
        <f t="shared" si="18"/>
        <v>0.99002067146624839</v>
      </c>
      <c r="U10">
        <f t="shared" si="19"/>
        <v>0.73666305860522652</v>
      </c>
      <c r="V10">
        <f t="shared" si="20"/>
        <v>0.82861999690928734</v>
      </c>
      <c r="W10">
        <f t="shared" si="21"/>
        <v>0.900918924417619</v>
      </c>
      <c r="X10">
        <f t="shared" si="22"/>
        <v>0.86650527187200832</v>
      </c>
      <c r="Y10">
        <f t="shared" si="23"/>
        <v>0.17482616372150397</v>
      </c>
      <c r="Z10">
        <f t="shared" si="24"/>
        <v>0.73031771734431528</v>
      </c>
      <c r="AA10">
        <f t="shared" si="24"/>
        <v>0.83714199352132512</v>
      </c>
      <c r="AB10">
        <f t="shared" si="24"/>
        <v>0.82336639529675792</v>
      </c>
      <c r="AC10">
        <f t="shared" si="24"/>
        <v>1.0506407018690929</v>
      </c>
      <c r="AD10">
        <f t="shared" si="4"/>
        <v>0.89105955132855075</v>
      </c>
      <c r="AE10">
        <f t="shared" si="25"/>
        <v>0.22968854493352409</v>
      </c>
      <c r="AF10">
        <f t="shared" si="5"/>
        <v>0.13793031352077159</v>
      </c>
      <c r="AG10">
        <f t="shared" si="5"/>
        <v>7.849369908670778E-2</v>
      </c>
      <c r="AH10">
        <f t="shared" si="5"/>
        <v>0.21972857143458507</v>
      </c>
      <c r="AI10">
        <f t="shared" si="5"/>
        <v>6.3697187259774884E-2</v>
      </c>
      <c r="AN10">
        <f t="shared" si="26"/>
        <v>0.83554181560087881</v>
      </c>
      <c r="AO10">
        <f t="shared" si="27"/>
        <v>0.93268061973786665</v>
      </c>
      <c r="AP10">
        <f t="shared" si="27"/>
        <v>0.99736474548153131</v>
      </c>
      <c r="AQ10">
        <f t="shared" si="27"/>
        <v>1</v>
      </c>
      <c r="AR10">
        <f t="shared" si="27"/>
        <v>0.97486626481063765</v>
      </c>
    </row>
    <row r="11" spans="1:44" x14ac:dyDescent="0.25">
      <c r="A11">
        <v>17.460599999999999</v>
      </c>
      <c r="B11">
        <v>86.494</v>
      </c>
      <c r="C11">
        <v>114.006</v>
      </c>
      <c r="D11">
        <v>79.165999999999997</v>
      </c>
      <c r="E11">
        <v>46.730999999999995</v>
      </c>
      <c r="F11">
        <v>116.53</v>
      </c>
      <c r="H11">
        <v>7.7604000000000006</v>
      </c>
      <c r="I11">
        <f t="shared" si="7"/>
        <v>0.73143005450298504</v>
      </c>
      <c r="J11">
        <f t="shared" si="8"/>
        <v>0.91718423062871579</v>
      </c>
      <c r="K11">
        <f t="shared" si="9"/>
        <v>0.97560329828277492</v>
      </c>
      <c r="L11">
        <f t="shared" si="10"/>
        <v>1.1668635241060881</v>
      </c>
      <c r="M11">
        <f t="shared" si="11"/>
        <v>0.89855449928376097</v>
      </c>
      <c r="N11">
        <f t="shared" si="12"/>
        <v>0.67365135978600066</v>
      </c>
      <c r="O11">
        <f t="shared" si="13"/>
        <v>0.81162524355599175</v>
      </c>
      <c r="P11">
        <f t="shared" si="14"/>
        <v>0.86131342742301076</v>
      </c>
      <c r="Q11">
        <f t="shared" si="15"/>
        <v>1.2665347293156284</v>
      </c>
      <c r="R11">
        <f t="shared" si="16"/>
        <v>1.1087878562393034</v>
      </c>
      <c r="S11">
        <f t="shared" si="17"/>
        <v>0.93758467932226064</v>
      </c>
      <c r="T11">
        <f t="shared" si="18"/>
        <v>1.0102109915175705</v>
      </c>
      <c r="U11">
        <f t="shared" si="19"/>
        <v>0.80006185248183115</v>
      </c>
      <c r="V11">
        <f t="shared" si="20"/>
        <v>0.87158089939731132</v>
      </c>
      <c r="W11">
        <f t="shared" si="21"/>
        <v>0.99415075785832996</v>
      </c>
      <c r="X11">
        <f t="shared" si="22"/>
        <v>0.93500916024677094</v>
      </c>
      <c r="Y11">
        <f t="shared" si="23"/>
        <v>0.16012491556026584</v>
      </c>
      <c r="Z11">
        <f t="shared" si="24"/>
        <v>0.78088869787041537</v>
      </c>
      <c r="AA11">
        <f t="shared" si="24"/>
        <v>0.91300682190075932</v>
      </c>
      <c r="AB11">
        <f t="shared" si="24"/>
        <v>0.87899285939587235</v>
      </c>
      <c r="AC11">
        <f t="shared" si="24"/>
        <v>1.1016597176063427</v>
      </c>
      <c r="AD11">
        <f t="shared" si="4"/>
        <v>1.0004977044604646</v>
      </c>
      <c r="AE11">
        <f t="shared" si="25"/>
        <v>0.13874371100402152</v>
      </c>
      <c r="AF11">
        <f t="shared" si="5"/>
        <v>9.9358758452011808E-2</v>
      </c>
      <c r="AG11">
        <f t="shared" si="5"/>
        <v>8.9096136474224846E-2</v>
      </c>
      <c r="AH11">
        <f t="shared" si="5"/>
        <v>0.2053917822804229</v>
      </c>
      <c r="AI11">
        <f t="shared" si="5"/>
        <v>0.10526029114807206</v>
      </c>
      <c r="AN11">
        <f t="shared" si="26"/>
        <v>0.90990788638815057</v>
      </c>
      <c r="AO11">
        <f t="shared" si="27"/>
        <v>0.97261961153735532</v>
      </c>
      <c r="AP11">
        <f t="shared" si="27"/>
        <v>0.999636152418515</v>
      </c>
      <c r="AQ11">
        <f t="shared" si="27"/>
        <v>1</v>
      </c>
      <c r="AR11">
        <f t="shared" si="27"/>
        <v>0.99263963363495078</v>
      </c>
    </row>
    <row r="12" spans="1:44" x14ac:dyDescent="0.25">
      <c r="A12">
        <v>19.401000000000003</v>
      </c>
      <c r="B12">
        <v>47.595000000000006</v>
      </c>
      <c r="C12">
        <v>63.786999999999999</v>
      </c>
      <c r="D12">
        <v>49.107999999999997</v>
      </c>
      <c r="E12">
        <v>27.572000000000003</v>
      </c>
      <c r="F12">
        <v>64.929000000000002</v>
      </c>
      <c r="H12">
        <v>9.7002000000000006</v>
      </c>
      <c r="I12">
        <f t="shared" si="7"/>
        <v>0.73337658967038677</v>
      </c>
      <c r="J12">
        <f t="shared" si="8"/>
        <v>0.89916636221727719</v>
      </c>
      <c r="K12">
        <f t="shared" si="9"/>
        <v>0.96520160375217479</v>
      </c>
      <c r="L12">
        <f t="shared" si="10"/>
        <v>1.051594545259315</v>
      </c>
      <c r="M12">
        <f t="shared" si="11"/>
        <v>0.882650735772887</v>
      </c>
      <c r="N12">
        <f t="shared" si="12"/>
        <v>0.63218903254569736</v>
      </c>
      <c r="O12">
        <f t="shared" si="13"/>
        <v>0.82679636488034136</v>
      </c>
      <c r="P12">
        <f t="shared" si="14"/>
        <v>0.91864365801323677</v>
      </c>
      <c r="Q12">
        <f t="shared" si="15"/>
        <v>1.3186287027579167</v>
      </c>
      <c r="R12">
        <f t="shared" si="16"/>
        <v>1.1101272416102388</v>
      </c>
      <c r="S12">
        <f t="shared" si="17"/>
        <v>1.0451978261200505</v>
      </c>
      <c r="T12">
        <f t="shared" si="18"/>
        <v>1.0329317841613799</v>
      </c>
      <c r="U12">
        <f t="shared" si="19"/>
        <v>0.77856811504561629</v>
      </c>
      <c r="V12">
        <f t="shared" si="20"/>
        <v>0.93499201565960954</v>
      </c>
      <c r="W12">
        <f t="shared" si="21"/>
        <v>0.96436200874843192</v>
      </c>
      <c r="X12">
        <f t="shared" si="22"/>
        <v>0.93962843908097049</v>
      </c>
      <c r="Y12">
        <f t="shared" si="23"/>
        <v>0.16635577433974702</v>
      </c>
      <c r="Z12">
        <f t="shared" si="24"/>
        <v>0.80358781611204488</v>
      </c>
      <c r="AA12">
        <f t="shared" si="24"/>
        <v>0.91963150375299951</v>
      </c>
      <c r="AB12">
        <f t="shared" si="24"/>
        <v>0.88747112560367591</v>
      </c>
      <c r="AC12">
        <f t="shared" si="24"/>
        <v>1.1017384212256138</v>
      </c>
      <c r="AD12">
        <f t="shared" si="4"/>
        <v>0.9857133287105192</v>
      </c>
      <c r="AE12">
        <f t="shared" si="25"/>
        <v>0.21527024441679576</v>
      </c>
      <c r="AF12">
        <f t="shared" si="5"/>
        <v>0.10458044408062267</v>
      </c>
      <c r="AG12">
        <f t="shared" si="5"/>
        <v>9.7143244023010236E-2</v>
      </c>
      <c r="AH12">
        <f t="shared" si="5"/>
        <v>0.19667252768150836</v>
      </c>
      <c r="AI12">
        <f t="shared" si="5"/>
        <v>0.11523150317983906</v>
      </c>
      <c r="AN12">
        <f t="shared" si="26"/>
        <v>0.95063730307493832</v>
      </c>
      <c r="AO12">
        <f t="shared" si="27"/>
        <v>0.98886064840452881</v>
      </c>
      <c r="AP12">
        <f t="shared" si="27"/>
        <v>0.99994973307567825</v>
      </c>
      <c r="AQ12">
        <f t="shared" si="27"/>
        <v>1</v>
      </c>
      <c r="AR12">
        <f t="shared" si="27"/>
        <v>0.99784371207429734</v>
      </c>
    </row>
    <row r="13" spans="1:44" x14ac:dyDescent="0.25">
      <c r="A13">
        <v>21.340800000000002</v>
      </c>
      <c r="B13">
        <v>48.22</v>
      </c>
      <c r="C13">
        <v>51.55</v>
      </c>
      <c r="D13">
        <v>47.001999999999995</v>
      </c>
      <c r="E13">
        <v>26.172999999999998</v>
      </c>
      <c r="F13">
        <v>61.810999999999993</v>
      </c>
      <c r="H13">
        <v>11.640599999999999</v>
      </c>
      <c r="I13">
        <f t="shared" si="7"/>
        <v>0.82011419672982089</v>
      </c>
      <c r="J13">
        <f t="shared" si="8"/>
        <v>0.93090105948387525</v>
      </c>
      <c r="K13">
        <f t="shared" si="9"/>
        <v>0.97008094409562007</v>
      </c>
      <c r="L13">
        <f t="shared" si="10"/>
        <v>1.0864920004295069</v>
      </c>
      <c r="M13">
        <f t="shared" si="11"/>
        <v>0.97571298346138835</v>
      </c>
      <c r="N13">
        <f t="shared" si="12"/>
        <v>0.76612086086004927</v>
      </c>
      <c r="O13">
        <f t="shared" si="13"/>
        <v>0.88420864753915474</v>
      </c>
      <c r="P13">
        <f t="shared" si="14"/>
        <v>1.0170147178820756</v>
      </c>
      <c r="Q13">
        <f t="shared" si="15"/>
        <v>1.2002681307456589</v>
      </c>
      <c r="R13">
        <f t="shared" si="16"/>
        <v>1.1357429868293774</v>
      </c>
      <c r="S13">
        <f t="shared" si="17"/>
        <v>0.93393109957527132</v>
      </c>
      <c r="T13">
        <f t="shared" si="18"/>
        <v>1.0504312495544943</v>
      </c>
      <c r="U13">
        <f t="shared" si="19"/>
        <v>0.88622235967218177</v>
      </c>
      <c r="V13">
        <f t="shared" si="20"/>
        <v>0.88615875959408641</v>
      </c>
      <c r="W13">
        <f t="shared" si="21"/>
        <v>0.95513885592214576</v>
      </c>
      <c r="X13">
        <f t="shared" si="22"/>
        <v>0.96656925682498052</v>
      </c>
      <c r="Y13">
        <f t="shared" si="23"/>
        <v>0.11683058758472568</v>
      </c>
      <c r="Z13">
        <f t="shared" si="24"/>
        <v>0.84005538572171379</v>
      </c>
      <c r="AA13">
        <f t="shared" si="24"/>
        <v>0.95518031885917465</v>
      </c>
      <c r="AB13">
        <f t="shared" si="24"/>
        <v>0.95777267388329257</v>
      </c>
      <c r="AC13">
        <f t="shared" si="24"/>
        <v>1.0576396302564175</v>
      </c>
      <c r="AD13">
        <f t="shared" si="4"/>
        <v>1.022198275404304</v>
      </c>
      <c r="AE13">
        <f t="shared" si="25"/>
        <v>8.5663920749769251E-2</v>
      </c>
      <c r="AF13">
        <f t="shared" si="5"/>
        <v>8.5729809180047134E-2</v>
      </c>
      <c r="AG13">
        <f t="shared" si="5"/>
        <v>6.6259190896365852E-2</v>
      </c>
      <c r="AH13">
        <f t="shared" si="5"/>
        <v>0.15902993023252873</v>
      </c>
      <c r="AI13">
        <f t="shared" si="5"/>
        <v>9.8869230807429029E-2</v>
      </c>
      <c r="AN13">
        <f t="shared" si="26"/>
        <v>0.97295853827032941</v>
      </c>
      <c r="AO13">
        <f t="shared" si="27"/>
        <v>0.99546936153128041</v>
      </c>
      <c r="AP13">
        <f t="shared" si="27"/>
        <v>0.99999305968409691</v>
      </c>
      <c r="AQ13">
        <f t="shared" si="27"/>
        <v>1</v>
      </c>
      <c r="AR13">
        <f t="shared" si="27"/>
        <v>0.99936853519772817</v>
      </c>
    </row>
    <row r="14" spans="1:44" x14ac:dyDescent="0.25">
      <c r="A14">
        <v>23.2806</v>
      </c>
      <c r="B14">
        <v>48.203000000000003</v>
      </c>
      <c r="C14">
        <v>50.067999999999998</v>
      </c>
      <c r="D14">
        <v>47.242999999999995</v>
      </c>
      <c r="E14">
        <v>25.975000000000001</v>
      </c>
      <c r="F14">
        <v>57.242999999999995</v>
      </c>
      <c r="H14">
        <v>13.580400000000001</v>
      </c>
      <c r="I14">
        <f t="shared" si="7"/>
        <v>0.72125616402803017</v>
      </c>
      <c r="J14">
        <f t="shared" si="8"/>
        <v>1.0192633431864226</v>
      </c>
      <c r="K14">
        <f t="shared" si="9"/>
        <v>0.917694228005144</v>
      </c>
      <c r="L14">
        <f t="shared" si="10"/>
        <v>1.0536347041769567</v>
      </c>
      <c r="M14">
        <f t="shared" si="11"/>
        <v>0.92142531579632769</v>
      </c>
      <c r="N14">
        <f t="shared" si="12"/>
        <v>0.81619584160823555</v>
      </c>
      <c r="O14">
        <f t="shared" si="13"/>
        <v>0.88826915354067182</v>
      </c>
      <c r="P14">
        <f t="shared" si="14"/>
        <v>1.0181026927377674</v>
      </c>
      <c r="Q14">
        <f t="shared" si="15"/>
        <v>1.0533707865168542</v>
      </c>
      <c r="R14">
        <f t="shared" si="16"/>
        <v>1.0708200014882061</v>
      </c>
      <c r="S14">
        <f t="shared" si="17"/>
        <v>1.0305530606342006</v>
      </c>
      <c r="T14">
        <f t="shared" si="18"/>
        <v>1.0745954807897924</v>
      </c>
      <c r="U14">
        <f t="shared" si="19"/>
        <v>0.88680995824957487</v>
      </c>
      <c r="V14">
        <f t="shared" si="20"/>
        <v>0.99253077834440817</v>
      </c>
      <c r="W14">
        <f t="shared" si="21"/>
        <v>1.0216676274117529</v>
      </c>
      <c r="X14">
        <f t="shared" si="22"/>
        <v>0.96574594243428991</v>
      </c>
      <c r="Y14">
        <f t="shared" si="23"/>
        <v>0.10371272342103599</v>
      </c>
      <c r="Z14">
        <f t="shared" si="24"/>
        <v>0.85600168875682214</v>
      </c>
      <c r="AA14">
        <f t="shared" si="24"/>
        <v>0.99404265917229562</v>
      </c>
      <c r="AB14">
        <f t="shared" si="24"/>
        <v>0.94086895966416206</v>
      </c>
      <c r="AC14">
        <f t="shared" si="24"/>
        <v>1.033178756346073</v>
      </c>
      <c r="AD14">
        <f t="shared" si="4"/>
        <v>1.0046376482320956</v>
      </c>
      <c r="AE14">
        <f t="shared" si="25"/>
        <v>0.15844406477670409</v>
      </c>
      <c r="AF14">
        <f t="shared" si="5"/>
        <v>9.5689274389253912E-2</v>
      </c>
      <c r="AG14">
        <f t="shared" si="5"/>
        <v>6.8645805938508581E-2</v>
      </c>
      <c r="AH14">
        <f t="shared" si="5"/>
        <v>3.5202428891352104E-2</v>
      </c>
      <c r="AI14">
        <f t="shared" si="5"/>
        <v>7.6139399599605834E-2</v>
      </c>
      <c r="AN14">
        <f t="shared" si="26"/>
        <v>0.98518361456671588</v>
      </c>
      <c r="AO14">
        <f t="shared" si="27"/>
        <v>0.9981567692173583</v>
      </c>
      <c r="AP14">
        <f t="shared" si="27"/>
        <v>0.99999904116901683</v>
      </c>
      <c r="AQ14">
        <f t="shared" si="27"/>
        <v>1</v>
      </c>
      <c r="AR14">
        <f t="shared" si="27"/>
        <v>0.99981500650088417</v>
      </c>
    </row>
    <row r="15" spans="1:44" x14ac:dyDescent="0.25">
      <c r="A15">
        <v>25.221</v>
      </c>
      <c r="B15">
        <v>48.798999999999999</v>
      </c>
      <c r="C15">
        <v>45.346000000000004</v>
      </c>
      <c r="D15">
        <v>43.646999999999998</v>
      </c>
      <c r="E15">
        <v>24.021999999999998</v>
      </c>
      <c r="F15">
        <v>53.482000000000006</v>
      </c>
      <c r="H15">
        <v>15.520800000000001</v>
      </c>
      <c r="I15">
        <f t="shared" si="7"/>
        <v>0.91271736309369322</v>
      </c>
      <c r="J15">
        <f t="shared" si="8"/>
        <v>0.96738516722574652</v>
      </c>
      <c r="K15">
        <f t="shared" si="9"/>
        <v>0.8900446327256224</v>
      </c>
      <c r="L15">
        <f t="shared" si="10"/>
        <v>0.98163856974122166</v>
      </c>
      <c r="M15">
        <f t="shared" si="11"/>
        <v>0.97135043625472062</v>
      </c>
      <c r="N15">
        <f t="shared" si="12"/>
        <v>0.89873545981437175</v>
      </c>
      <c r="O15">
        <f t="shared" si="13"/>
        <v>0.96147725075483759</v>
      </c>
      <c r="P15">
        <f t="shared" si="14"/>
        <v>1.0659433648644565</v>
      </c>
      <c r="Q15">
        <f t="shared" si="15"/>
        <v>1.1070607763023497</v>
      </c>
      <c r="R15">
        <f t="shared" si="16"/>
        <v>1.0718059379418108</v>
      </c>
      <c r="S15">
        <f t="shared" si="17"/>
        <v>0.98194522675029294</v>
      </c>
      <c r="T15">
        <f t="shared" si="18"/>
        <v>0.95275857153040133</v>
      </c>
      <c r="U15">
        <f t="shared" si="19"/>
        <v>0.98425854337405283</v>
      </c>
      <c r="V15">
        <f t="shared" si="20"/>
        <v>1.0403337969401947</v>
      </c>
      <c r="W15">
        <f t="shared" si="21"/>
        <v>0.96175104269099043</v>
      </c>
      <c r="X15">
        <f t="shared" si="22"/>
        <v>0.98328040933365068</v>
      </c>
      <c r="Y15">
        <f t="shared" si="23"/>
        <v>6.3435791919613668E-2</v>
      </c>
      <c r="Z15">
        <f t="shared" si="24"/>
        <v>0.93113268321945253</v>
      </c>
      <c r="AA15">
        <f t="shared" si="24"/>
        <v>0.96054032983699511</v>
      </c>
      <c r="AB15">
        <f t="shared" si="24"/>
        <v>0.98008218032137728</v>
      </c>
      <c r="AC15">
        <f t="shared" si="24"/>
        <v>1.0430110476612553</v>
      </c>
      <c r="AD15">
        <f t="shared" si="4"/>
        <v>1.0016358056291739</v>
      </c>
      <c r="AE15">
        <f t="shared" si="25"/>
        <v>4.4556810252566671E-2</v>
      </c>
      <c r="AF15">
        <f t="shared" si="5"/>
        <v>7.3581717167711331E-3</v>
      </c>
      <c r="AG15">
        <f t="shared" si="5"/>
        <v>8.802370418400457E-2</v>
      </c>
      <c r="AH15">
        <f t="shared" si="5"/>
        <v>6.2753949901445491E-2</v>
      </c>
      <c r="AI15">
        <f t="shared" si="5"/>
        <v>6.0958368504886729E-2</v>
      </c>
      <c r="AN15">
        <f t="shared" si="26"/>
        <v>0.99188341106494959</v>
      </c>
      <c r="AO15">
        <f t="shared" si="27"/>
        <v>0.99925031432763467</v>
      </c>
      <c r="AP15">
        <f t="shared" si="27"/>
        <v>0.99999986761493742</v>
      </c>
      <c r="AQ15">
        <f t="shared" si="27"/>
        <v>1</v>
      </c>
      <c r="AR15">
        <f t="shared" si="27"/>
        <v>0.99994582500697227</v>
      </c>
    </row>
    <row r="16" spans="1:44" x14ac:dyDescent="0.25">
      <c r="A16">
        <v>27.160800000000002</v>
      </c>
      <c r="B16">
        <v>50.625999999999991</v>
      </c>
      <c r="C16">
        <v>48.891999999999996</v>
      </c>
      <c r="D16">
        <v>46.822000000000003</v>
      </c>
      <c r="E16">
        <v>27.782999999999998</v>
      </c>
      <c r="F16">
        <v>58.682000000000002</v>
      </c>
      <c r="H16">
        <v>17.460599999999999</v>
      </c>
      <c r="I16">
        <f t="shared" si="7"/>
        <v>1</v>
      </c>
      <c r="J16">
        <f t="shared" si="8"/>
        <v>1</v>
      </c>
      <c r="K16">
        <f t="shared" si="9"/>
        <v>1</v>
      </c>
      <c r="L16">
        <f t="shared" si="10"/>
        <v>1</v>
      </c>
      <c r="M16">
        <f t="shared" si="11"/>
        <v>1</v>
      </c>
      <c r="N16">
        <f t="shared" si="12"/>
        <v>1</v>
      </c>
      <c r="O16">
        <f t="shared" si="13"/>
        <v>1</v>
      </c>
      <c r="P16">
        <f t="shared" si="14"/>
        <v>1</v>
      </c>
      <c r="Q16">
        <f t="shared" si="15"/>
        <v>1</v>
      </c>
      <c r="R16">
        <f t="shared" si="16"/>
        <v>1</v>
      </c>
      <c r="S16">
        <f t="shared" si="17"/>
        <v>1</v>
      </c>
      <c r="T16">
        <f t="shared" si="18"/>
        <v>1</v>
      </c>
      <c r="U16">
        <f t="shared" si="19"/>
        <v>1</v>
      </c>
      <c r="V16">
        <f t="shared" si="20"/>
        <v>1</v>
      </c>
      <c r="W16">
        <f t="shared" si="21"/>
        <v>1</v>
      </c>
      <c r="X16">
        <f t="shared" si="22"/>
        <v>1</v>
      </c>
      <c r="Y16">
        <f t="shared" si="23"/>
        <v>0</v>
      </c>
      <c r="Z16">
        <f t="shared" si="24"/>
        <v>1</v>
      </c>
      <c r="AA16">
        <f t="shared" si="24"/>
        <v>1</v>
      </c>
      <c r="AB16">
        <f t="shared" si="24"/>
        <v>1</v>
      </c>
      <c r="AC16">
        <f t="shared" si="24"/>
        <v>1</v>
      </c>
      <c r="AD16">
        <f t="shared" si="4"/>
        <v>1</v>
      </c>
      <c r="AE16">
        <f t="shared" si="25"/>
        <v>0</v>
      </c>
      <c r="AF16">
        <f t="shared" si="5"/>
        <v>0</v>
      </c>
      <c r="AG16">
        <f t="shared" si="5"/>
        <v>0</v>
      </c>
      <c r="AH16">
        <f t="shared" si="5"/>
        <v>0</v>
      </c>
      <c r="AI16">
        <f t="shared" si="5"/>
        <v>0</v>
      </c>
      <c r="AN16">
        <f t="shared" si="26"/>
        <v>0.99555281030044007</v>
      </c>
      <c r="AO16">
        <f t="shared" si="27"/>
        <v>0.99969500022609403</v>
      </c>
      <c r="AP16">
        <f t="shared" si="27"/>
        <v>0.9999999817105012</v>
      </c>
      <c r="AQ16">
        <f t="shared" si="27"/>
        <v>1</v>
      </c>
      <c r="AR16">
        <f t="shared" si="27"/>
        <v>0.99998412893087829</v>
      </c>
    </row>
    <row r="17" spans="1:8" x14ac:dyDescent="0.25">
      <c r="A17">
        <v>29.101199999999999</v>
      </c>
      <c r="B17">
        <v>51.017000000000003</v>
      </c>
      <c r="C17">
        <v>43.397999999999996</v>
      </c>
      <c r="D17">
        <v>45.119</v>
      </c>
      <c r="E17">
        <v>26.559999999999995</v>
      </c>
      <c r="F17">
        <v>59.103000000000002</v>
      </c>
    </row>
    <row r="18" spans="1:8" x14ac:dyDescent="0.25">
      <c r="A18">
        <v>31.040999999999997</v>
      </c>
      <c r="B18">
        <v>47.101000000000006</v>
      </c>
      <c r="C18">
        <v>46.162999999999997</v>
      </c>
      <c r="D18">
        <v>44.930999999999997</v>
      </c>
      <c r="E18">
        <v>29.045999999999999</v>
      </c>
      <c r="F18">
        <v>58.854000000000006</v>
      </c>
    </row>
    <row r="19" spans="1:8" x14ac:dyDescent="0.25">
      <c r="A19">
        <v>32.981400000000001</v>
      </c>
      <c r="B19">
        <v>49.302000000000007</v>
      </c>
      <c r="C19">
        <v>47.204999999999998</v>
      </c>
      <c r="D19">
        <v>45.948999999999998</v>
      </c>
      <c r="E19">
        <v>30.300999999999998</v>
      </c>
      <c r="F19">
        <v>61.968000000000004</v>
      </c>
    </row>
    <row r="20" spans="1:8" x14ac:dyDescent="0.25">
      <c r="A20">
        <v>34.921199999999999</v>
      </c>
      <c r="B20">
        <v>50.375</v>
      </c>
      <c r="C20">
        <v>49.241</v>
      </c>
      <c r="D20">
        <v>44.274000000000001</v>
      </c>
      <c r="E20">
        <v>30.181999999999999</v>
      </c>
      <c r="F20">
        <v>61.802999999999997</v>
      </c>
    </row>
    <row r="21" spans="1:8" x14ac:dyDescent="0.25">
      <c r="A21">
        <v>36.861600000000003</v>
      </c>
      <c r="B21">
        <v>50.788000000000004</v>
      </c>
      <c r="C21">
        <v>53.003999999999998</v>
      </c>
      <c r="D21">
        <v>43.983000000000004</v>
      </c>
      <c r="E21">
        <v>31.886000000000003</v>
      </c>
      <c r="F21">
        <v>68.019000000000005</v>
      </c>
    </row>
    <row r="22" spans="1:8" x14ac:dyDescent="0.25">
      <c r="A22">
        <v>38.801400000000001</v>
      </c>
      <c r="B22">
        <v>52.19</v>
      </c>
      <c r="C22">
        <v>51.784999999999997</v>
      </c>
      <c r="D22">
        <v>44.363</v>
      </c>
      <c r="E22">
        <v>30.491000000000003</v>
      </c>
      <c r="F22">
        <v>65.792000000000002</v>
      </c>
    </row>
    <row r="23" spans="1:8" x14ac:dyDescent="0.25">
      <c r="A23">
        <v>40.741799999999998</v>
      </c>
      <c r="B23">
        <v>48.915000000000006</v>
      </c>
      <c r="C23">
        <v>51.004000000000005</v>
      </c>
      <c r="D23">
        <v>44.474000000000004</v>
      </c>
      <c r="E23">
        <v>29.168000000000003</v>
      </c>
      <c r="F23">
        <v>61.587000000000003</v>
      </c>
      <c r="H23">
        <f t="shared" ref="H23:H31" si="28">H22+3.87</f>
        <v>3.87</v>
      </c>
    </row>
    <row r="24" spans="1:8" x14ac:dyDescent="0.25">
      <c r="A24">
        <v>42.681600000000003</v>
      </c>
      <c r="B24">
        <v>57.323999999999998</v>
      </c>
      <c r="C24">
        <v>54.274999999999991</v>
      </c>
      <c r="D24">
        <v>44.924999999999997</v>
      </c>
      <c r="E24">
        <v>32.147999999999996</v>
      </c>
      <c r="F24">
        <v>65.591999999999999</v>
      </c>
      <c r="H24">
        <f t="shared" si="28"/>
        <v>7.74</v>
      </c>
    </row>
    <row r="25" spans="1:8" x14ac:dyDescent="0.25">
      <c r="A25">
        <v>44.621399999999994</v>
      </c>
      <c r="B25">
        <v>65.189000000000007</v>
      </c>
      <c r="C25">
        <v>50.784999999999997</v>
      </c>
      <c r="D25">
        <v>44.948999999999998</v>
      </c>
      <c r="E25">
        <v>31.419</v>
      </c>
      <c r="F25">
        <v>67.61</v>
      </c>
      <c r="H25">
        <f t="shared" si="28"/>
        <v>11.61</v>
      </c>
    </row>
    <row r="26" spans="1:8" x14ac:dyDescent="0.25">
      <c r="A26">
        <v>46.561799999999998</v>
      </c>
      <c r="B26">
        <v>80.49799999999999</v>
      </c>
      <c r="C26">
        <v>86.586999999999989</v>
      </c>
      <c r="D26">
        <v>69.558999999999997</v>
      </c>
      <c r="E26">
        <v>52.31</v>
      </c>
      <c r="F26">
        <v>106.36199999999999</v>
      </c>
      <c r="H26">
        <f t="shared" si="28"/>
        <v>15.48</v>
      </c>
    </row>
    <row r="27" spans="1:8" x14ac:dyDescent="0.25">
      <c r="A27">
        <v>48.501599999999996</v>
      </c>
      <c r="B27">
        <v>85.665999999999997</v>
      </c>
      <c r="C27">
        <v>96.13</v>
      </c>
      <c r="D27">
        <v>70.048000000000002</v>
      </c>
      <c r="E27">
        <v>52.004000000000005</v>
      </c>
      <c r="F27">
        <v>119.327</v>
      </c>
      <c r="H27">
        <f t="shared" si="28"/>
        <v>19.350000000000001</v>
      </c>
    </row>
    <row r="28" spans="1:8" x14ac:dyDescent="0.25">
      <c r="A28">
        <v>50.442</v>
      </c>
      <c r="B28">
        <v>89.544000000000011</v>
      </c>
      <c r="C28">
        <v>98.922000000000011</v>
      </c>
      <c r="D28">
        <v>68.468000000000004</v>
      </c>
      <c r="E28">
        <v>51.074999999999996</v>
      </c>
      <c r="F28">
        <v>118.16900000000001</v>
      </c>
      <c r="H28">
        <f t="shared" si="28"/>
        <v>23.220000000000002</v>
      </c>
    </row>
    <row r="29" spans="1:8" x14ac:dyDescent="0.25">
      <c r="A29">
        <v>52.381799999999998</v>
      </c>
      <c r="B29">
        <v>93.371000000000009</v>
      </c>
      <c r="C29">
        <v>106.01600000000001</v>
      </c>
      <c r="D29">
        <v>70.742000000000004</v>
      </c>
      <c r="E29">
        <v>53.152999999999999</v>
      </c>
      <c r="F29">
        <v>122.81</v>
      </c>
      <c r="H29">
        <f t="shared" si="28"/>
        <v>27.090000000000003</v>
      </c>
    </row>
    <row r="30" spans="1:8" x14ac:dyDescent="0.25">
      <c r="A30">
        <v>54.322200000000002</v>
      </c>
      <c r="B30">
        <v>93.445999999999998</v>
      </c>
      <c r="C30">
        <v>104.931</v>
      </c>
      <c r="D30">
        <v>70.466999999999999</v>
      </c>
      <c r="E30">
        <v>51.006</v>
      </c>
      <c r="F30">
        <v>121.833</v>
      </c>
      <c r="H30">
        <f t="shared" si="28"/>
        <v>30.960000000000004</v>
      </c>
    </row>
    <row r="31" spans="1:8" x14ac:dyDescent="0.25">
      <c r="A31">
        <v>56.262</v>
      </c>
      <c r="B31">
        <v>96.787999999999997</v>
      </c>
      <c r="C31">
        <v>106.842</v>
      </c>
      <c r="D31">
        <v>70.596000000000004</v>
      </c>
      <c r="E31">
        <v>51.655999999999999</v>
      </c>
      <c r="F31">
        <v>127.55000000000001</v>
      </c>
      <c r="H31">
        <f t="shared" si="28"/>
        <v>34.830000000000005</v>
      </c>
    </row>
    <row r="32" spans="1:8" x14ac:dyDescent="0.25">
      <c r="A32">
        <v>58.202399999999997</v>
      </c>
      <c r="B32">
        <v>92.978999999999999</v>
      </c>
      <c r="C32">
        <v>112.163</v>
      </c>
      <c r="D32">
        <v>69.210999999999999</v>
      </c>
      <c r="E32">
        <v>51.043999999999997</v>
      </c>
      <c r="F32">
        <v>124.215</v>
      </c>
    </row>
    <row r="33" spans="1:6" x14ac:dyDescent="0.25">
      <c r="A33">
        <v>60.142200000000003</v>
      </c>
      <c r="B33">
        <v>100.35599999999999</v>
      </c>
      <c r="C33">
        <v>109.039</v>
      </c>
      <c r="D33">
        <v>68.48</v>
      </c>
      <c r="E33">
        <v>49.702999999999996</v>
      </c>
      <c r="F33">
        <v>127.282</v>
      </c>
    </row>
    <row r="34" spans="1:6" x14ac:dyDescent="0.25">
      <c r="A34">
        <v>62.082599999999999</v>
      </c>
      <c r="B34">
        <v>103.71899999999999</v>
      </c>
      <c r="C34">
        <v>111.003</v>
      </c>
      <c r="D34">
        <v>71.387</v>
      </c>
      <c r="E34">
        <v>50.045000000000002</v>
      </c>
      <c r="F34">
        <v>129.042</v>
      </c>
    </row>
    <row r="35" spans="1:6" x14ac:dyDescent="0.25">
      <c r="A35">
        <v>64.022400000000005</v>
      </c>
      <c r="B35">
        <v>53.110000000000007</v>
      </c>
      <c r="C35">
        <v>57.890999999999998</v>
      </c>
      <c r="D35">
        <v>42.231999999999999</v>
      </c>
      <c r="E35">
        <v>30.332000000000001</v>
      </c>
      <c r="F35">
        <v>70.97999999999999</v>
      </c>
    </row>
    <row r="36" spans="1:6" x14ac:dyDescent="0.25">
      <c r="A36">
        <v>65.962199999999996</v>
      </c>
      <c r="B36">
        <v>54.815000000000005</v>
      </c>
      <c r="C36">
        <v>52.041999999999994</v>
      </c>
      <c r="D36">
        <v>42.384999999999998</v>
      </c>
      <c r="E36">
        <v>32.711999999999996</v>
      </c>
      <c r="F36">
        <v>72.623999999999995</v>
      </c>
    </row>
    <row r="37" spans="1:6" x14ac:dyDescent="0.25">
      <c r="A37">
        <v>67.902600000000007</v>
      </c>
      <c r="B37">
        <v>55.114999999999995</v>
      </c>
      <c r="C37">
        <v>51.477000000000004</v>
      </c>
      <c r="D37">
        <v>40.320000000000007</v>
      </c>
      <c r="E37">
        <v>31.988000000000003</v>
      </c>
      <c r="F37">
        <v>66.185999999999993</v>
      </c>
    </row>
    <row r="38" spans="1:6" x14ac:dyDescent="0.25">
      <c r="A38">
        <v>69.842399999999998</v>
      </c>
      <c r="B38">
        <v>59.815999999999995</v>
      </c>
      <c r="C38">
        <v>49.898999999999994</v>
      </c>
      <c r="D38">
        <v>41.894999999999996</v>
      </c>
      <c r="E38">
        <v>32.713000000000001</v>
      </c>
      <c r="F38">
        <v>66.387</v>
      </c>
    </row>
    <row r="39" spans="1:6" x14ac:dyDescent="0.25">
      <c r="A39">
        <v>71.782799999999995</v>
      </c>
      <c r="B39">
        <v>59.146999999999998</v>
      </c>
      <c r="C39">
        <v>45.561</v>
      </c>
      <c r="D39">
        <v>41.777000000000001</v>
      </c>
      <c r="E39">
        <v>30.280999999999999</v>
      </c>
      <c r="F39">
        <v>65.794999999999987</v>
      </c>
    </row>
    <row r="40" spans="1:6" x14ac:dyDescent="0.25">
      <c r="A40">
        <v>73.7226</v>
      </c>
      <c r="B40">
        <v>64.314000000000007</v>
      </c>
      <c r="C40">
        <v>50.923000000000002</v>
      </c>
      <c r="D40">
        <v>40.209000000000003</v>
      </c>
      <c r="E40">
        <v>31.707999999999998</v>
      </c>
      <c r="F40">
        <v>64.346999999999994</v>
      </c>
    </row>
    <row r="41" spans="1:6" x14ac:dyDescent="0.25">
      <c r="A41">
        <v>75.662999999999997</v>
      </c>
      <c r="B41">
        <v>58.091999999999999</v>
      </c>
      <c r="C41">
        <v>46.397000000000006</v>
      </c>
      <c r="D41">
        <v>41.606000000000002</v>
      </c>
      <c r="E41">
        <v>33.103000000000002</v>
      </c>
      <c r="F41">
        <v>61.385999999999996</v>
      </c>
    </row>
    <row r="42" spans="1:6" x14ac:dyDescent="0.25">
      <c r="A42">
        <v>77.602800000000002</v>
      </c>
      <c r="B42">
        <v>64.900999999999996</v>
      </c>
      <c r="C42">
        <v>45.816999999999993</v>
      </c>
      <c r="D42">
        <v>42.266000000000005</v>
      </c>
      <c r="E42">
        <v>32.870000000000005</v>
      </c>
      <c r="F42">
        <v>65.646000000000001</v>
      </c>
    </row>
    <row r="43" spans="1:6" x14ac:dyDescent="0.25">
      <c r="A43">
        <v>79.543199999999999</v>
      </c>
      <c r="B43">
        <v>69.695999999999998</v>
      </c>
      <c r="C43">
        <v>47.150000000000006</v>
      </c>
      <c r="D43">
        <v>40.292000000000002</v>
      </c>
      <c r="E43">
        <v>33.274000000000001</v>
      </c>
      <c r="F43">
        <v>61.576999999999998</v>
      </c>
    </row>
    <row r="44" spans="1:6" x14ac:dyDescent="0.25">
      <c r="A44">
        <v>81.483000000000004</v>
      </c>
      <c r="B44">
        <v>66.943999999999988</v>
      </c>
      <c r="C44">
        <v>47.297000000000004</v>
      </c>
      <c r="D44">
        <v>40.948</v>
      </c>
      <c r="E44">
        <v>32.912999999999997</v>
      </c>
      <c r="F44">
        <v>64.913999999999987</v>
      </c>
    </row>
    <row r="45" spans="1:6" x14ac:dyDescent="0.25">
      <c r="A45">
        <v>83.423400000000001</v>
      </c>
      <c r="B45">
        <v>68.27</v>
      </c>
      <c r="C45">
        <v>47.382000000000005</v>
      </c>
      <c r="D45">
        <v>39.406999999999996</v>
      </c>
      <c r="E45">
        <v>33.521000000000001</v>
      </c>
      <c r="F45">
        <v>67.489000000000004</v>
      </c>
    </row>
    <row r="46" spans="1:6" x14ac:dyDescent="0.25">
      <c r="A46">
        <v>85.363200000000006</v>
      </c>
      <c r="B46">
        <v>66.403000000000006</v>
      </c>
      <c r="C46">
        <v>45.301000000000002</v>
      </c>
      <c r="D46">
        <v>38.119</v>
      </c>
      <c r="E46">
        <v>33.549999999999997</v>
      </c>
      <c r="F46">
        <v>70.733000000000004</v>
      </c>
    </row>
    <row r="47" spans="1:6" x14ac:dyDescent="0.25">
      <c r="A47">
        <v>87.302999999999997</v>
      </c>
      <c r="B47">
        <v>64.676999999999992</v>
      </c>
      <c r="C47">
        <v>45.346999999999994</v>
      </c>
      <c r="D47">
        <v>37.631</v>
      </c>
      <c r="E47">
        <v>33.807000000000002</v>
      </c>
      <c r="F47">
        <v>65.738</v>
      </c>
    </row>
    <row r="48" spans="1:6" x14ac:dyDescent="0.25">
      <c r="A48">
        <v>89.243399999999994</v>
      </c>
      <c r="B48">
        <v>60.879000000000005</v>
      </c>
      <c r="C48">
        <v>45.483000000000004</v>
      </c>
      <c r="D48">
        <v>40.695</v>
      </c>
      <c r="E48">
        <v>35.694000000000003</v>
      </c>
      <c r="F48">
        <v>68.676000000000002</v>
      </c>
    </row>
    <row r="49" spans="1:6" x14ac:dyDescent="0.25">
      <c r="A49">
        <v>91.183199999999999</v>
      </c>
      <c r="B49">
        <v>78.266000000000005</v>
      </c>
      <c r="C49">
        <v>42.14</v>
      </c>
      <c r="D49">
        <v>40.905000000000001</v>
      </c>
      <c r="E49">
        <v>35.641999999999996</v>
      </c>
      <c r="F49">
        <v>68.95</v>
      </c>
    </row>
    <row r="50" spans="1:6" x14ac:dyDescent="0.25">
      <c r="A50">
        <v>93.123599999999996</v>
      </c>
      <c r="B50">
        <v>103.59700000000001</v>
      </c>
      <c r="C50">
        <v>84.978999999999999</v>
      </c>
      <c r="D50">
        <v>62.451999999999991</v>
      </c>
      <c r="E50">
        <v>59.355999999999995</v>
      </c>
      <c r="F50">
        <v>116.774</v>
      </c>
    </row>
    <row r="51" spans="1:6" x14ac:dyDescent="0.25">
      <c r="A51">
        <v>95.063400000000001</v>
      </c>
      <c r="B51">
        <v>97.424999999999997</v>
      </c>
      <c r="C51">
        <v>85.11999999999999</v>
      </c>
      <c r="D51">
        <v>63.865000000000002</v>
      </c>
      <c r="E51">
        <v>57.883000000000003</v>
      </c>
      <c r="F51">
        <v>127.69799999999999</v>
      </c>
    </row>
    <row r="52" spans="1:6" x14ac:dyDescent="0.25">
      <c r="A52">
        <v>97.003799999999998</v>
      </c>
      <c r="B52">
        <v>106.199</v>
      </c>
      <c r="C52">
        <v>90.683999999999997</v>
      </c>
      <c r="D52">
        <v>68.826999999999998</v>
      </c>
      <c r="E52">
        <v>55.503999999999998</v>
      </c>
      <c r="F52">
        <v>119.97799999999999</v>
      </c>
    </row>
    <row r="53" spans="1:6" x14ac:dyDescent="0.25">
      <c r="A53">
        <v>98.943600000000004</v>
      </c>
      <c r="B53">
        <v>111.508</v>
      </c>
      <c r="C53">
        <v>96.707999999999998</v>
      </c>
      <c r="D53">
        <v>69.405000000000001</v>
      </c>
      <c r="E53">
        <v>55.481000000000002</v>
      </c>
      <c r="F53">
        <v>128.554</v>
      </c>
    </row>
    <row r="54" spans="1:6" x14ac:dyDescent="0.25">
      <c r="A54">
        <v>100.884</v>
      </c>
      <c r="B54">
        <v>109.46199999999999</v>
      </c>
      <c r="C54">
        <v>97.727999999999994</v>
      </c>
      <c r="D54">
        <v>71.301999999999992</v>
      </c>
      <c r="E54">
        <v>56.297000000000004</v>
      </c>
      <c r="F54">
        <v>128.626</v>
      </c>
    </row>
    <row r="55" spans="1:6" x14ac:dyDescent="0.25">
      <c r="A55">
        <v>102.82380000000001</v>
      </c>
      <c r="B55">
        <v>116.071</v>
      </c>
      <c r="C55">
        <v>101.58799999999999</v>
      </c>
      <c r="D55">
        <v>74.557000000000002</v>
      </c>
      <c r="E55">
        <v>54.442999999999998</v>
      </c>
      <c r="F55">
        <v>130.00300000000001</v>
      </c>
    </row>
    <row r="56" spans="1:6" x14ac:dyDescent="0.25">
      <c r="A56">
        <v>104.7642</v>
      </c>
      <c r="B56">
        <v>118.542</v>
      </c>
      <c r="C56">
        <v>101.86099999999999</v>
      </c>
      <c r="D56">
        <v>74.592999999999989</v>
      </c>
      <c r="E56">
        <v>52.142000000000003</v>
      </c>
      <c r="F56">
        <v>126.51300000000001</v>
      </c>
    </row>
    <row r="57" spans="1:6" x14ac:dyDescent="0.25">
      <c r="A57">
        <v>106.70399999999999</v>
      </c>
      <c r="B57">
        <v>122.61499999999999</v>
      </c>
      <c r="C57">
        <v>106.783</v>
      </c>
      <c r="D57">
        <v>76.176000000000002</v>
      </c>
      <c r="E57">
        <v>52.983000000000004</v>
      </c>
      <c r="F57">
        <v>126.56599999999999</v>
      </c>
    </row>
    <row r="58" spans="1:6" x14ac:dyDescent="0.25">
      <c r="A58">
        <v>108.6438</v>
      </c>
      <c r="B58">
        <v>127.61200000000001</v>
      </c>
      <c r="C58">
        <v>109.373</v>
      </c>
      <c r="D58">
        <v>73.994</v>
      </c>
      <c r="E58">
        <v>51.305999999999997</v>
      </c>
      <c r="F58">
        <v>122.706</v>
      </c>
    </row>
    <row r="59" spans="1:6" x14ac:dyDescent="0.25">
      <c r="A59">
        <v>110.5842</v>
      </c>
      <c r="B59">
        <v>129.374</v>
      </c>
      <c r="C59">
        <v>105.961</v>
      </c>
      <c r="D59">
        <v>74.817999999999998</v>
      </c>
      <c r="E59">
        <v>52.003</v>
      </c>
      <c r="F59">
        <v>122.50999999999999</v>
      </c>
    </row>
    <row r="60" spans="1:6" x14ac:dyDescent="0.25">
      <c r="A60">
        <v>112.524</v>
      </c>
      <c r="B60">
        <v>125.10799999999999</v>
      </c>
      <c r="C60">
        <v>103.943</v>
      </c>
      <c r="D60">
        <v>79.715999999999994</v>
      </c>
      <c r="E60">
        <v>52.58</v>
      </c>
      <c r="F60">
        <v>123.64999999999999</v>
      </c>
    </row>
    <row r="61" spans="1:6" x14ac:dyDescent="0.25">
      <c r="A61">
        <v>114.4644</v>
      </c>
      <c r="B61">
        <v>131.17399999999998</v>
      </c>
      <c r="C61">
        <v>104.483</v>
      </c>
      <c r="D61">
        <v>79.933000000000007</v>
      </c>
      <c r="E61">
        <v>52.475999999999999</v>
      </c>
      <c r="F61">
        <v>118.99600000000001</v>
      </c>
    </row>
    <row r="62" spans="1:6" x14ac:dyDescent="0.25">
      <c r="A62">
        <v>116.4042</v>
      </c>
      <c r="B62">
        <v>134.29100000000003</v>
      </c>
      <c r="C62">
        <v>99.924999999999997</v>
      </c>
      <c r="D62">
        <v>80.992000000000004</v>
      </c>
      <c r="E62">
        <v>53.387999999999998</v>
      </c>
      <c r="F62">
        <v>117</v>
      </c>
    </row>
    <row r="63" spans="1:6" x14ac:dyDescent="0.25">
      <c r="A63">
        <v>118.3446</v>
      </c>
      <c r="B63">
        <v>137.11699999999999</v>
      </c>
      <c r="C63">
        <v>97.628999999999991</v>
      </c>
      <c r="D63">
        <v>85.978999999999999</v>
      </c>
      <c r="E63">
        <v>55.113999999999997</v>
      </c>
      <c r="F63">
        <v>122.744</v>
      </c>
    </row>
    <row r="64" spans="1:6" x14ac:dyDescent="0.25">
      <c r="A64">
        <v>120.28440000000001</v>
      </c>
      <c r="B64">
        <v>73.043999999999997</v>
      </c>
      <c r="C64">
        <v>50.004999999999995</v>
      </c>
      <c r="D64">
        <v>52.853999999999999</v>
      </c>
      <c r="E64">
        <v>28.991000000000003</v>
      </c>
      <c r="F64">
        <v>66.772999999999996</v>
      </c>
    </row>
    <row r="65" spans="1:6" x14ac:dyDescent="0.25">
      <c r="A65">
        <v>122.2248</v>
      </c>
      <c r="B65">
        <v>77.460999999999999</v>
      </c>
      <c r="C65">
        <v>45.412000000000006</v>
      </c>
      <c r="D65">
        <v>51.995000000000005</v>
      </c>
      <c r="E65">
        <v>30.279999999999998</v>
      </c>
      <c r="F65">
        <v>56.72</v>
      </c>
    </row>
    <row r="66" spans="1:6" x14ac:dyDescent="0.25">
      <c r="A66">
        <v>124.16459999999999</v>
      </c>
      <c r="B66">
        <v>79.177999999999997</v>
      </c>
      <c r="C66">
        <v>43.805999999999997</v>
      </c>
      <c r="D66">
        <v>49.893000000000001</v>
      </c>
      <c r="E66">
        <v>31.232000000000003</v>
      </c>
      <c r="F66">
        <v>59.222999999999999</v>
      </c>
    </row>
    <row r="67" spans="1:6" x14ac:dyDescent="0.25">
      <c r="A67">
        <v>126.105</v>
      </c>
      <c r="B67">
        <v>82.41</v>
      </c>
      <c r="C67">
        <v>40.665000000000006</v>
      </c>
      <c r="D67">
        <v>51.480000000000004</v>
      </c>
      <c r="E67">
        <v>30.680000000000003</v>
      </c>
      <c r="F67">
        <v>61.456000000000003</v>
      </c>
    </row>
    <row r="68" spans="1:6" x14ac:dyDescent="0.25">
      <c r="A68">
        <v>128.04480000000001</v>
      </c>
      <c r="B68">
        <v>88.710000000000008</v>
      </c>
      <c r="C68">
        <v>41.305000000000007</v>
      </c>
      <c r="D68">
        <v>52.063000000000002</v>
      </c>
      <c r="E68">
        <v>31.071999999999999</v>
      </c>
      <c r="F68">
        <v>59.832999999999998</v>
      </c>
    </row>
    <row r="69" spans="1:6" x14ac:dyDescent="0.25">
      <c r="A69">
        <v>129.9846</v>
      </c>
      <c r="B69">
        <v>80.254999999999995</v>
      </c>
      <c r="C69">
        <v>44.67</v>
      </c>
      <c r="D69">
        <v>49.722999999999999</v>
      </c>
      <c r="E69">
        <v>30.817999999999998</v>
      </c>
      <c r="F69">
        <v>59.241</v>
      </c>
    </row>
    <row r="70" spans="1:6" x14ac:dyDescent="0.25">
      <c r="A70">
        <v>131.92500000000001</v>
      </c>
      <c r="B70">
        <v>79.534999999999997</v>
      </c>
      <c r="C70">
        <v>48.687999999999995</v>
      </c>
      <c r="D70">
        <v>47.868999999999993</v>
      </c>
      <c r="E70">
        <v>30.071999999999996</v>
      </c>
      <c r="F70">
        <v>61.323</v>
      </c>
    </row>
    <row r="71" spans="1:6" x14ac:dyDescent="0.25">
      <c r="A71">
        <v>133.8648</v>
      </c>
      <c r="B71">
        <v>124.85600000000001</v>
      </c>
      <c r="C71">
        <v>86.944000000000003</v>
      </c>
      <c r="D71">
        <v>74.466000000000008</v>
      </c>
      <c r="E71">
        <v>47.064</v>
      </c>
      <c r="F71">
        <v>99.504999999999995</v>
      </c>
    </row>
    <row r="72" spans="1:6" x14ac:dyDescent="0.25">
      <c r="A72">
        <v>135.80520000000001</v>
      </c>
      <c r="B72">
        <v>137.51900000000001</v>
      </c>
      <c r="C72">
        <v>88.935000000000002</v>
      </c>
      <c r="D72">
        <v>73.550000000000011</v>
      </c>
      <c r="E72">
        <v>46.315999999999995</v>
      </c>
      <c r="F72">
        <v>102.59400000000001</v>
      </c>
    </row>
    <row r="73" spans="1:6" x14ac:dyDescent="0.25">
      <c r="A73">
        <v>137.745</v>
      </c>
      <c r="B73">
        <v>144.75</v>
      </c>
      <c r="C73">
        <v>104.244</v>
      </c>
      <c r="D73">
        <v>71.688999999999993</v>
      </c>
      <c r="E73">
        <v>46.157999999999994</v>
      </c>
      <c r="F73">
        <v>114.461</v>
      </c>
    </row>
    <row r="74" spans="1:6" x14ac:dyDescent="0.25">
      <c r="A74">
        <v>139.68539999999999</v>
      </c>
      <c r="B74">
        <v>141.124</v>
      </c>
      <c r="C74">
        <v>105.377</v>
      </c>
      <c r="D74">
        <v>73.739000000000004</v>
      </c>
      <c r="E74">
        <v>46.992000000000004</v>
      </c>
      <c r="F74">
        <v>119.96000000000001</v>
      </c>
    </row>
    <row r="75" spans="1:6" x14ac:dyDescent="0.25">
      <c r="A75">
        <v>141.62520000000001</v>
      </c>
      <c r="B75">
        <v>148.19300000000001</v>
      </c>
      <c r="C75">
        <v>106.652</v>
      </c>
      <c r="D75">
        <v>73.043999999999997</v>
      </c>
      <c r="E75">
        <v>48.222999999999999</v>
      </c>
      <c r="F75">
        <v>118.203</v>
      </c>
    </row>
    <row r="76" spans="1:6" x14ac:dyDescent="0.25">
      <c r="A76">
        <v>143.56559999999999</v>
      </c>
      <c r="B76">
        <v>140.88400000000001</v>
      </c>
      <c r="C76">
        <v>107.634</v>
      </c>
      <c r="D76">
        <v>76.524999999999991</v>
      </c>
      <c r="E76">
        <v>47.274999999999999</v>
      </c>
      <c r="F76">
        <v>117.65899999999999</v>
      </c>
    </row>
    <row r="77" spans="1:6" x14ac:dyDescent="0.25">
      <c r="A77">
        <v>145.50540000000001</v>
      </c>
      <c r="B77">
        <v>147.23100000000002</v>
      </c>
      <c r="C77">
        <v>108.99</v>
      </c>
      <c r="D77">
        <v>76.543999999999997</v>
      </c>
      <c r="E77">
        <v>49.339999999999996</v>
      </c>
      <c r="F77">
        <v>121.583</v>
      </c>
    </row>
    <row r="78" spans="1:6" x14ac:dyDescent="0.25">
      <c r="A78">
        <v>147.44579999999999</v>
      </c>
      <c r="B78">
        <v>144.03800000000001</v>
      </c>
      <c r="C78">
        <v>102.15300000000001</v>
      </c>
      <c r="D78">
        <v>79.694999999999993</v>
      </c>
      <c r="E78">
        <v>50.268000000000001</v>
      </c>
      <c r="F78">
        <v>118.04899999999999</v>
      </c>
    </row>
    <row r="79" spans="1:6" x14ac:dyDescent="0.25">
      <c r="A79">
        <v>149.38560000000001</v>
      </c>
      <c r="B79">
        <v>145.22400000000002</v>
      </c>
      <c r="C79">
        <v>104.804</v>
      </c>
      <c r="D79">
        <v>80.203999999999994</v>
      </c>
      <c r="E79">
        <v>49.484999999999999</v>
      </c>
      <c r="F79">
        <v>120.30499999999999</v>
      </c>
    </row>
    <row r="80" spans="1:6" x14ac:dyDescent="0.25">
      <c r="A80">
        <v>151.3254</v>
      </c>
      <c r="B80">
        <v>149.13499999999999</v>
      </c>
      <c r="C80">
        <v>101.97500000000001</v>
      </c>
      <c r="D80">
        <v>81.757000000000005</v>
      </c>
      <c r="E80">
        <v>50.293999999999997</v>
      </c>
      <c r="F80">
        <v>114.857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19.03.21_Arch3-CQ-long-light2</vt:lpstr>
      <vt:lpstr>19.03.21_Arch3-CQ-long-ligh4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NikolayIlyinsky</cp:lastModifiedBy>
  <dcterms:created xsi:type="dcterms:W3CDTF">2023-06-14T11:37:41Z</dcterms:created>
  <dcterms:modified xsi:type="dcterms:W3CDTF">2023-09-18T16:50:38Z</dcterms:modified>
</cp:coreProperties>
</file>