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Science_Analysis\MS Excel\"/>
    </mc:Choice>
  </mc:AlternateContent>
  <xr:revisionPtr revIDLastSave="0" documentId="13_ncr:1_{BD3B036B-1C88-4C30-8AFE-7FCA4B737B80}" xr6:coauthVersionLast="47" xr6:coauthVersionMax="47" xr10:uidLastSave="{00000000-0000-0000-0000-000000000000}"/>
  <bookViews>
    <workbookView xWindow="-96" yWindow="0" windowWidth="11712" windowHeight="13776" activeTab="7" xr2:uid="{10839DFC-6F86-41D5-9CBF-ED7EE7A5136A}"/>
  </bookViews>
  <sheets>
    <sheet name="Sheet1" sheetId="1" r:id="rId1"/>
    <sheet name="Sheet2" sheetId="2" r:id="rId2"/>
    <sheet name="Sheet3" sheetId="4" r:id="rId3"/>
    <sheet name="Sheet4" sheetId="5" r:id="rId4"/>
    <sheet name="Sheet5" sheetId="6" r:id="rId5"/>
    <sheet name="Sheet6" sheetId="7" r:id="rId6"/>
    <sheet name="Sheet7" sheetId="8" r:id="rId7"/>
    <sheet name="Sheet8" sheetId="9" r:id="rId8"/>
  </sheets>
  <definedNames>
    <definedName name="_xlnm._FilterDatabase" localSheetId="2" hidden="1">Sheet3!$H$2:$H$12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9" l="1"/>
  <c r="I5" i="9"/>
  <c r="H5" i="9"/>
  <c r="B2" i="8"/>
  <c r="C2" i="8" s="1"/>
  <c r="A2" i="8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I3" i="7"/>
  <c r="I4" i="7"/>
  <c r="I5" i="7"/>
  <c r="I6" i="7"/>
  <c r="I7" i="7"/>
  <c r="I8" i="7"/>
  <c r="I9" i="7"/>
  <c r="I10" i="7"/>
  <c r="I2" i="7"/>
  <c r="H4" i="7"/>
  <c r="H5" i="7"/>
  <c r="H6" i="7"/>
  <c r="H7" i="7"/>
  <c r="H8" i="7"/>
  <c r="H9" i="7"/>
  <c r="H10" i="7"/>
  <c r="H3" i="7"/>
  <c r="H2" i="7"/>
  <c r="O4" i="6"/>
  <c r="O5" i="6"/>
  <c r="O6" i="6"/>
  <c r="O7" i="6"/>
  <c r="O8" i="6"/>
  <c r="O9" i="6"/>
  <c r="O10" i="6"/>
  <c r="O11" i="6"/>
  <c r="O12" i="6"/>
  <c r="O13" i="6"/>
  <c r="O14" i="6"/>
  <c r="O15" i="6"/>
  <c r="O3" i="6"/>
  <c r="N4" i="6"/>
  <c r="N5" i="6"/>
  <c r="N6" i="6"/>
  <c r="N7" i="6"/>
  <c r="N8" i="6"/>
  <c r="N9" i="6"/>
  <c r="N10" i="6"/>
  <c r="N11" i="6"/>
  <c r="N12" i="6"/>
  <c r="N13" i="6"/>
  <c r="N14" i="6"/>
  <c r="N15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15" i="6"/>
  <c r="L9" i="6"/>
  <c r="L4" i="6"/>
  <c r="L5" i="6"/>
  <c r="L6" i="6"/>
  <c r="L7" i="6"/>
  <c r="L8" i="6"/>
  <c r="L10" i="6"/>
  <c r="L11" i="6"/>
  <c r="L12" i="6"/>
  <c r="L13" i="6"/>
  <c r="L14" i="6"/>
  <c r="L3" i="6"/>
  <c r="J4" i="6"/>
  <c r="J5" i="6"/>
  <c r="J6" i="6"/>
  <c r="J7" i="6"/>
  <c r="J8" i="6"/>
  <c r="J9" i="6"/>
  <c r="J10" i="6"/>
  <c r="J11" i="6"/>
  <c r="J12" i="6"/>
  <c r="J13" i="6"/>
  <c r="J14" i="6"/>
  <c r="J15" i="6"/>
  <c r="J3" i="6"/>
  <c r="I4" i="6"/>
  <c r="I5" i="6"/>
  <c r="I6" i="6"/>
  <c r="I7" i="6"/>
  <c r="I8" i="6"/>
  <c r="I9" i="6"/>
  <c r="I10" i="6"/>
  <c r="I11" i="6"/>
  <c r="I12" i="6"/>
  <c r="I13" i="6"/>
  <c r="I14" i="6"/>
  <c r="I15" i="6"/>
  <c r="I3" i="6"/>
  <c r="K4" i="6"/>
  <c r="K5" i="6"/>
  <c r="K6" i="6"/>
  <c r="K7" i="6"/>
  <c r="K8" i="6"/>
  <c r="K9" i="6"/>
  <c r="K10" i="6"/>
  <c r="K11" i="6"/>
  <c r="K12" i="6"/>
  <c r="K13" i="6"/>
  <c r="K14" i="6"/>
  <c r="K15" i="6"/>
  <c r="K3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G4" i="6"/>
  <c r="G5" i="6"/>
  <c r="G6" i="6"/>
  <c r="G7" i="6"/>
  <c r="G8" i="6"/>
  <c r="G9" i="6"/>
  <c r="G10" i="6"/>
  <c r="G11" i="6"/>
  <c r="G12" i="6"/>
  <c r="G13" i="6"/>
  <c r="G14" i="6"/>
  <c r="G15" i="6"/>
  <c r="G3" i="6"/>
  <c r="F4" i="6"/>
  <c r="F5" i="6"/>
  <c r="F6" i="6"/>
  <c r="F7" i="6"/>
  <c r="F8" i="6"/>
  <c r="F9" i="6"/>
  <c r="F10" i="6"/>
  <c r="F11" i="6"/>
  <c r="F12" i="6"/>
  <c r="F13" i="6"/>
  <c r="F14" i="6"/>
  <c r="F15" i="6"/>
  <c r="F3" i="6"/>
  <c r="E4" i="6"/>
  <c r="E5" i="6"/>
  <c r="E6" i="6"/>
  <c r="E7" i="6"/>
  <c r="E8" i="6"/>
  <c r="E9" i="6"/>
  <c r="E10" i="6"/>
  <c r="E11" i="6"/>
  <c r="E12" i="6"/>
  <c r="E13" i="6"/>
  <c r="E14" i="6"/>
  <c r="E15" i="6"/>
  <c r="E3" i="6"/>
  <c r="D5" i="6"/>
  <c r="D6" i="6"/>
  <c r="D7" i="6"/>
  <c r="D8" i="6"/>
  <c r="D9" i="6"/>
  <c r="D10" i="6"/>
  <c r="D11" i="6"/>
  <c r="D12" i="6"/>
  <c r="D13" i="6"/>
  <c r="D14" i="6"/>
  <c r="D15" i="6"/>
  <c r="D4" i="6"/>
  <c r="D3" i="6"/>
  <c r="L3" i="5"/>
  <c r="F5" i="5"/>
  <c r="E5" i="5"/>
  <c r="D5" i="5"/>
  <c r="C5" i="5"/>
  <c r="K2" i="8" l="1"/>
  <c r="L2" i="8"/>
  <c r="I2" i="8"/>
  <c r="G2" i="8"/>
  <c r="H2" i="8"/>
  <c r="E2" i="8"/>
  <c r="D2" i="8"/>
  <c r="F2" i="8" l="1"/>
</calcChain>
</file>

<file path=xl/sharedStrings.xml><?xml version="1.0" encoding="utf-8"?>
<sst xmlns="http://schemas.openxmlformats.org/spreadsheetml/2006/main" count="299" uniqueCount="219">
  <si>
    <t>June-Month-Expenses</t>
  </si>
  <si>
    <t>Date</t>
  </si>
  <si>
    <t>Category</t>
  </si>
  <si>
    <t>Sub-Category</t>
  </si>
  <si>
    <t>Payment Mode</t>
  </si>
  <si>
    <t>Price</t>
  </si>
  <si>
    <t>1st Jun 2024</t>
  </si>
  <si>
    <t>Food</t>
  </si>
  <si>
    <t>Zomato</t>
  </si>
  <si>
    <t>UPI</t>
  </si>
  <si>
    <t>2nd Jun 2024</t>
  </si>
  <si>
    <t>Dress</t>
  </si>
  <si>
    <t>Amazon</t>
  </si>
  <si>
    <t>Cash</t>
  </si>
  <si>
    <t>3rd Jun 2024</t>
  </si>
  <si>
    <t>4th Jun 2024</t>
  </si>
  <si>
    <t>5th Jun 2024</t>
  </si>
  <si>
    <t>6th Jun 2024</t>
  </si>
  <si>
    <t>7th Jun 2024</t>
  </si>
  <si>
    <t>8th Jun 2024</t>
  </si>
  <si>
    <t>9th Jun 2024</t>
  </si>
  <si>
    <t>10th Jun 2024</t>
  </si>
  <si>
    <t>S.No</t>
  </si>
  <si>
    <t>Nagaraj loni</t>
  </si>
  <si>
    <t>ns loni</t>
  </si>
  <si>
    <t>sss loni</t>
  </si>
  <si>
    <t>as loni</t>
  </si>
  <si>
    <t>as bijapur</t>
  </si>
  <si>
    <t>we nsd</t>
  </si>
  <si>
    <t xml:space="preserve">  as sas</t>
  </si>
  <si>
    <t>Nagaraj</t>
  </si>
  <si>
    <t>ns</t>
  </si>
  <si>
    <t>sss</t>
  </si>
  <si>
    <t>as</t>
  </si>
  <si>
    <t>we</t>
  </si>
  <si>
    <t>loni</t>
  </si>
  <si>
    <t>bijapur</t>
  </si>
  <si>
    <t>nsd</t>
  </si>
  <si>
    <t>sas</t>
  </si>
  <si>
    <t>Name</t>
  </si>
  <si>
    <t>Full name</t>
  </si>
  <si>
    <t>First Name</t>
  </si>
  <si>
    <t>Last Name</t>
  </si>
  <si>
    <t>Address</t>
  </si>
  <si>
    <t>Bijapur,Karnataka</t>
  </si>
  <si>
    <t>Bangalore,india</t>
  </si>
  <si>
    <t>Mumbai,Maharastra</t>
  </si>
  <si>
    <t>Delhi,India</t>
  </si>
  <si>
    <t>Skitni,Aus</t>
  </si>
  <si>
    <t>Channai,India</t>
  </si>
  <si>
    <t>abc,China</t>
  </si>
  <si>
    <t>Bijapur</t>
  </si>
  <si>
    <t>Karnataka</t>
  </si>
  <si>
    <t>Bangalore</t>
  </si>
  <si>
    <t>india</t>
  </si>
  <si>
    <t>Mumbai</t>
  </si>
  <si>
    <t>Maharastra</t>
  </si>
  <si>
    <t>Delhi</t>
  </si>
  <si>
    <t>India</t>
  </si>
  <si>
    <t>Skitni</t>
  </si>
  <si>
    <t>Aus</t>
  </si>
  <si>
    <t>Channai</t>
  </si>
  <si>
    <t>abc</t>
  </si>
  <si>
    <t>China</t>
  </si>
  <si>
    <t>State/Country</t>
  </si>
  <si>
    <t>Address  State/Country</t>
  </si>
  <si>
    <t xml:space="preserve">Category </t>
  </si>
  <si>
    <t>Amount</t>
  </si>
  <si>
    <t>Dates</t>
  </si>
  <si>
    <t>1st Jan 2023</t>
  </si>
  <si>
    <t>2nd Jan 2023</t>
  </si>
  <si>
    <t>AwS</t>
  </si>
  <si>
    <t>Net</t>
  </si>
  <si>
    <t>DATA</t>
  </si>
  <si>
    <t>TATA</t>
  </si>
  <si>
    <t>ROSE</t>
  </si>
  <si>
    <t>Zoo</t>
  </si>
  <si>
    <t>Fipkart</t>
  </si>
  <si>
    <t>mishoo</t>
  </si>
  <si>
    <t>onlone</t>
  </si>
  <si>
    <t>Shop</t>
  </si>
  <si>
    <t>Offline</t>
  </si>
  <si>
    <t>Aws</t>
  </si>
  <si>
    <t>Jagawar</t>
  </si>
  <si>
    <t>Phone Pay</t>
  </si>
  <si>
    <t>XYZ</t>
  </si>
  <si>
    <t>ABC</t>
  </si>
  <si>
    <t>cash</t>
  </si>
  <si>
    <t>Google Pay</t>
  </si>
  <si>
    <t>Whatsapp Pay</t>
  </si>
  <si>
    <t>Cash &amp; Pay</t>
  </si>
  <si>
    <t>3rd Jan 2023</t>
  </si>
  <si>
    <t>4th Jan 2023</t>
  </si>
  <si>
    <t>5th Jan 2023</t>
  </si>
  <si>
    <t>6th Jan 2023</t>
  </si>
  <si>
    <t>7th Jan 2023</t>
  </si>
  <si>
    <t>8th Jan 2023</t>
  </si>
  <si>
    <t>9th Jan 2023</t>
  </si>
  <si>
    <t>10th Jan 2023</t>
  </si>
  <si>
    <t>Addition</t>
  </si>
  <si>
    <t>Subtraction</t>
  </si>
  <si>
    <t>Multiplication</t>
  </si>
  <si>
    <t>Division</t>
  </si>
  <si>
    <t>Result =</t>
  </si>
  <si>
    <t>Food Price</t>
  </si>
  <si>
    <t>Seats</t>
  </si>
  <si>
    <t>Seat Price / 1</t>
  </si>
  <si>
    <t>Total</t>
  </si>
  <si>
    <t>Nagaraj Loni</t>
  </si>
  <si>
    <t>Hotel Billing</t>
  </si>
  <si>
    <t>Prefix</t>
  </si>
  <si>
    <t>Concatenate</t>
  </si>
  <si>
    <t>Lower</t>
  </si>
  <si>
    <t>Upper</t>
  </si>
  <si>
    <t>Proper</t>
  </si>
  <si>
    <t>Left</t>
  </si>
  <si>
    <t>Right</t>
  </si>
  <si>
    <t>Mid</t>
  </si>
  <si>
    <t>Mr.</t>
  </si>
  <si>
    <t>Gururaj</t>
  </si>
  <si>
    <t>Ram</t>
  </si>
  <si>
    <t>Sham</t>
  </si>
  <si>
    <t>Ravi</t>
  </si>
  <si>
    <t>Janu</t>
  </si>
  <si>
    <t>Sivu</t>
  </si>
  <si>
    <t>Kavi</t>
  </si>
  <si>
    <t>Kaveri</t>
  </si>
  <si>
    <t>Shamina</t>
  </si>
  <si>
    <t>D Sharma</t>
  </si>
  <si>
    <t>Sangu</t>
  </si>
  <si>
    <t>Biru</t>
  </si>
  <si>
    <t>A</t>
  </si>
  <si>
    <t>U</t>
  </si>
  <si>
    <t>G</t>
  </si>
  <si>
    <t>R</t>
  </si>
  <si>
    <t>V</t>
  </si>
  <si>
    <t>E</t>
  </si>
  <si>
    <t>O</t>
  </si>
  <si>
    <t>L</t>
  </si>
  <si>
    <t>M</t>
  </si>
  <si>
    <t>N</t>
  </si>
  <si>
    <t>F</t>
  </si>
  <si>
    <t>Length</t>
  </si>
  <si>
    <t>Find</t>
  </si>
  <si>
    <t>Search</t>
  </si>
  <si>
    <t>Replace</t>
  </si>
  <si>
    <t>NAGA*</t>
  </si>
  <si>
    <t>Substitute</t>
  </si>
  <si>
    <t>Fuu Name</t>
  </si>
  <si>
    <t>Job Title</t>
  </si>
  <si>
    <t>Deparment</t>
  </si>
  <si>
    <t>Gender</t>
  </si>
  <si>
    <t>Age</t>
  </si>
  <si>
    <t>Hire Date</t>
  </si>
  <si>
    <t>Country</t>
  </si>
  <si>
    <t>Conditions</t>
  </si>
  <si>
    <t>if</t>
  </si>
  <si>
    <t>AND</t>
  </si>
  <si>
    <t>OR</t>
  </si>
  <si>
    <t>Guru Loni</t>
  </si>
  <si>
    <t>Ram Delhi</t>
  </si>
  <si>
    <t>Sharan D</t>
  </si>
  <si>
    <t>Danu S</t>
  </si>
  <si>
    <t>Ravi GH</t>
  </si>
  <si>
    <t>CM Kavita</t>
  </si>
  <si>
    <t>Manager</t>
  </si>
  <si>
    <t>Tech</t>
  </si>
  <si>
    <t>Director</t>
  </si>
  <si>
    <t>Comp Sys Manager</t>
  </si>
  <si>
    <t>Analyst</t>
  </si>
  <si>
    <t>Data Manager</t>
  </si>
  <si>
    <t>Teaching</t>
  </si>
  <si>
    <t>HR</t>
  </si>
  <si>
    <t>Engineer</t>
  </si>
  <si>
    <t>IT</t>
  </si>
  <si>
    <t>FINANCE</t>
  </si>
  <si>
    <t>SALES</t>
  </si>
  <si>
    <t>MARKETING</t>
  </si>
  <si>
    <t>ENGINEERING</t>
  </si>
  <si>
    <t>Male</t>
  </si>
  <si>
    <t>Female</t>
  </si>
  <si>
    <t>Vinaa</t>
  </si>
  <si>
    <t>Aishu Biradar</t>
  </si>
  <si>
    <t>USA</t>
  </si>
  <si>
    <t>Today</t>
  </si>
  <si>
    <t>Now</t>
  </si>
  <si>
    <t>Day</t>
  </si>
  <si>
    <t>Month</t>
  </si>
  <si>
    <t>Year</t>
  </si>
  <si>
    <t>Hour</t>
  </si>
  <si>
    <t>Mins</t>
  </si>
  <si>
    <t>Secs</t>
  </si>
  <si>
    <t>Date+3</t>
  </si>
  <si>
    <t>Date+3 Months</t>
  </si>
  <si>
    <t>Date+3 Years</t>
  </si>
  <si>
    <t>CalCulations</t>
  </si>
  <si>
    <t>Milk</t>
  </si>
  <si>
    <t>Dairy</t>
  </si>
  <si>
    <t>Food-A</t>
  </si>
  <si>
    <t>Food-B</t>
  </si>
  <si>
    <t>Milk-S</t>
  </si>
  <si>
    <t>Oil</t>
  </si>
  <si>
    <t>Salt</t>
  </si>
  <si>
    <t>Water</t>
  </si>
  <si>
    <t>Bear</t>
  </si>
  <si>
    <t>7-UP</t>
  </si>
  <si>
    <t>Milky</t>
  </si>
  <si>
    <t>Powder</t>
  </si>
  <si>
    <t>Chips</t>
  </si>
  <si>
    <t>Chiken</t>
  </si>
  <si>
    <t>Soad</t>
  </si>
  <si>
    <t>PHONE PAY</t>
  </si>
  <si>
    <t>CASH</t>
  </si>
  <si>
    <t>GOOGLE PAY</t>
  </si>
  <si>
    <t>ONLINE</t>
  </si>
  <si>
    <t>OF-LINE</t>
  </si>
  <si>
    <t>sum</t>
  </si>
  <si>
    <t>sumif</t>
  </si>
  <si>
    <t>sumifs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</si>
</sst>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7" tint="0.59999389629810485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i/>
      <sz val="22"/>
      <color theme="8"/>
      <name val="Calibri"/>
      <family val="2"/>
      <scheme val="minor"/>
    </font>
    <font>
      <b/>
      <i/>
      <sz val="12"/>
      <color theme="7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36"/>
      <color theme="5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0" xfId="0" applyFont="1"/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4" fillId="0" borderId="0" xfId="0" applyNumberFormat="1" applyFont="1" applyAlignment="1">
      <alignment horizontal="center" vertical="center"/>
    </xf>
    <xf numFmtId="44" fontId="0" fillId="0" borderId="0" xfId="1" applyFont="1" applyAlignment="1">
      <alignment horizontal="center" vertical="center"/>
    </xf>
    <xf numFmtId="165" fontId="4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5" fillId="0" borderId="0" xfId="0" applyNumberFormat="1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0" fillId="3" borderId="0" xfId="0" applyFill="1"/>
    <xf numFmtId="0" fontId="8" fillId="3" borderId="0" xfId="0" applyFont="1" applyFill="1"/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14" fontId="3" fillId="2" borderId="0" xfId="0" applyNumberFormat="1" applyFont="1" applyFill="1" applyAlignment="1">
      <alignment horizontal="center"/>
    </xf>
    <xf numFmtId="0" fontId="12" fillId="0" borderId="0" xfId="0" applyFont="1"/>
    <xf numFmtId="14" fontId="0" fillId="0" borderId="0" xfId="0" applyNumberFormat="1"/>
    <xf numFmtId="22" fontId="0" fillId="0" borderId="0" xfId="0" applyNumberFormat="1"/>
    <xf numFmtId="0" fontId="13" fillId="4" borderId="0" xfId="0" applyFont="1" applyFill="1"/>
    <xf numFmtId="0" fontId="14" fillId="4" borderId="0" xfId="0" applyFont="1" applyFill="1"/>
  </cellXfs>
  <cellStyles count="2">
    <cellStyle name="Currency" xfId="1" builtinId="4"/>
    <cellStyle name="Normal" xfId="0" builtinId="0"/>
  </cellStyles>
  <dxfs count="1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</dxf>
    <dxf>
      <numFmt numFmtId="164" formatCode="_-[$$-409]* #,##0.00_ ;_-[$$-409]* \-#,##0.00\ ;_-[$$-409]* &quot;-&quot;??_ ;_-@_ "/>
      <alignment horizontal="center" vertical="center" textRotation="0" wrapText="0" indent="0" justifyLastLine="0" shrinkToFit="0" readingOrder="0"/>
    </dxf>
    <dxf>
      <numFmt numFmtId="166" formatCode="_-[$£-809]* #,##0.00_-;\-[$£-809]* #,##0.00_-;_-[$£-809]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[$-F800]dddd\,\ mmmm\ dd\,\ yyyy"/>
    </dxf>
    <dxf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08E5A9-3903-4CE4-8017-84CF72A7FA69}" name="Table1" displayName="Table1" ref="C4:G6" totalsRowShown="0" headerRowDxfId="16" dataDxfId="15">
  <autoFilter ref="C4:G6" xr:uid="{E508E5A9-3903-4CE4-8017-84CF72A7FA69}"/>
  <tableColumns count="5">
    <tableColumn id="1" xr3:uid="{9E558A0F-8B95-42DF-B694-E9E6FDF64E0A}" name="Date" dataDxfId="14"/>
    <tableColumn id="2" xr3:uid="{244DF40C-6C15-4EB8-9F10-57936CA21DB1}" name="Category" dataDxfId="13"/>
    <tableColumn id="3" xr3:uid="{0E11F8BD-A99D-4E15-9E02-3427CC71FE49}" name="Sub-Category" dataDxfId="12"/>
    <tableColumn id="4" xr3:uid="{7067BFBB-27D2-40B3-BE41-E5B47982D1A0}" name="Price" dataDxfId="11"/>
    <tableColumn id="5" xr3:uid="{2FB74DA6-D708-4617-879D-5DDE7047EB10}" name="Payment Mode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FCB6F1-BB8E-4D0A-849B-6B49671DD7A8}" name="Table2" displayName="Table2" ref="B4:B6" totalsRowShown="0" headerRowDxfId="9">
  <autoFilter ref="B4:B6" xr:uid="{BFFCB6F1-BB8E-4D0A-849B-6B49671DD7A8}"/>
  <tableColumns count="1">
    <tableColumn id="1" xr3:uid="{C67FC66F-A64F-4254-88AF-65F4F7EF988A}" name="S.N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6A63D3-86B3-4677-B514-52C320DB09CA}" name="Table3" displayName="Table3" ref="B2:F12" totalsRowShown="0" headerRowDxfId="8" dataDxfId="7">
  <autoFilter ref="B2:F12" xr:uid="{8B6A63D3-86B3-4677-B514-52C320DB09CA}">
    <filterColumn colId="3">
      <customFilters>
        <customFilter operator="greaterThan" val="100"/>
      </customFilters>
    </filterColumn>
  </autoFilter>
  <sortState xmlns:xlrd2="http://schemas.microsoft.com/office/spreadsheetml/2017/richdata2" ref="B3:F12">
    <sortCondition ref="F2:F12"/>
  </sortState>
  <tableColumns count="5">
    <tableColumn id="1" xr3:uid="{A7DBCDFD-71BE-43E4-9F21-BC788B7D71B6}" name="Date" dataDxfId="6"/>
    <tableColumn id="2" xr3:uid="{ED2D608E-C91E-4ED3-8BCC-635B789EA92D}" name="Category " dataDxfId="5"/>
    <tableColumn id="3" xr3:uid="{3B67D7A6-6EBD-4A93-89C6-A73E95922CF8}" name="Sub-Category"/>
    <tableColumn id="4" xr3:uid="{06620E1E-C44A-4A75-B3E4-7ED93130D778}" name="Amount" dataDxfId="4"/>
    <tableColumn id="5" xr3:uid="{735CB04D-F06E-4DB0-993E-7F5251FD8B9D}" name="Payment Mode" dataDxfId="3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4A07F5-72DF-4E09-A521-38D5ACE9905F}" name="Table4" displayName="Table4" ref="H2:H12" totalsRowShown="0" headerRowDxfId="2" dataDxfId="1">
  <autoFilter ref="H2:H12" xr:uid="{C99D7A6F-F6D0-4AB2-BC6E-122C7DEAAF6B}"/>
  <tableColumns count="1">
    <tableColumn id="1" xr3:uid="{457E123B-E476-4317-B9D4-9AF7DC76E9A7}" name="Dates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9AE73-D1C8-4C09-98AA-26CEBC2B4835}">
  <dimension ref="A1:M34"/>
  <sheetViews>
    <sheetView zoomScaleNormal="100" workbookViewId="0">
      <selection activeCell="E13" sqref="E13"/>
    </sheetView>
  </sheetViews>
  <sheetFormatPr defaultRowHeight="14.4" x14ac:dyDescent="0.3"/>
  <cols>
    <col min="1" max="1" width="10.33203125" bestFit="1" customWidth="1"/>
    <col min="3" max="3" width="11" style="2" bestFit="1" customWidth="1"/>
    <col min="4" max="4" width="12.6640625" style="2" customWidth="1"/>
    <col min="5" max="5" width="17.21875" style="4" customWidth="1"/>
    <col min="6" max="6" width="8.33203125" style="4" customWidth="1"/>
    <col min="7" max="7" width="19.109375" style="4" customWidth="1"/>
  </cols>
  <sheetData>
    <row r="1" spans="1:13" ht="57" customHeight="1" x14ac:dyDescent="0.8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3" spans="1:13" x14ac:dyDescent="0.3">
      <c r="B3" s="1"/>
    </row>
    <row r="4" spans="1:13" s="5" customFormat="1" ht="17.399999999999999" x14ac:dyDescent="0.35">
      <c r="B4" s="5" t="s">
        <v>22</v>
      </c>
      <c r="C4" s="15" t="s">
        <v>1</v>
      </c>
      <c r="D4" s="6" t="s">
        <v>2</v>
      </c>
      <c r="E4" s="7" t="s">
        <v>3</v>
      </c>
      <c r="F4" s="13" t="s">
        <v>5</v>
      </c>
      <c r="G4" s="10" t="s">
        <v>4</v>
      </c>
    </row>
    <row r="5" spans="1:13" x14ac:dyDescent="0.3">
      <c r="B5">
        <v>1</v>
      </c>
      <c r="C5" s="16" t="s">
        <v>6</v>
      </c>
      <c r="D5" s="2" t="s">
        <v>7</v>
      </c>
      <c r="E5" s="4" t="s">
        <v>8</v>
      </c>
      <c r="F5" s="12">
        <v>3</v>
      </c>
      <c r="G5" s="11" t="s">
        <v>13</v>
      </c>
    </row>
    <row r="6" spans="1:13" x14ac:dyDescent="0.3">
      <c r="B6">
        <v>2</v>
      </c>
      <c r="C6" s="17" t="s">
        <v>10</v>
      </c>
      <c r="D6" s="2" t="s">
        <v>11</v>
      </c>
      <c r="E6" s="4" t="s">
        <v>12</v>
      </c>
      <c r="F6" s="14">
        <v>45</v>
      </c>
      <c r="G6" s="11" t="s">
        <v>9</v>
      </c>
    </row>
    <row r="7" spans="1:13" x14ac:dyDescent="0.3">
      <c r="C7" s="8"/>
    </row>
    <row r="8" spans="1:13" x14ac:dyDescent="0.3">
      <c r="C8" s="8"/>
    </row>
    <row r="9" spans="1:13" x14ac:dyDescent="0.3">
      <c r="C9" s="8"/>
    </row>
    <row r="10" spans="1:13" x14ac:dyDescent="0.3">
      <c r="C10" s="8"/>
    </row>
    <row r="11" spans="1:13" x14ac:dyDescent="0.3">
      <c r="C11" s="8"/>
    </row>
    <row r="12" spans="1:13" x14ac:dyDescent="0.3">
      <c r="C12" s="8"/>
    </row>
    <row r="13" spans="1:13" x14ac:dyDescent="0.3">
      <c r="C13" s="8"/>
    </row>
    <row r="14" spans="1:13" x14ac:dyDescent="0.3">
      <c r="C14" s="8"/>
    </row>
    <row r="15" spans="1:13" x14ac:dyDescent="0.3">
      <c r="C15" s="8"/>
    </row>
    <row r="16" spans="1:13" x14ac:dyDescent="0.3">
      <c r="C16" s="8"/>
    </row>
    <row r="17" spans="3:3" x14ac:dyDescent="0.3">
      <c r="C17" s="8"/>
    </row>
    <row r="18" spans="3:3" x14ac:dyDescent="0.3">
      <c r="C18" s="8"/>
    </row>
    <row r="19" spans="3:3" x14ac:dyDescent="0.3">
      <c r="C19" s="8"/>
    </row>
    <row r="20" spans="3:3" x14ac:dyDescent="0.3">
      <c r="C20" s="8"/>
    </row>
    <row r="21" spans="3:3" x14ac:dyDescent="0.3">
      <c r="C21" s="8"/>
    </row>
    <row r="22" spans="3:3" x14ac:dyDescent="0.3">
      <c r="C22" s="8"/>
    </row>
    <row r="23" spans="3:3" x14ac:dyDescent="0.3">
      <c r="C23" s="8"/>
    </row>
    <row r="24" spans="3:3" x14ac:dyDescent="0.3">
      <c r="C24" s="8"/>
    </row>
    <row r="25" spans="3:3" x14ac:dyDescent="0.3">
      <c r="C25" s="8"/>
    </row>
    <row r="26" spans="3:3" x14ac:dyDescent="0.3">
      <c r="C26" s="8"/>
    </row>
    <row r="27" spans="3:3" x14ac:dyDescent="0.3">
      <c r="C27" s="8"/>
    </row>
    <row r="28" spans="3:3" x14ac:dyDescent="0.3">
      <c r="C28" s="8"/>
    </row>
    <row r="29" spans="3:3" x14ac:dyDescent="0.3">
      <c r="C29" s="8"/>
    </row>
    <row r="30" spans="3:3" x14ac:dyDescent="0.3">
      <c r="C30" s="8"/>
    </row>
    <row r="31" spans="3:3" x14ac:dyDescent="0.3">
      <c r="C31" s="8"/>
    </row>
    <row r="32" spans="3:3" x14ac:dyDescent="0.3">
      <c r="C32" s="8"/>
    </row>
    <row r="33" spans="3:3" x14ac:dyDescent="0.3">
      <c r="C33" s="8"/>
    </row>
    <row r="34" spans="3:3" x14ac:dyDescent="0.3">
      <c r="C34" s="8"/>
    </row>
  </sheetData>
  <mergeCells count="1">
    <mergeCell ref="A1:M1"/>
  </mergeCells>
  <phoneticPr fontId="6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3DBE9-2B9B-4E3A-81F0-B8C72469CEDC}">
  <dimension ref="A1:F8"/>
  <sheetViews>
    <sheetView workbookViewId="0">
      <selection activeCell="F3" sqref="F3"/>
    </sheetView>
  </sheetViews>
  <sheetFormatPr defaultRowHeight="14.4" x14ac:dyDescent="0.3"/>
  <cols>
    <col min="1" max="1" width="20" customWidth="1"/>
    <col min="2" max="2" width="10.77734375" bestFit="1" customWidth="1"/>
    <col min="3" max="3" width="9.77734375" bestFit="1" customWidth="1"/>
    <col min="4" max="4" width="9.6640625" bestFit="1" customWidth="1"/>
    <col min="6" max="6" width="13.109375" bestFit="1" customWidth="1"/>
  </cols>
  <sheetData>
    <row r="1" spans="1:6" s="9" customFormat="1" x14ac:dyDescent="0.3">
      <c r="A1" s="9" t="s">
        <v>65</v>
      </c>
      <c r="B1" s="9" t="s">
        <v>40</v>
      </c>
      <c r="C1" s="9" t="s">
        <v>41</v>
      </c>
      <c r="D1" s="9" t="s">
        <v>42</v>
      </c>
      <c r="E1" s="9" t="s">
        <v>43</v>
      </c>
      <c r="F1" s="9" t="s">
        <v>64</v>
      </c>
    </row>
    <row r="2" spans="1:6" x14ac:dyDescent="0.3">
      <c r="A2" t="s">
        <v>44</v>
      </c>
      <c r="B2" t="s">
        <v>23</v>
      </c>
      <c r="C2" t="s">
        <v>30</v>
      </c>
      <c r="D2" t="s">
        <v>35</v>
      </c>
      <c r="E2" t="s">
        <v>51</v>
      </c>
      <c r="F2" t="s">
        <v>52</v>
      </c>
    </row>
    <row r="3" spans="1:6" x14ac:dyDescent="0.3">
      <c r="A3" t="s">
        <v>45</v>
      </c>
      <c r="B3" t="s">
        <v>24</v>
      </c>
      <c r="C3" t="s">
        <v>31</v>
      </c>
      <c r="D3" t="s">
        <v>35</v>
      </c>
      <c r="E3" t="s">
        <v>53</v>
      </c>
      <c r="F3" t="s">
        <v>54</v>
      </c>
    </row>
    <row r="4" spans="1:6" x14ac:dyDescent="0.3">
      <c r="A4" t="s">
        <v>46</v>
      </c>
      <c r="B4" t="s">
        <v>25</v>
      </c>
      <c r="C4" t="s">
        <v>32</v>
      </c>
      <c r="D4" t="s">
        <v>35</v>
      </c>
      <c r="E4" t="s">
        <v>55</v>
      </c>
      <c r="F4" t="s">
        <v>56</v>
      </c>
    </row>
    <row r="5" spans="1:6" x14ac:dyDescent="0.3">
      <c r="A5" t="s">
        <v>47</v>
      </c>
      <c r="B5" t="s">
        <v>26</v>
      </c>
      <c r="C5" t="s">
        <v>33</v>
      </c>
      <c r="D5" t="s">
        <v>35</v>
      </c>
      <c r="E5" t="s">
        <v>57</v>
      </c>
      <c r="F5" t="s">
        <v>58</v>
      </c>
    </row>
    <row r="6" spans="1:6" x14ac:dyDescent="0.3">
      <c r="A6" t="s">
        <v>48</v>
      </c>
      <c r="B6" t="s">
        <v>27</v>
      </c>
      <c r="C6" t="s">
        <v>33</v>
      </c>
      <c r="D6" t="s">
        <v>36</v>
      </c>
      <c r="E6" t="s">
        <v>59</v>
      </c>
      <c r="F6" t="s">
        <v>60</v>
      </c>
    </row>
    <row r="7" spans="1:6" x14ac:dyDescent="0.3">
      <c r="A7" t="s">
        <v>49</v>
      </c>
      <c r="B7" t="s">
        <v>28</v>
      </c>
      <c r="C7" t="s">
        <v>34</v>
      </c>
      <c r="D7" t="s">
        <v>37</v>
      </c>
      <c r="E7" t="s">
        <v>61</v>
      </c>
      <c r="F7" t="s">
        <v>58</v>
      </c>
    </row>
    <row r="8" spans="1:6" x14ac:dyDescent="0.3">
      <c r="A8" t="s">
        <v>50</v>
      </c>
      <c r="B8" t="s">
        <v>29</v>
      </c>
      <c r="C8" t="s">
        <v>33</v>
      </c>
      <c r="D8" t="s">
        <v>38</v>
      </c>
      <c r="E8" t="s">
        <v>62</v>
      </c>
      <c r="F8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D7A6F-F6D0-4AB2-BC6E-122C7DEAAF6B}">
  <dimension ref="B1:H12"/>
  <sheetViews>
    <sheetView workbookViewId="0">
      <selection activeCell="C5" sqref="C5"/>
    </sheetView>
  </sheetViews>
  <sheetFormatPr defaultRowHeight="14.4" x14ac:dyDescent="0.3"/>
  <cols>
    <col min="2" max="2" width="11" style="4" bestFit="1" customWidth="1"/>
    <col min="3" max="3" width="12.21875" style="4" customWidth="1"/>
    <col min="4" max="4" width="15.77734375" customWidth="1"/>
    <col min="5" max="5" width="10.77734375" style="4" customWidth="1"/>
    <col min="6" max="6" width="17.5546875" style="4" customWidth="1"/>
    <col min="8" max="8" width="11.5546875" style="4" bestFit="1" customWidth="1"/>
  </cols>
  <sheetData>
    <row r="1" spans="2:8" ht="16.2" customHeight="1" x14ac:dyDescent="1.1000000000000001">
      <c r="B1"/>
      <c r="C1" s="21"/>
      <c r="E1" s="20"/>
    </row>
    <row r="2" spans="2:8" s="18" customFormat="1" ht="15.6" x14ac:dyDescent="0.3">
      <c r="B2" s="19" t="s">
        <v>1</v>
      </c>
      <c r="C2" s="19" t="s">
        <v>66</v>
      </c>
      <c r="D2" s="18" t="s">
        <v>3</v>
      </c>
      <c r="E2" s="19" t="s">
        <v>67</v>
      </c>
      <c r="F2" s="19" t="s">
        <v>4</v>
      </c>
      <c r="H2" s="19" t="s">
        <v>68</v>
      </c>
    </row>
    <row r="3" spans="2:8" hidden="1" x14ac:dyDescent="0.3">
      <c r="B3" s="4" t="s">
        <v>17</v>
      </c>
      <c r="C3" s="4" t="s">
        <v>75</v>
      </c>
      <c r="D3" t="s">
        <v>79</v>
      </c>
      <c r="E3" s="4">
        <v>76</v>
      </c>
      <c r="F3" s="4" t="s">
        <v>86</v>
      </c>
      <c r="H3" s="4" t="s">
        <v>97</v>
      </c>
    </row>
    <row r="4" spans="2:8" x14ac:dyDescent="0.3">
      <c r="B4" s="4" t="s">
        <v>10</v>
      </c>
      <c r="C4" s="4" t="s">
        <v>11</v>
      </c>
      <c r="D4" t="s">
        <v>12</v>
      </c>
      <c r="E4" s="4">
        <v>1250</v>
      </c>
      <c r="F4" s="4" t="s">
        <v>13</v>
      </c>
      <c r="H4" s="4" t="s">
        <v>96</v>
      </c>
    </row>
    <row r="5" spans="2:8" x14ac:dyDescent="0.3">
      <c r="B5" s="4" t="s">
        <v>15</v>
      </c>
      <c r="C5" s="4" t="s">
        <v>72</v>
      </c>
      <c r="D5" t="s">
        <v>77</v>
      </c>
      <c r="E5" s="4">
        <v>534</v>
      </c>
      <c r="F5" s="4" t="s">
        <v>13</v>
      </c>
      <c r="H5" s="4" t="s">
        <v>95</v>
      </c>
    </row>
    <row r="6" spans="2:8" x14ac:dyDescent="0.3">
      <c r="B6" s="4" t="s">
        <v>18</v>
      </c>
      <c r="C6" s="4" t="s">
        <v>74</v>
      </c>
      <c r="D6" t="s">
        <v>80</v>
      </c>
      <c r="E6" s="4">
        <v>465</v>
      </c>
      <c r="F6" s="4" t="s">
        <v>87</v>
      </c>
      <c r="H6" s="4" t="s">
        <v>94</v>
      </c>
    </row>
    <row r="7" spans="2:8" x14ac:dyDescent="0.3">
      <c r="B7" s="4" t="s">
        <v>21</v>
      </c>
      <c r="C7" s="4" t="s">
        <v>76</v>
      </c>
      <c r="D7" t="s">
        <v>83</v>
      </c>
      <c r="E7" s="4">
        <v>232</v>
      </c>
      <c r="F7" s="4" t="s">
        <v>90</v>
      </c>
      <c r="H7" s="4" t="s">
        <v>93</v>
      </c>
    </row>
    <row r="8" spans="2:8" hidden="1" x14ac:dyDescent="0.3">
      <c r="B8" s="4" t="s">
        <v>19</v>
      </c>
      <c r="C8" s="4" t="s">
        <v>11</v>
      </c>
      <c r="D8" t="s">
        <v>81</v>
      </c>
      <c r="E8" s="4">
        <v>45</v>
      </c>
      <c r="F8" s="4" t="s">
        <v>88</v>
      </c>
      <c r="H8" s="4" t="s">
        <v>92</v>
      </c>
    </row>
    <row r="9" spans="2:8" hidden="1" x14ac:dyDescent="0.3">
      <c r="B9" s="4" t="s">
        <v>14</v>
      </c>
      <c r="C9" s="4" t="s">
        <v>71</v>
      </c>
      <c r="D9" t="s">
        <v>8</v>
      </c>
      <c r="E9" s="4">
        <v>34</v>
      </c>
      <c r="F9" s="4" t="s">
        <v>84</v>
      </c>
      <c r="H9" s="4" t="s">
        <v>91</v>
      </c>
    </row>
    <row r="10" spans="2:8" x14ac:dyDescent="0.3">
      <c r="B10" s="4" t="s">
        <v>6</v>
      </c>
      <c r="C10" s="4" t="s">
        <v>7</v>
      </c>
      <c r="D10" t="s">
        <v>8</v>
      </c>
      <c r="E10" s="4">
        <v>145</v>
      </c>
      <c r="F10" s="4" t="s">
        <v>9</v>
      </c>
      <c r="H10" s="4" t="s">
        <v>70</v>
      </c>
    </row>
    <row r="11" spans="2:8" x14ac:dyDescent="0.3">
      <c r="B11" s="4" t="s">
        <v>20</v>
      </c>
      <c r="C11" s="4" t="s">
        <v>7</v>
      </c>
      <c r="D11" t="s">
        <v>82</v>
      </c>
      <c r="E11" s="4">
        <v>232</v>
      </c>
      <c r="F11" s="4" t="s">
        <v>89</v>
      </c>
      <c r="H11" s="4" t="s">
        <v>69</v>
      </c>
    </row>
    <row r="12" spans="2:8" hidden="1" x14ac:dyDescent="0.3">
      <c r="B12" s="4" t="s">
        <v>16</v>
      </c>
      <c r="C12" s="4" t="s">
        <v>73</v>
      </c>
      <c r="D12" t="s">
        <v>78</v>
      </c>
      <c r="E12" s="4">
        <v>74</v>
      </c>
      <c r="F12" s="4" t="s">
        <v>85</v>
      </c>
      <c r="H12" s="4" t="s">
        <v>98</v>
      </c>
    </row>
  </sheetData>
  <sortState xmlns:xlrd2="http://schemas.microsoft.com/office/spreadsheetml/2017/richdata2" ref="B3:F12">
    <sortCondition ref="E3:E12"/>
  </sortState>
  <phoneticPr fontId="6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3AB7-CF92-4F7D-A5B1-17CC18A20B55}">
  <dimension ref="A1:L5"/>
  <sheetViews>
    <sheetView workbookViewId="0">
      <selection activeCell="L4" sqref="L4"/>
    </sheetView>
  </sheetViews>
  <sheetFormatPr defaultRowHeight="14.4" x14ac:dyDescent="0.3"/>
  <cols>
    <col min="3" max="3" width="8.88671875" style="4"/>
    <col min="4" max="4" width="10.33203125" style="3" bestFit="1" customWidth="1"/>
    <col min="5" max="5" width="12.21875" style="4" bestFit="1" customWidth="1"/>
    <col min="6" max="6" width="13.88671875" style="4" customWidth="1"/>
    <col min="8" max="8" width="18" style="4" customWidth="1"/>
    <col min="9" max="9" width="9.5546875" bestFit="1" customWidth="1"/>
    <col min="11" max="11" width="11.6640625" bestFit="1" customWidth="1"/>
  </cols>
  <sheetData>
    <row r="1" spans="1:12" s="22" customFormat="1" ht="28.8" x14ac:dyDescent="0.3">
      <c r="C1" s="24" t="s">
        <v>99</v>
      </c>
      <c r="D1" s="23" t="s">
        <v>100</v>
      </c>
      <c r="E1" s="24" t="s">
        <v>101</v>
      </c>
      <c r="F1" s="24" t="s">
        <v>102</v>
      </c>
      <c r="H1" s="26" t="s">
        <v>109</v>
      </c>
    </row>
    <row r="2" spans="1:12" x14ac:dyDescent="0.3">
      <c r="C2" s="4">
        <v>100</v>
      </c>
      <c r="D2" s="3">
        <v>200</v>
      </c>
      <c r="E2" s="4">
        <v>34</v>
      </c>
      <c r="F2" s="4">
        <v>32</v>
      </c>
      <c r="H2" s="4" t="s">
        <v>39</v>
      </c>
      <c r="I2" t="s">
        <v>104</v>
      </c>
      <c r="J2" t="s">
        <v>105</v>
      </c>
      <c r="K2" t="s">
        <v>106</v>
      </c>
      <c r="L2" s="4" t="s">
        <v>107</v>
      </c>
    </row>
    <row r="3" spans="1:12" x14ac:dyDescent="0.3">
      <c r="C3" s="4">
        <v>100</v>
      </c>
      <c r="D3" s="3">
        <v>150</v>
      </c>
      <c r="E3" s="4">
        <v>34</v>
      </c>
      <c r="F3" s="4">
        <v>2</v>
      </c>
      <c r="H3" s="4" t="s">
        <v>108</v>
      </c>
      <c r="I3" s="4">
        <v>250</v>
      </c>
      <c r="J3" s="4">
        <v>3</v>
      </c>
      <c r="K3" s="4">
        <v>351</v>
      </c>
      <c r="L3">
        <f>K3*J3+I3</f>
        <v>1303</v>
      </c>
    </row>
    <row r="5" spans="1:12" ht="18" x14ac:dyDescent="0.35">
      <c r="A5" s="25" t="s">
        <v>103</v>
      </c>
      <c r="C5" s="4">
        <f>C2+C3</f>
        <v>200</v>
      </c>
      <c r="D5" s="3">
        <f>D2-D3</f>
        <v>50</v>
      </c>
      <c r="E5" s="4">
        <f>E2*E3</f>
        <v>1156</v>
      </c>
      <c r="F5" s="4">
        <f>F2/F3</f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E8198-8AB3-4C80-BCE4-DC376C875B54}">
  <dimension ref="A1:O15"/>
  <sheetViews>
    <sheetView topLeftCell="J1" workbookViewId="0">
      <selection activeCell="P1" sqref="P1"/>
    </sheetView>
  </sheetViews>
  <sheetFormatPr defaultRowHeight="14.4" x14ac:dyDescent="0.3"/>
  <cols>
    <col min="2" max="3" width="10.5546875" bestFit="1" customWidth="1"/>
    <col min="4" max="4" width="14" bestFit="1" customWidth="1"/>
    <col min="5" max="5" width="13.21875" bestFit="1" customWidth="1"/>
    <col min="6" max="6" width="15.44140625" bestFit="1" customWidth="1"/>
    <col min="7" max="7" width="14" bestFit="1" customWidth="1"/>
    <col min="8" max="8" width="8.88671875" style="4"/>
    <col min="11" max="11" width="8.88671875" style="4"/>
  </cols>
  <sheetData>
    <row r="1" spans="1:15" s="22" customFormat="1" x14ac:dyDescent="0.3">
      <c r="A1" s="22" t="s">
        <v>110</v>
      </c>
      <c r="B1" s="22" t="s">
        <v>41</v>
      </c>
      <c r="C1" s="22" t="s">
        <v>42</v>
      </c>
      <c r="D1" s="22" t="s">
        <v>111</v>
      </c>
      <c r="E1" s="22" t="s">
        <v>112</v>
      </c>
      <c r="F1" s="22" t="s">
        <v>113</v>
      </c>
      <c r="G1" s="22" t="s">
        <v>114</v>
      </c>
      <c r="H1" s="24" t="s">
        <v>142</v>
      </c>
      <c r="I1" s="22" t="s">
        <v>116</v>
      </c>
      <c r="J1" s="22" t="s">
        <v>117</v>
      </c>
      <c r="K1" s="24" t="s">
        <v>115</v>
      </c>
      <c r="L1" s="22" t="s">
        <v>143</v>
      </c>
      <c r="M1" s="22" t="s">
        <v>144</v>
      </c>
      <c r="N1" s="22" t="s">
        <v>145</v>
      </c>
      <c r="O1" s="22" t="s">
        <v>147</v>
      </c>
    </row>
    <row r="3" spans="1:15" x14ac:dyDescent="0.3">
      <c r="A3" t="s">
        <v>118</v>
      </c>
      <c r="B3" t="s">
        <v>30</v>
      </c>
      <c r="C3" t="s">
        <v>131</v>
      </c>
      <c r="D3" t="str">
        <f>CONCATENATE(A3,B3,C3)</f>
        <v>Mr.NagarajA</v>
      </c>
      <c r="E3" t="str">
        <f>LOWER(D3)</f>
        <v>mr.nagaraja</v>
      </c>
      <c r="F3" t="str">
        <f>UPPER(D3)</f>
        <v>MR.NAGARAJA</v>
      </c>
      <c r="G3" t="str">
        <f>PROPER(D3)</f>
        <v>Mr.Nagaraja</v>
      </c>
      <c r="H3" s="4">
        <f>LEN(D3)</f>
        <v>11</v>
      </c>
      <c r="I3" t="str">
        <f>RIGHT(F3)</f>
        <v>A</v>
      </c>
      <c r="J3" t="str">
        <f>MID(F3,4,7)</f>
        <v>NAGARAJ</v>
      </c>
      <c r="K3" s="4" t="str">
        <f>LEFT(D3,2)</f>
        <v>Mr</v>
      </c>
      <c r="L3">
        <f>FIND("A",F3)</f>
        <v>5</v>
      </c>
      <c r="M3">
        <f>SEARCH("A",F3)</f>
        <v>5</v>
      </c>
      <c r="N3" t="s">
        <v>146</v>
      </c>
      <c r="O3" t="str">
        <f>SUBSTITUTE(J3,"A","a")</f>
        <v>NaGaRaJ</v>
      </c>
    </row>
    <row r="4" spans="1:15" x14ac:dyDescent="0.3">
      <c r="A4" t="s">
        <v>118</v>
      </c>
      <c r="B4" t="s">
        <v>119</v>
      </c>
      <c r="C4" t="s">
        <v>133</v>
      </c>
      <c r="D4" t="str">
        <f>CONCATENATE(A4,B4,"  ",C4)</f>
        <v>Mr.Gururaj  G</v>
      </c>
      <c r="E4" t="str">
        <f t="shared" ref="E4:E15" si="0">LOWER(D4)</f>
        <v>mr.gururaj  g</v>
      </c>
      <c r="F4" t="str">
        <f t="shared" ref="F4:F15" si="1">UPPER(D4)</f>
        <v>MR.GURURAJ  G</v>
      </c>
      <c r="G4" t="str">
        <f t="shared" ref="G4:G15" si="2">PROPER(D4)</f>
        <v>Mr.Gururaj  G</v>
      </c>
      <c r="H4" s="4">
        <f t="shared" ref="H4:H15" si="3">LEN(D4)</f>
        <v>13</v>
      </c>
      <c r="I4" t="str">
        <f t="shared" ref="I4:I15" si="4">RIGHT(F4)</f>
        <v>G</v>
      </c>
      <c r="J4" t="str">
        <f t="shared" ref="J4:J15" si="5">MID(F4,4,7)</f>
        <v>GURURAJ</v>
      </c>
      <c r="K4" s="4" t="str">
        <f t="shared" ref="K4:K15" si="6">LEFT(D4,2)</f>
        <v>Mr</v>
      </c>
      <c r="L4">
        <f t="shared" ref="L4:L15" si="7">FIND("A",F4)</f>
        <v>9</v>
      </c>
      <c r="M4">
        <f t="shared" ref="M4:M15" si="8">SEARCH("A",F4)</f>
        <v>9</v>
      </c>
      <c r="N4" t="str">
        <f t="shared" ref="N4:N15" si="9">REPLACE(J4,5,3,"*")</f>
        <v>GURU*</v>
      </c>
      <c r="O4" t="str">
        <f t="shared" ref="O4:O15" si="10">SUBSTITUTE(J4,"A","a")</f>
        <v>GURURaJ</v>
      </c>
    </row>
    <row r="5" spans="1:15" x14ac:dyDescent="0.3">
      <c r="A5" t="s">
        <v>118</v>
      </c>
      <c r="B5" t="s">
        <v>120</v>
      </c>
      <c r="C5" t="s">
        <v>134</v>
      </c>
      <c r="D5" t="str">
        <f t="shared" ref="D5:D15" si="11">CONCATENATE(A5,B5,"  ",C5)</f>
        <v>Mr.Ram  R</v>
      </c>
      <c r="E5" t="str">
        <f t="shared" si="0"/>
        <v>mr.ram  r</v>
      </c>
      <c r="F5" t="str">
        <f t="shared" si="1"/>
        <v>MR.RAM  R</v>
      </c>
      <c r="G5" t="str">
        <f t="shared" si="2"/>
        <v>Mr.Ram  R</v>
      </c>
      <c r="H5" s="4">
        <f t="shared" si="3"/>
        <v>9</v>
      </c>
      <c r="I5" t="str">
        <f t="shared" si="4"/>
        <v>R</v>
      </c>
      <c r="J5" t="str">
        <f t="shared" si="5"/>
        <v>RAM  R</v>
      </c>
      <c r="K5" s="4" t="str">
        <f t="shared" si="6"/>
        <v>Mr</v>
      </c>
      <c r="L5">
        <f t="shared" si="7"/>
        <v>5</v>
      </c>
      <c r="M5">
        <f t="shared" si="8"/>
        <v>5</v>
      </c>
      <c r="N5" t="str">
        <f t="shared" si="9"/>
        <v>RAM *</v>
      </c>
      <c r="O5" t="str">
        <f t="shared" si="10"/>
        <v>RaM  R</v>
      </c>
    </row>
    <row r="6" spans="1:15" x14ac:dyDescent="0.3">
      <c r="A6" t="s">
        <v>118</v>
      </c>
      <c r="B6" t="s">
        <v>121</v>
      </c>
      <c r="C6" t="s">
        <v>133</v>
      </c>
      <c r="D6" t="str">
        <f t="shared" si="11"/>
        <v>Mr.Sham  G</v>
      </c>
      <c r="E6" t="str">
        <f t="shared" si="0"/>
        <v>mr.sham  g</v>
      </c>
      <c r="F6" t="str">
        <f t="shared" si="1"/>
        <v>MR.SHAM  G</v>
      </c>
      <c r="G6" t="str">
        <f t="shared" si="2"/>
        <v>Mr.Sham  G</v>
      </c>
      <c r="H6" s="4">
        <f t="shared" si="3"/>
        <v>10</v>
      </c>
      <c r="I6" t="str">
        <f t="shared" si="4"/>
        <v>G</v>
      </c>
      <c r="J6" t="str">
        <f t="shared" si="5"/>
        <v>SHAM  G</v>
      </c>
      <c r="K6" s="4" t="str">
        <f t="shared" si="6"/>
        <v>Mr</v>
      </c>
      <c r="L6">
        <f t="shared" si="7"/>
        <v>6</v>
      </c>
      <c r="M6">
        <f t="shared" si="8"/>
        <v>6</v>
      </c>
      <c r="N6" t="str">
        <f t="shared" si="9"/>
        <v>SHAM*</v>
      </c>
      <c r="O6" t="str">
        <f t="shared" si="10"/>
        <v>SHaM  G</v>
      </c>
    </row>
    <row r="7" spans="1:15" x14ac:dyDescent="0.3">
      <c r="A7" t="s">
        <v>118</v>
      </c>
      <c r="B7" t="s">
        <v>122</v>
      </c>
      <c r="C7" t="s">
        <v>135</v>
      </c>
      <c r="D7" t="str">
        <f t="shared" si="11"/>
        <v>Mr.Ravi  V</v>
      </c>
      <c r="E7" t="str">
        <f t="shared" si="0"/>
        <v>mr.ravi  v</v>
      </c>
      <c r="F7" t="str">
        <f t="shared" si="1"/>
        <v>MR.RAVI  V</v>
      </c>
      <c r="G7" t="str">
        <f t="shared" si="2"/>
        <v>Mr.Ravi  V</v>
      </c>
      <c r="H7" s="4">
        <f t="shared" si="3"/>
        <v>10</v>
      </c>
      <c r="I7" t="str">
        <f t="shared" si="4"/>
        <v>V</v>
      </c>
      <c r="J7" t="str">
        <f t="shared" si="5"/>
        <v>RAVI  V</v>
      </c>
      <c r="K7" s="4" t="str">
        <f t="shared" si="6"/>
        <v>Mr</v>
      </c>
      <c r="L7">
        <f t="shared" si="7"/>
        <v>5</v>
      </c>
      <c r="M7">
        <f t="shared" si="8"/>
        <v>5</v>
      </c>
      <c r="N7" t="str">
        <f t="shared" si="9"/>
        <v>RAVI*</v>
      </c>
      <c r="O7" t="str">
        <f t="shared" si="10"/>
        <v>RaVI  V</v>
      </c>
    </row>
    <row r="8" spans="1:15" x14ac:dyDescent="0.3">
      <c r="A8" t="s">
        <v>118</v>
      </c>
      <c r="B8" t="s">
        <v>123</v>
      </c>
      <c r="C8" t="s">
        <v>136</v>
      </c>
      <c r="D8" t="str">
        <f t="shared" si="11"/>
        <v>Mr.Janu  E</v>
      </c>
      <c r="E8" t="str">
        <f t="shared" si="0"/>
        <v>mr.janu  e</v>
      </c>
      <c r="F8" t="str">
        <f t="shared" si="1"/>
        <v>MR.JANU  E</v>
      </c>
      <c r="G8" t="str">
        <f t="shared" si="2"/>
        <v>Mr.Janu  E</v>
      </c>
      <c r="H8" s="4">
        <f t="shared" si="3"/>
        <v>10</v>
      </c>
      <c r="I8" t="str">
        <f t="shared" si="4"/>
        <v>E</v>
      </c>
      <c r="J8" t="str">
        <f t="shared" si="5"/>
        <v>JANU  E</v>
      </c>
      <c r="K8" s="4" t="str">
        <f t="shared" si="6"/>
        <v>Mr</v>
      </c>
      <c r="L8">
        <f t="shared" si="7"/>
        <v>5</v>
      </c>
      <c r="M8">
        <f t="shared" si="8"/>
        <v>5</v>
      </c>
      <c r="N8" t="str">
        <f t="shared" si="9"/>
        <v>JANU*</v>
      </c>
      <c r="O8" t="str">
        <f t="shared" si="10"/>
        <v>JaNU  E</v>
      </c>
    </row>
    <row r="9" spans="1:15" x14ac:dyDescent="0.3">
      <c r="A9" t="s">
        <v>118</v>
      </c>
      <c r="B9" t="s">
        <v>124</v>
      </c>
      <c r="C9" t="s">
        <v>132</v>
      </c>
      <c r="D9" t="str">
        <f t="shared" si="11"/>
        <v>Mr.Sivu  U</v>
      </c>
      <c r="E9" t="str">
        <f t="shared" si="0"/>
        <v>mr.sivu  u</v>
      </c>
      <c r="F9" t="str">
        <f t="shared" si="1"/>
        <v>MR.SIVU  U</v>
      </c>
      <c r="G9" t="str">
        <f t="shared" si="2"/>
        <v>Mr.Sivu  U</v>
      </c>
      <c r="H9" s="4">
        <f t="shared" si="3"/>
        <v>10</v>
      </c>
      <c r="I9" t="str">
        <f t="shared" si="4"/>
        <v>U</v>
      </c>
      <c r="J9" t="str">
        <f t="shared" si="5"/>
        <v>SIVU  U</v>
      </c>
      <c r="K9" s="4" t="str">
        <f t="shared" si="6"/>
        <v>Mr</v>
      </c>
      <c r="L9">
        <f>FIND("I",F9)</f>
        <v>5</v>
      </c>
      <c r="M9" t="e">
        <f t="shared" si="8"/>
        <v>#VALUE!</v>
      </c>
      <c r="N9" t="str">
        <f t="shared" si="9"/>
        <v>SIVU*</v>
      </c>
      <c r="O9" t="str">
        <f t="shared" si="10"/>
        <v>SIVU  U</v>
      </c>
    </row>
    <row r="10" spans="1:15" x14ac:dyDescent="0.3">
      <c r="A10" t="s">
        <v>118</v>
      </c>
      <c r="B10" t="s">
        <v>125</v>
      </c>
      <c r="C10" t="s">
        <v>137</v>
      </c>
      <c r="D10" t="str">
        <f t="shared" si="11"/>
        <v>Mr.Kavi  O</v>
      </c>
      <c r="E10" t="str">
        <f t="shared" si="0"/>
        <v>mr.kavi  o</v>
      </c>
      <c r="F10" t="str">
        <f t="shared" si="1"/>
        <v>MR.KAVI  O</v>
      </c>
      <c r="G10" t="str">
        <f t="shared" si="2"/>
        <v>Mr.Kavi  O</v>
      </c>
      <c r="H10" s="4">
        <f t="shared" si="3"/>
        <v>10</v>
      </c>
      <c r="I10" t="str">
        <f t="shared" si="4"/>
        <v>O</v>
      </c>
      <c r="J10" t="str">
        <f t="shared" si="5"/>
        <v>KAVI  O</v>
      </c>
      <c r="K10" s="4" t="str">
        <f t="shared" si="6"/>
        <v>Mr</v>
      </c>
      <c r="L10">
        <f t="shared" si="7"/>
        <v>5</v>
      </c>
      <c r="M10">
        <f t="shared" si="8"/>
        <v>5</v>
      </c>
      <c r="N10" t="str">
        <f t="shared" si="9"/>
        <v>KAVI*</v>
      </c>
      <c r="O10" t="str">
        <f t="shared" si="10"/>
        <v>KaVI  O</v>
      </c>
    </row>
    <row r="11" spans="1:15" x14ac:dyDescent="0.3">
      <c r="A11" t="s">
        <v>118</v>
      </c>
      <c r="B11" t="s">
        <v>126</v>
      </c>
      <c r="C11" t="s">
        <v>138</v>
      </c>
      <c r="D11" t="str">
        <f t="shared" si="11"/>
        <v>Mr.Kaveri  L</v>
      </c>
      <c r="E11" t="str">
        <f t="shared" si="0"/>
        <v>mr.kaveri  l</v>
      </c>
      <c r="F11" t="str">
        <f t="shared" si="1"/>
        <v>MR.KAVERI  L</v>
      </c>
      <c r="G11" t="str">
        <f t="shared" si="2"/>
        <v>Mr.Kaveri  L</v>
      </c>
      <c r="H11" s="4">
        <f t="shared" si="3"/>
        <v>12</v>
      </c>
      <c r="I11" t="str">
        <f t="shared" si="4"/>
        <v>L</v>
      </c>
      <c r="J11" t="str">
        <f t="shared" si="5"/>
        <v xml:space="preserve">KAVERI </v>
      </c>
      <c r="K11" s="4" t="str">
        <f t="shared" si="6"/>
        <v>Mr</v>
      </c>
      <c r="L11">
        <f t="shared" si="7"/>
        <v>5</v>
      </c>
      <c r="M11">
        <f t="shared" si="8"/>
        <v>5</v>
      </c>
      <c r="N11" t="str">
        <f t="shared" si="9"/>
        <v>KAVE*</v>
      </c>
      <c r="O11" t="str">
        <f t="shared" si="10"/>
        <v xml:space="preserve">KaVERI </v>
      </c>
    </row>
    <row r="12" spans="1:15" x14ac:dyDescent="0.3">
      <c r="A12" t="s">
        <v>118</v>
      </c>
      <c r="B12" t="s">
        <v>127</v>
      </c>
      <c r="C12" t="s">
        <v>139</v>
      </c>
      <c r="D12" t="str">
        <f t="shared" si="11"/>
        <v>Mr.Shamina  M</v>
      </c>
      <c r="E12" t="str">
        <f t="shared" si="0"/>
        <v>mr.shamina  m</v>
      </c>
      <c r="F12" t="str">
        <f t="shared" si="1"/>
        <v>MR.SHAMINA  M</v>
      </c>
      <c r="G12" t="str">
        <f t="shared" si="2"/>
        <v>Mr.Shamina  M</v>
      </c>
      <c r="H12" s="4">
        <f t="shared" si="3"/>
        <v>13</v>
      </c>
      <c r="I12" t="str">
        <f t="shared" si="4"/>
        <v>M</v>
      </c>
      <c r="J12" t="str">
        <f t="shared" si="5"/>
        <v>SHAMINA</v>
      </c>
      <c r="K12" s="4" t="str">
        <f t="shared" si="6"/>
        <v>Mr</v>
      </c>
      <c r="L12">
        <f t="shared" si="7"/>
        <v>6</v>
      </c>
      <c r="M12">
        <f t="shared" si="8"/>
        <v>6</v>
      </c>
      <c r="N12" t="str">
        <f t="shared" si="9"/>
        <v>SHAM*</v>
      </c>
      <c r="O12" t="str">
        <f t="shared" si="10"/>
        <v>SHaMINa</v>
      </c>
    </row>
    <row r="13" spans="1:15" x14ac:dyDescent="0.3">
      <c r="A13" t="s">
        <v>118</v>
      </c>
      <c r="B13" t="s">
        <v>128</v>
      </c>
      <c r="C13" t="s">
        <v>140</v>
      </c>
      <c r="D13" t="str">
        <f t="shared" si="11"/>
        <v>Mr.D Sharma  N</v>
      </c>
      <c r="E13" t="str">
        <f t="shared" si="0"/>
        <v>mr.d sharma  n</v>
      </c>
      <c r="F13" t="str">
        <f t="shared" si="1"/>
        <v>MR.D SHARMA  N</v>
      </c>
      <c r="G13" t="str">
        <f t="shared" si="2"/>
        <v>Mr.D Sharma  N</v>
      </c>
      <c r="H13" s="4">
        <f t="shared" si="3"/>
        <v>14</v>
      </c>
      <c r="I13" t="str">
        <f t="shared" si="4"/>
        <v>N</v>
      </c>
      <c r="J13" t="str">
        <f t="shared" si="5"/>
        <v>D SHARM</v>
      </c>
      <c r="K13" s="4" t="str">
        <f t="shared" si="6"/>
        <v>Mr</v>
      </c>
      <c r="L13">
        <f t="shared" si="7"/>
        <v>8</v>
      </c>
      <c r="M13">
        <f t="shared" si="8"/>
        <v>8</v>
      </c>
      <c r="N13" t="str">
        <f t="shared" si="9"/>
        <v>D SH*</v>
      </c>
      <c r="O13" t="str">
        <f t="shared" si="10"/>
        <v>D SHaRM</v>
      </c>
    </row>
    <row r="14" spans="1:15" x14ac:dyDescent="0.3">
      <c r="A14" t="s">
        <v>118</v>
      </c>
      <c r="B14" t="s">
        <v>129</v>
      </c>
      <c r="C14" t="s">
        <v>135</v>
      </c>
      <c r="D14" t="str">
        <f t="shared" si="11"/>
        <v>Mr.Sangu  V</v>
      </c>
      <c r="E14" t="str">
        <f t="shared" si="0"/>
        <v>mr.sangu  v</v>
      </c>
      <c r="F14" t="str">
        <f t="shared" si="1"/>
        <v>MR.SANGU  V</v>
      </c>
      <c r="G14" t="str">
        <f t="shared" si="2"/>
        <v>Mr.Sangu  V</v>
      </c>
      <c r="H14" s="4">
        <f t="shared" si="3"/>
        <v>11</v>
      </c>
      <c r="I14" t="str">
        <f t="shared" si="4"/>
        <v>V</v>
      </c>
      <c r="J14" t="str">
        <f t="shared" si="5"/>
        <v xml:space="preserve">SANGU  </v>
      </c>
      <c r="K14" s="4" t="str">
        <f t="shared" si="6"/>
        <v>Mr</v>
      </c>
      <c r="L14">
        <f t="shared" si="7"/>
        <v>5</v>
      </c>
      <c r="M14">
        <f t="shared" si="8"/>
        <v>5</v>
      </c>
      <c r="N14" t="str">
        <f t="shared" si="9"/>
        <v>SANG*</v>
      </c>
      <c r="O14" t="str">
        <f t="shared" si="10"/>
        <v xml:space="preserve">SaNGU  </v>
      </c>
    </row>
    <row r="15" spans="1:15" x14ac:dyDescent="0.3">
      <c r="A15" t="s">
        <v>118</v>
      </c>
      <c r="B15" t="s">
        <v>130</v>
      </c>
      <c r="C15" t="s">
        <v>141</v>
      </c>
      <c r="D15" t="str">
        <f t="shared" si="11"/>
        <v>Mr.Biru  F</v>
      </c>
      <c r="E15" t="str">
        <f t="shared" si="0"/>
        <v>mr.biru  f</v>
      </c>
      <c r="F15" t="str">
        <f t="shared" si="1"/>
        <v>MR.BIRU  F</v>
      </c>
      <c r="G15" t="str">
        <f t="shared" si="2"/>
        <v>Mr.Biru  F</v>
      </c>
      <c r="H15" s="4">
        <f t="shared" si="3"/>
        <v>10</v>
      </c>
      <c r="I15" t="str">
        <f t="shared" si="4"/>
        <v>F</v>
      </c>
      <c r="J15" t="str">
        <f t="shared" si="5"/>
        <v>BIRU  F</v>
      </c>
      <c r="K15" s="4" t="str">
        <f t="shared" si="6"/>
        <v>Mr</v>
      </c>
      <c r="L15">
        <f>FIND("I",J15)</f>
        <v>2</v>
      </c>
      <c r="M15" t="e">
        <f t="shared" si="8"/>
        <v>#VALUE!</v>
      </c>
      <c r="N15" t="str">
        <f t="shared" si="9"/>
        <v>BIRU*</v>
      </c>
      <c r="O15" t="str">
        <f t="shared" si="10"/>
        <v>BIRU  F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E564-C18C-4A1F-B0B8-A6E31D9E19AD}">
  <dimension ref="A1:K10"/>
  <sheetViews>
    <sheetView topLeftCell="C1" workbookViewId="0">
      <selection activeCell="K2" sqref="K2:K10"/>
    </sheetView>
  </sheetViews>
  <sheetFormatPr defaultRowHeight="14.4" x14ac:dyDescent="0.3"/>
  <cols>
    <col min="1" max="1" width="11.21875" bestFit="1" customWidth="1"/>
    <col min="2" max="2" width="16.5546875" bestFit="1" customWidth="1"/>
    <col min="3" max="3" width="12.6640625" bestFit="1" customWidth="1"/>
    <col min="4" max="4" width="8.5546875" bestFit="1" customWidth="1"/>
    <col min="6" max="6" width="10.6640625" bestFit="1" customWidth="1"/>
    <col min="8" max="8" width="11.6640625" bestFit="1" customWidth="1"/>
    <col min="10" max="10" width="10.109375" bestFit="1" customWidth="1"/>
    <col min="11" max="11" width="13.77734375" bestFit="1" customWidth="1"/>
  </cols>
  <sheetData>
    <row r="1" spans="1:11" s="28" customFormat="1" ht="15.6" x14ac:dyDescent="0.3">
      <c r="A1" s="28" t="s">
        <v>148</v>
      </c>
      <c r="B1" s="28" t="s">
        <v>149</v>
      </c>
      <c r="C1" s="28" t="s">
        <v>150</v>
      </c>
      <c r="D1" s="28" t="s">
        <v>151</v>
      </c>
      <c r="E1" s="28" t="s">
        <v>152</v>
      </c>
      <c r="F1" s="28" t="s">
        <v>153</v>
      </c>
      <c r="G1" s="28" t="s">
        <v>154</v>
      </c>
      <c r="H1" s="28" t="s">
        <v>155</v>
      </c>
      <c r="I1" s="28" t="s">
        <v>156</v>
      </c>
      <c r="J1" s="28" t="s">
        <v>157</v>
      </c>
      <c r="K1" s="28" t="s">
        <v>158</v>
      </c>
    </row>
    <row r="2" spans="1:11" x14ac:dyDescent="0.3">
      <c r="A2" t="s">
        <v>108</v>
      </c>
      <c r="B2" t="s">
        <v>165</v>
      </c>
      <c r="C2" t="s">
        <v>174</v>
      </c>
      <c r="D2" t="s">
        <v>179</v>
      </c>
      <c r="E2">
        <v>21</v>
      </c>
      <c r="F2" s="29">
        <v>46003</v>
      </c>
      <c r="G2" t="s">
        <v>58</v>
      </c>
      <c r="H2" t="b">
        <f>E2&gt;20</f>
        <v>1</v>
      </c>
      <c r="I2" t="str">
        <f>IF(E2&gt;=40,"Older","Fresher")</f>
        <v>Fresher</v>
      </c>
      <c r="J2" t="str">
        <f>IF(AND(C2="IT",G2="India"),"Indian","Non-Indian")</f>
        <v>Indian</v>
      </c>
      <c r="K2" t="str">
        <f>IF(OR(D2="Male",C2="IT"),"Fe-{or}-Male-IT","Not")</f>
        <v>Fe-{or}-Male-IT</v>
      </c>
    </row>
    <row r="3" spans="1:11" x14ac:dyDescent="0.3">
      <c r="A3" t="s">
        <v>159</v>
      </c>
      <c r="B3" t="s">
        <v>166</v>
      </c>
      <c r="C3" t="s">
        <v>174</v>
      </c>
      <c r="D3" t="s">
        <v>179</v>
      </c>
      <c r="E3">
        <v>30</v>
      </c>
      <c r="F3" s="29">
        <v>44978</v>
      </c>
      <c r="G3" t="s">
        <v>58</v>
      </c>
      <c r="H3" t="b">
        <f>E3&lt;50</f>
        <v>1</v>
      </c>
      <c r="I3" t="str">
        <f t="shared" ref="I3:I10" si="0">IF(E3&gt;=40,"Older","Fresher")</f>
        <v>Fresher</v>
      </c>
      <c r="J3" t="str">
        <f t="shared" ref="J3:J10" si="1">IF(AND(C3="IT",G3="India"),"Indian","Non-Indian")</f>
        <v>Indian</v>
      </c>
      <c r="K3" t="str">
        <f t="shared" ref="K3:K10" si="2">IF(OR(D3="Male",C3="IT"),"Fe-{or}-Male-IT","Not")</f>
        <v>Fe-{or}-Male-IT</v>
      </c>
    </row>
    <row r="4" spans="1:11" x14ac:dyDescent="0.3">
      <c r="A4" t="s">
        <v>182</v>
      </c>
      <c r="B4" t="s">
        <v>167</v>
      </c>
      <c r="C4" t="s">
        <v>174</v>
      </c>
      <c r="D4" t="s">
        <v>180</v>
      </c>
      <c r="E4">
        <v>45</v>
      </c>
      <c r="F4" s="29">
        <v>38323</v>
      </c>
      <c r="G4" t="s">
        <v>63</v>
      </c>
      <c r="H4" t="b">
        <f t="shared" ref="H4:H10" si="3">E4&lt;50</f>
        <v>1</v>
      </c>
      <c r="I4" t="str">
        <f t="shared" si="0"/>
        <v>Older</v>
      </c>
      <c r="J4" t="str">
        <f t="shared" si="1"/>
        <v>Non-Indian</v>
      </c>
      <c r="K4" t="str">
        <f t="shared" si="2"/>
        <v>Fe-{or}-Male-IT</v>
      </c>
    </row>
    <row r="5" spans="1:11" x14ac:dyDescent="0.3">
      <c r="A5" t="s">
        <v>160</v>
      </c>
      <c r="B5" t="s">
        <v>168</v>
      </c>
      <c r="C5" t="s">
        <v>175</v>
      </c>
      <c r="D5" t="s">
        <v>179</v>
      </c>
      <c r="E5">
        <v>34</v>
      </c>
      <c r="F5" s="29">
        <v>12</v>
      </c>
      <c r="G5" t="s">
        <v>183</v>
      </c>
      <c r="H5" t="b">
        <f t="shared" si="3"/>
        <v>1</v>
      </c>
      <c r="I5" t="str">
        <f t="shared" si="0"/>
        <v>Fresher</v>
      </c>
      <c r="J5" t="str">
        <f t="shared" si="1"/>
        <v>Non-Indian</v>
      </c>
      <c r="K5" t="str">
        <f t="shared" si="2"/>
        <v>Fe-{or}-Male-IT</v>
      </c>
    </row>
    <row r="6" spans="1:11" x14ac:dyDescent="0.3">
      <c r="A6" t="s">
        <v>181</v>
      </c>
      <c r="B6" t="s">
        <v>169</v>
      </c>
      <c r="C6" t="s">
        <v>176</v>
      </c>
      <c r="D6" t="s">
        <v>180</v>
      </c>
      <c r="E6">
        <v>45</v>
      </c>
      <c r="F6" s="29">
        <v>23</v>
      </c>
      <c r="G6" t="s">
        <v>58</v>
      </c>
      <c r="H6" t="b">
        <f t="shared" si="3"/>
        <v>1</v>
      </c>
      <c r="I6" t="str">
        <f t="shared" si="0"/>
        <v>Older</v>
      </c>
      <c r="J6" t="str">
        <f t="shared" si="1"/>
        <v>Non-Indian</v>
      </c>
      <c r="K6" t="str">
        <f t="shared" si="2"/>
        <v>Not</v>
      </c>
    </row>
    <row r="7" spans="1:11" x14ac:dyDescent="0.3">
      <c r="A7" t="s">
        <v>161</v>
      </c>
      <c r="B7" t="s">
        <v>170</v>
      </c>
      <c r="C7" t="s">
        <v>174</v>
      </c>
      <c r="D7" t="s">
        <v>179</v>
      </c>
      <c r="E7">
        <v>64</v>
      </c>
      <c r="F7" s="29">
        <v>12</v>
      </c>
      <c r="G7" t="s">
        <v>183</v>
      </c>
      <c r="H7" t="b">
        <f t="shared" si="3"/>
        <v>0</v>
      </c>
      <c r="I7" t="str">
        <f t="shared" si="0"/>
        <v>Older</v>
      </c>
      <c r="J7" t="str">
        <f t="shared" si="1"/>
        <v>Non-Indian</v>
      </c>
      <c r="K7" t="str">
        <f t="shared" si="2"/>
        <v>Fe-{or}-Male-IT</v>
      </c>
    </row>
    <row r="8" spans="1:11" x14ac:dyDescent="0.3">
      <c r="A8" t="s">
        <v>162</v>
      </c>
      <c r="B8" t="s">
        <v>171</v>
      </c>
      <c r="C8" t="s">
        <v>177</v>
      </c>
      <c r="D8" t="s">
        <v>179</v>
      </c>
      <c r="E8">
        <v>56</v>
      </c>
      <c r="F8" s="29">
        <v>39895</v>
      </c>
      <c r="G8" t="s">
        <v>183</v>
      </c>
      <c r="H8" t="b">
        <f t="shared" si="3"/>
        <v>0</v>
      </c>
      <c r="I8" t="str">
        <f t="shared" si="0"/>
        <v>Older</v>
      </c>
      <c r="J8" t="str">
        <f t="shared" si="1"/>
        <v>Non-Indian</v>
      </c>
      <c r="K8" t="str">
        <f t="shared" si="2"/>
        <v>Fe-{or}-Male-IT</v>
      </c>
    </row>
    <row r="9" spans="1:11" x14ac:dyDescent="0.3">
      <c r="A9" t="s">
        <v>163</v>
      </c>
      <c r="B9" t="s">
        <v>172</v>
      </c>
      <c r="C9" t="s">
        <v>178</v>
      </c>
      <c r="D9" t="s">
        <v>179</v>
      </c>
      <c r="E9">
        <v>43</v>
      </c>
      <c r="F9" s="29">
        <v>38100</v>
      </c>
      <c r="G9" t="s">
        <v>183</v>
      </c>
      <c r="H9" t="b">
        <f t="shared" si="3"/>
        <v>1</v>
      </c>
      <c r="I9" t="str">
        <f t="shared" si="0"/>
        <v>Older</v>
      </c>
      <c r="J9" t="str">
        <f t="shared" si="1"/>
        <v>Non-Indian</v>
      </c>
      <c r="K9" t="str">
        <f t="shared" si="2"/>
        <v>Fe-{or}-Male-IT</v>
      </c>
    </row>
    <row r="10" spans="1:11" x14ac:dyDescent="0.3">
      <c r="A10" t="s">
        <v>164</v>
      </c>
      <c r="B10" t="s">
        <v>173</v>
      </c>
      <c r="C10" t="s">
        <v>174</v>
      </c>
      <c r="D10" t="s">
        <v>180</v>
      </c>
      <c r="E10">
        <v>54</v>
      </c>
      <c r="F10" s="29">
        <v>1</v>
      </c>
      <c r="G10" t="s">
        <v>58</v>
      </c>
      <c r="H10" t="b">
        <f t="shared" si="3"/>
        <v>0</v>
      </c>
      <c r="I10" t="str">
        <f t="shared" si="0"/>
        <v>Older</v>
      </c>
      <c r="J10" t="str">
        <f t="shared" si="1"/>
        <v>Indian</v>
      </c>
      <c r="K10" t="str">
        <f t="shared" si="2"/>
        <v>Fe-{or}-Male-IT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92CF7-A4B5-4DE2-920E-29AEAD0CD163}">
  <dimension ref="A1:L2"/>
  <sheetViews>
    <sheetView workbookViewId="0">
      <selection activeCell="L7" sqref="L7"/>
    </sheetView>
  </sheetViews>
  <sheetFormatPr defaultRowHeight="14.4" x14ac:dyDescent="0.3"/>
  <cols>
    <col min="1" max="1" width="10.33203125" bestFit="1" customWidth="1"/>
    <col min="2" max="2" width="15.44140625" bestFit="1" customWidth="1"/>
    <col min="6" max="6" width="10.33203125" bestFit="1" customWidth="1"/>
    <col min="11" max="11" width="13.6640625" bestFit="1" customWidth="1"/>
    <col min="12" max="12" width="11.77734375" bestFit="1" customWidth="1"/>
  </cols>
  <sheetData>
    <row r="1" spans="1:12" x14ac:dyDescent="0.3">
      <c r="A1" t="s">
        <v>184</v>
      </c>
      <c r="B1" t="s">
        <v>185</v>
      </c>
      <c r="C1" t="s">
        <v>186</v>
      </c>
      <c r="D1" t="s">
        <v>187</v>
      </c>
      <c r="E1" t="s">
        <v>188</v>
      </c>
      <c r="F1" t="s">
        <v>1</v>
      </c>
      <c r="G1" t="s">
        <v>189</v>
      </c>
      <c r="H1" t="s">
        <v>190</v>
      </c>
      <c r="I1" t="s">
        <v>191</v>
      </c>
      <c r="J1" t="s">
        <v>192</v>
      </c>
      <c r="K1" t="s">
        <v>193</v>
      </c>
      <c r="L1" t="s">
        <v>194</v>
      </c>
    </row>
    <row r="2" spans="1:12" x14ac:dyDescent="0.3">
      <c r="A2" s="29">
        <f ca="1">TODAY()</f>
        <v>45455</v>
      </c>
      <c r="B2" s="30">
        <f ca="1">NOW()</f>
        <v>45455.428259143519</v>
      </c>
      <c r="C2">
        <f ca="1">DAY(B2)</f>
        <v>12</v>
      </c>
      <c r="D2">
        <f ca="1">MONTH(B2)</f>
        <v>6</v>
      </c>
      <c r="E2">
        <f ca="1">YEAR(B2)</f>
        <v>2024</v>
      </c>
      <c r="F2" s="29">
        <f ca="1">DATE(E2,D2,C2)</f>
        <v>45455</v>
      </c>
      <c r="G2">
        <f ca="1">HOUR(B2)</f>
        <v>10</v>
      </c>
      <c r="H2">
        <f ca="1">MINUTE(B2)</f>
        <v>16</v>
      </c>
      <c r="I2">
        <f ca="1">SECOND(B2)</f>
        <v>42</v>
      </c>
      <c r="K2" s="29">
        <f ca="1">EDATE(B2,3)</f>
        <v>45547</v>
      </c>
      <c r="L2" s="29">
        <f ca="1">EDATE(B2,(12*3))</f>
        <v>46550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99B95-2FEF-4BD7-ADF4-DF274865909B}">
  <dimension ref="B1:N16"/>
  <sheetViews>
    <sheetView tabSelected="1" workbookViewId="0">
      <selection activeCell="D11" sqref="D11"/>
    </sheetView>
  </sheetViews>
  <sheetFormatPr defaultRowHeight="14.4" x14ac:dyDescent="0.3"/>
  <cols>
    <col min="2" max="2" width="10.33203125" bestFit="1" customWidth="1"/>
    <col min="4" max="4" width="11.88671875" bestFit="1" customWidth="1"/>
    <col min="6" max="6" width="13.44140625" bestFit="1" customWidth="1"/>
  </cols>
  <sheetData>
    <row r="1" spans="2:14" ht="42.6" customHeight="1" x14ac:dyDescent="0.85">
      <c r="G1" s="31"/>
      <c r="H1" s="31"/>
      <c r="I1" s="32" t="s">
        <v>195</v>
      </c>
      <c r="J1" s="31"/>
      <c r="K1" s="31"/>
      <c r="L1" s="31"/>
      <c r="M1" s="31"/>
      <c r="N1" s="31"/>
    </row>
    <row r="3" spans="2:14" x14ac:dyDescent="0.3">
      <c r="B3" t="s">
        <v>1</v>
      </c>
      <c r="C3" t="s">
        <v>2</v>
      </c>
      <c r="D3" t="s">
        <v>3</v>
      </c>
      <c r="E3" t="s">
        <v>67</v>
      </c>
      <c r="F3" t="s">
        <v>4</v>
      </c>
      <c r="H3" t="s">
        <v>216</v>
      </c>
      <c r="I3" t="s">
        <v>217</v>
      </c>
      <c r="J3" t="s">
        <v>218</v>
      </c>
    </row>
    <row r="5" spans="2:14" x14ac:dyDescent="0.3">
      <c r="B5" s="29">
        <v>45292</v>
      </c>
      <c r="C5" t="s">
        <v>7</v>
      </c>
      <c r="D5" t="s">
        <v>203</v>
      </c>
      <c r="E5">
        <v>120</v>
      </c>
      <c r="F5" t="s">
        <v>9</v>
      </c>
      <c r="H5">
        <f>SUM(E:E)</f>
        <v>3727</v>
      </c>
      <c r="I5">
        <f>SUMIF(F:F,"UPI",E:E)</f>
        <v>1200</v>
      </c>
      <c r="J5">
        <f>SUMIFS(E:E,F:F,"UPI",C:C,"Food")</f>
        <v>120</v>
      </c>
    </row>
    <row r="6" spans="2:14" x14ac:dyDescent="0.3">
      <c r="B6" s="29">
        <v>45293</v>
      </c>
      <c r="C6" t="s">
        <v>196</v>
      </c>
      <c r="D6" t="s">
        <v>205</v>
      </c>
      <c r="E6">
        <v>343</v>
      </c>
      <c r="F6" t="s">
        <v>211</v>
      </c>
    </row>
    <row r="7" spans="2:14" x14ac:dyDescent="0.3">
      <c r="B7" s="29">
        <v>45294</v>
      </c>
      <c r="C7" t="s">
        <v>197</v>
      </c>
      <c r="D7" t="s">
        <v>206</v>
      </c>
      <c r="E7">
        <v>435</v>
      </c>
      <c r="F7" t="s">
        <v>212</v>
      </c>
    </row>
    <row r="8" spans="2:14" x14ac:dyDescent="0.3">
      <c r="B8" s="29">
        <v>45295</v>
      </c>
      <c r="C8" t="s">
        <v>198</v>
      </c>
      <c r="D8" t="s">
        <v>207</v>
      </c>
      <c r="E8">
        <v>23</v>
      </c>
      <c r="F8" t="s">
        <v>9</v>
      </c>
    </row>
    <row r="9" spans="2:14" x14ac:dyDescent="0.3">
      <c r="B9" s="29">
        <v>45296</v>
      </c>
      <c r="C9" t="s">
        <v>199</v>
      </c>
      <c r="D9" t="s">
        <v>201</v>
      </c>
      <c r="E9">
        <v>452</v>
      </c>
      <c r="F9" t="s">
        <v>213</v>
      </c>
    </row>
    <row r="10" spans="2:14" x14ac:dyDescent="0.3">
      <c r="B10" s="29">
        <v>45297</v>
      </c>
      <c r="C10" t="s">
        <v>200</v>
      </c>
      <c r="D10" t="s">
        <v>208</v>
      </c>
      <c r="E10">
        <v>1034</v>
      </c>
      <c r="F10" t="s">
        <v>9</v>
      </c>
    </row>
    <row r="11" spans="2:14" x14ac:dyDescent="0.3">
      <c r="B11" s="29">
        <v>45298</v>
      </c>
      <c r="C11" t="s">
        <v>7</v>
      </c>
      <c r="D11" t="s">
        <v>204</v>
      </c>
      <c r="E11">
        <v>254</v>
      </c>
      <c r="F11" t="s">
        <v>214</v>
      </c>
    </row>
    <row r="12" spans="2:14" x14ac:dyDescent="0.3">
      <c r="B12" s="29">
        <v>45299</v>
      </c>
      <c r="C12" t="s">
        <v>196</v>
      </c>
      <c r="D12" t="s">
        <v>209</v>
      </c>
      <c r="E12">
        <v>343</v>
      </c>
      <c r="F12" t="s">
        <v>212</v>
      </c>
    </row>
    <row r="13" spans="2:14" x14ac:dyDescent="0.3">
      <c r="B13" s="29">
        <v>45300</v>
      </c>
      <c r="C13" t="s">
        <v>201</v>
      </c>
      <c r="D13" t="s">
        <v>208</v>
      </c>
      <c r="E13">
        <v>234</v>
      </c>
      <c r="F13" t="s">
        <v>215</v>
      </c>
    </row>
    <row r="14" spans="2:14" x14ac:dyDescent="0.3">
      <c r="B14" s="29">
        <v>45301</v>
      </c>
      <c r="C14" t="s">
        <v>202</v>
      </c>
      <c r="D14" t="s">
        <v>210</v>
      </c>
      <c r="E14">
        <v>232</v>
      </c>
      <c r="F14" t="s">
        <v>212</v>
      </c>
    </row>
    <row r="15" spans="2:14" x14ac:dyDescent="0.3">
      <c r="B15" s="29">
        <v>45302</v>
      </c>
      <c r="C15" t="s">
        <v>203</v>
      </c>
      <c r="D15" t="s">
        <v>204</v>
      </c>
      <c r="E15">
        <v>23</v>
      </c>
      <c r="F15" t="s">
        <v>9</v>
      </c>
    </row>
    <row r="16" spans="2:14" x14ac:dyDescent="0.3">
      <c r="B16" s="29">
        <v>45303</v>
      </c>
      <c r="C16" t="s">
        <v>204</v>
      </c>
      <c r="D16" t="s">
        <v>208</v>
      </c>
      <c r="E16">
        <v>234</v>
      </c>
      <c r="F16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Nagaraj Loni</dc:creator>
  <cp:lastModifiedBy>Nagaraj Loni</cp:lastModifiedBy>
  <dcterms:created xsi:type="dcterms:W3CDTF">2024-06-11T11:58:30Z</dcterms:created>
  <dcterms:modified xsi:type="dcterms:W3CDTF">2024-06-12T05:14:24Z</dcterms:modified>
</cp:coreProperties>
</file>