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131\"/>
    </mc:Choice>
  </mc:AlternateContent>
  <xr:revisionPtr revIDLastSave="0" documentId="13_ncr:1_{5C423710-6C84-4063-BC5B-252C54050588}" xr6:coauthVersionLast="43" xr6:coauthVersionMax="43" xr10:uidLastSave="{00000000-0000-0000-0000-000000000000}"/>
  <bookViews>
    <workbookView xWindow="-120" yWindow="-120" windowWidth="20730" windowHeight="11160" activeTab="2" xr2:uid="{9C5EFFC2-5141-4097-B56E-3EAE3E1B3AE4}"/>
  </bookViews>
  <sheets>
    <sheet name="CL2" sheetId="3" r:id="rId1"/>
    <sheet name="NOx" sheetId="4" r:id="rId2"/>
    <sheet name="O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6" l="1"/>
  <c r="E21" i="6"/>
  <c r="E22" i="6"/>
  <c r="E23" i="6"/>
  <c r="D20" i="6"/>
  <c r="D21" i="6"/>
  <c r="D22" i="6"/>
  <c r="D23" i="6"/>
  <c r="C20" i="6"/>
  <c r="C21" i="6"/>
  <c r="C22" i="6"/>
  <c r="C23" i="6"/>
  <c r="C19" i="6"/>
  <c r="E21" i="4"/>
  <c r="E22" i="4"/>
  <c r="E23" i="4"/>
  <c r="E24" i="4"/>
  <c r="D21" i="4"/>
  <c r="D22" i="4"/>
  <c r="D23" i="4"/>
  <c r="D24" i="4"/>
  <c r="C21" i="4"/>
  <c r="C22" i="4"/>
  <c r="C23" i="4"/>
  <c r="C24" i="4"/>
  <c r="C20" i="4"/>
  <c r="C21" i="3"/>
  <c r="C22" i="3"/>
  <c r="C23" i="3"/>
  <c r="C24" i="3"/>
  <c r="C20" i="3"/>
  <c r="D21" i="3" l="1"/>
  <c r="E21" i="3" s="1"/>
  <c r="D22" i="3"/>
  <c r="E22" i="3" s="1"/>
  <c r="D23" i="3"/>
  <c r="E23" i="3" s="1"/>
  <c r="D24" i="3"/>
  <c r="E24" i="3" s="1"/>
  <c r="D19" i="6" l="1"/>
  <c r="E19" i="6" s="1"/>
  <c r="D20" i="4" l="1"/>
  <c r="E20" i="4" s="1"/>
  <c r="E30" i="4" l="1"/>
  <c r="D20" i="3"/>
  <c r="E20" i="3" s="1"/>
  <c r="E30" i="3" l="1"/>
  <c r="E29" i="6"/>
</calcChain>
</file>

<file path=xl/sharedStrings.xml><?xml version="1.0" encoding="utf-8"?>
<sst xmlns="http://schemas.openxmlformats.org/spreadsheetml/2006/main" count="30" uniqueCount="9">
  <si>
    <t>RS/R0</t>
  </si>
  <si>
    <t>LPG</t>
  </si>
  <si>
    <t>Error</t>
  </si>
  <si>
    <t>Error porcentual</t>
  </si>
  <si>
    <t>Error promedio</t>
  </si>
  <si>
    <t>PPM Calculado</t>
  </si>
  <si>
    <t>ppm</t>
  </si>
  <si>
    <t>CL2</t>
  </si>
  <si>
    <t>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</si>
</sst>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'CL2'!$A$3:$A$12</c:f>
              <c:numCache>
                <c:formatCode>General</c:formatCode>
                <c:ptCount val="10"/>
                <c:pt idx="0">
                  <c:v>4.95771362897593</c:v>
                </c:pt>
                <c:pt idx="1">
                  <c:v>9.8230308725547495</c:v>
                </c:pt>
                <c:pt idx="2">
                  <c:v>19.669368607446</c:v>
                </c:pt>
                <c:pt idx="3">
                  <c:v>49.502000987104402</c:v>
                </c:pt>
                <c:pt idx="4">
                  <c:v>99.178871336368402</c:v>
                </c:pt>
              </c:numCache>
            </c:numRef>
          </c:xVal>
          <c:yVal>
            <c:numRef>
              <c:f>'CL2'!$B$3:$B$12</c:f>
              <c:numCache>
                <c:formatCode>General</c:formatCode>
                <c:ptCount val="10"/>
                <c:pt idx="0">
                  <c:v>5.97035286583837</c:v>
                </c:pt>
                <c:pt idx="1">
                  <c:v>3.8904514499428</c:v>
                </c:pt>
                <c:pt idx="2">
                  <c:v>2.3659196974857601</c:v>
                </c:pt>
                <c:pt idx="3">
                  <c:v>0.99083194489276805</c:v>
                </c:pt>
                <c:pt idx="4">
                  <c:v>0.49659232145033599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'CL2'!$A$20:$A$29</c:f>
              <c:numCache>
                <c:formatCode>General</c:formatCode>
                <c:ptCount val="10"/>
                <c:pt idx="0">
                  <c:v>5.97035286583837</c:v>
                </c:pt>
                <c:pt idx="1">
                  <c:v>3.8904514499428</c:v>
                </c:pt>
                <c:pt idx="2">
                  <c:v>2.3659196974857601</c:v>
                </c:pt>
                <c:pt idx="3">
                  <c:v>0.99083194489276805</c:v>
                </c:pt>
                <c:pt idx="4">
                  <c:v>0.49659232145033599</c:v>
                </c:pt>
              </c:numCache>
            </c:numRef>
          </c:xVal>
          <c:yVal>
            <c:numRef>
              <c:f>'CL2'!$B$20:$B$29</c:f>
              <c:numCache>
                <c:formatCode>General</c:formatCode>
                <c:ptCount val="10"/>
                <c:pt idx="0">
                  <c:v>4.95771362897593</c:v>
                </c:pt>
                <c:pt idx="1">
                  <c:v>9.8230308725547495</c:v>
                </c:pt>
                <c:pt idx="2">
                  <c:v>19.669368607446</c:v>
                </c:pt>
                <c:pt idx="3">
                  <c:v>49.502000987104402</c:v>
                </c:pt>
                <c:pt idx="4">
                  <c:v>99.178871336368402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4857830271216095E-2"/>
                  <c:y val="-0.57906423155438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NOx!$A$3:$A$9</c:f>
              <c:numCache>
                <c:formatCode>General</c:formatCode>
                <c:ptCount val="7"/>
                <c:pt idx="0">
                  <c:v>5.0046907361960198</c:v>
                </c:pt>
                <c:pt idx="1">
                  <c:v>9.8124722852028796</c:v>
                </c:pt>
                <c:pt idx="2">
                  <c:v>19.638476096061598</c:v>
                </c:pt>
                <c:pt idx="3">
                  <c:v>49.859567045140302</c:v>
                </c:pt>
                <c:pt idx="4">
                  <c:v>98.761306460498801</c:v>
                </c:pt>
              </c:numCache>
            </c:numRef>
          </c:xVal>
          <c:yVal>
            <c:numRef>
              <c:f>NOx!$B$3:$B$9</c:f>
              <c:numCache>
                <c:formatCode>General</c:formatCode>
                <c:ptCount val="7"/>
                <c:pt idx="0">
                  <c:v>8.0909589917838201</c:v>
                </c:pt>
                <c:pt idx="1">
                  <c:v>5.5718574893193002</c:v>
                </c:pt>
                <c:pt idx="2">
                  <c:v>3.9994474976109702</c:v>
                </c:pt>
                <c:pt idx="3">
                  <c:v>2.8313919957993798</c:v>
                </c:pt>
                <c:pt idx="4">
                  <c:v>2.0323570109362201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NOx</a:t>
            </a:r>
          </a:p>
        </c:rich>
      </c:tx>
      <c:layout>
        <c:manualLayout>
          <c:xMode val="edge"/>
          <c:yMode val="edge"/>
          <c:x val="0.43745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183945756780401E-2"/>
                  <c:y val="-0.56482429279673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NOx!$A$20:$A$26</c:f>
              <c:numCache>
                <c:formatCode>General</c:formatCode>
                <c:ptCount val="7"/>
                <c:pt idx="0">
                  <c:v>8.0909589917838201</c:v>
                </c:pt>
                <c:pt idx="1">
                  <c:v>5.5718574893193002</c:v>
                </c:pt>
                <c:pt idx="2">
                  <c:v>3.9994474976109702</c:v>
                </c:pt>
                <c:pt idx="3">
                  <c:v>2.8313919957993798</c:v>
                </c:pt>
                <c:pt idx="4">
                  <c:v>2.0323570109362201</c:v>
                </c:pt>
              </c:numCache>
            </c:numRef>
          </c:xVal>
          <c:yVal>
            <c:numRef>
              <c:f>NOx!$B$20:$B$26</c:f>
              <c:numCache>
                <c:formatCode>General</c:formatCode>
                <c:ptCount val="7"/>
                <c:pt idx="0">
                  <c:v>5.0046907361960198</c:v>
                </c:pt>
                <c:pt idx="1">
                  <c:v>9.8124722852028796</c:v>
                </c:pt>
                <c:pt idx="2">
                  <c:v>19.638476096061598</c:v>
                </c:pt>
                <c:pt idx="3">
                  <c:v>49.859567045140302</c:v>
                </c:pt>
                <c:pt idx="4">
                  <c:v>98.761306460498801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'O3'!$A$3:$A$9</c:f>
              <c:numCache>
                <c:formatCode>General</c:formatCode>
                <c:ptCount val="7"/>
                <c:pt idx="0">
                  <c:v>5.0150520994888197</c:v>
                </c:pt>
                <c:pt idx="1">
                  <c:v>9.83929704243101</c:v>
                </c:pt>
                <c:pt idx="2">
                  <c:v>19.7084601976897</c:v>
                </c:pt>
                <c:pt idx="3">
                  <c:v>50.1201054491519</c:v>
                </c:pt>
                <c:pt idx="4">
                  <c:v>99.347213074199502</c:v>
                </c:pt>
              </c:numCache>
            </c:numRef>
          </c:xVal>
          <c:yVal>
            <c:numRef>
              <c:f>'O3'!$B$3:$B$9</c:f>
              <c:numCache>
                <c:formatCode>General</c:formatCode>
                <c:ptCount val="7"/>
                <c:pt idx="0">
                  <c:v>4.0550853544838397</c:v>
                </c:pt>
                <c:pt idx="1">
                  <c:v>2.2387211385683399</c:v>
                </c:pt>
                <c:pt idx="2">
                  <c:v>1.21898959892486</c:v>
                </c:pt>
                <c:pt idx="3">
                  <c:v>0.49659232145033699</c:v>
                </c:pt>
                <c:pt idx="4">
                  <c:v>0.28183829312644498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974168853893264"/>
                  <c:y val="-0.55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'O3'!$A$19:$A$25</c:f>
              <c:numCache>
                <c:formatCode>General</c:formatCode>
                <c:ptCount val="7"/>
                <c:pt idx="0">
                  <c:v>4.0550853544838397</c:v>
                </c:pt>
                <c:pt idx="1">
                  <c:v>2.2387211385683399</c:v>
                </c:pt>
                <c:pt idx="2">
                  <c:v>1.21898959892486</c:v>
                </c:pt>
                <c:pt idx="3">
                  <c:v>0.49659232145033699</c:v>
                </c:pt>
                <c:pt idx="4">
                  <c:v>0.28183829312644498</c:v>
                </c:pt>
              </c:numCache>
            </c:numRef>
          </c:xVal>
          <c:yVal>
            <c:numRef>
              <c:f>'O3'!$B$19:$B$25</c:f>
              <c:numCache>
                <c:formatCode>General</c:formatCode>
                <c:ptCount val="7"/>
                <c:pt idx="0">
                  <c:v>5.0150520994888197</c:v>
                </c:pt>
                <c:pt idx="1">
                  <c:v>9.83929704243101</c:v>
                </c:pt>
                <c:pt idx="2">
                  <c:v>19.7084601976897</c:v>
                </c:pt>
                <c:pt idx="3">
                  <c:v>50.1201054491519</c:v>
                </c:pt>
                <c:pt idx="4">
                  <c:v>99.347213074199502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opLeftCell="A7" workbookViewId="0">
      <selection activeCell="D20" sqref="D20"/>
    </sheetView>
  </sheetViews>
  <sheetFormatPr baseColWidth="10" defaultRowHeight="15" x14ac:dyDescent="0.25"/>
  <sheetData>
    <row r="1" spans="1:2" x14ac:dyDescent="0.25">
      <c r="A1" s="7" t="s">
        <v>6</v>
      </c>
      <c r="B1" s="2" t="s">
        <v>0</v>
      </c>
    </row>
    <row r="2" spans="1:2" x14ac:dyDescent="0.25">
      <c r="A2" s="7"/>
      <c r="B2" s="3" t="s">
        <v>7</v>
      </c>
    </row>
    <row r="3" spans="1:2" x14ac:dyDescent="0.25">
      <c r="A3" s="1">
        <v>4.95771362897593</v>
      </c>
      <c r="B3" s="1">
        <v>5.97035286583837</v>
      </c>
    </row>
    <row r="4" spans="1:2" x14ac:dyDescent="0.25">
      <c r="A4" s="1">
        <v>9.8230308725547495</v>
      </c>
      <c r="B4" s="1">
        <v>3.8904514499428</v>
      </c>
    </row>
    <row r="5" spans="1:2" x14ac:dyDescent="0.25">
      <c r="A5" s="1">
        <v>19.669368607446</v>
      </c>
      <c r="B5" s="1">
        <v>2.3659196974857601</v>
      </c>
    </row>
    <row r="6" spans="1:2" x14ac:dyDescent="0.25">
      <c r="A6" s="1">
        <v>49.502000987104402</v>
      </c>
      <c r="B6" s="1">
        <v>0.99083194489276805</v>
      </c>
    </row>
    <row r="7" spans="1:2" x14ac:dyDescent="0.25">
      <c r="A7" s="1">
        <v>99.178871336368402</v>
      </c>
      <c r="B7" s="1">
        <v>0.49659232145033599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8" spans="1:5" x14ac:dyDescent="0.25">
      <c r="A18" s="2" t="s">
        <v>0</v>
      </c>
      <c r="B18" s="7" t="s">
        <v>6</v>
      </c>
      <c r="C18" s="8" t="s">
        <v>5</v>
      </c>
      <c r="D18" s="10" t="s">
        <v>2</v>
      </c>
      <c r="E18" s="4" t="s">
        <v>3</v>
      </c>
    </row>
    <row r="19" spans="1:5" x14ac:dyDescent="0.25">
      <c r="A19" s="3" t="s">
        <v>7</v>
      </c>
      <c r="B19" s="7"/>
      <c r="C19" s="9"/>
      <c r="D19" s="11"/>
      <c r="E19" s="5"/>
    </row>
    <row r="20" spans="1:5" x14ac:dyDescent="0.25">
      <c r="A20" s="1">
        <v>5.97035286583837</v>
      </c>
      <c r="B20" s="1">
        <v>4.95771362897593</v>
      </c>
      <c r="C20" s="1">
        <f>(47.209)*((A20)^-1.186)</f>
        <v>5.6713807024894427</v>
      </c>
      <c r="D20" s="1">
        <f>ABS(C20-B20)</f>
        <v>0.71366707351351266</v>
      </c>
      <c r="E20" s="1">
        <f>D20/B20</f>
        <v>0.14395084648342796</v>
      </c>
    </row>
    <row r="21" spans="1:5" x14ac:dyDescent="0.25">
      <c r="A21" s="1">
        <v>3.8904514499428</v>
      </c>
      <c r="B21" s="1">
        <v>9.8230308725547495</v>
      </c>
      <c r="C21" s="1">
        <f t="shared" ref="C21:C24" si="0">(47.209)*((A21)^-1.186)</f>
        <v>9.4250747035543672</v>
      </c>
      <c r="D21" s="1">
        <f t="shared" ref="D21:D28" si="1">ABS(C21-B21)</f>
        <v>0.39795616900038233</v>
      </c>
      <c r="E21" s="1">
        <f t="shared" ref="E21:E28" si="2">D21/B21</f>
        <v>4.0512564213990188E-2</v>
      </c>
    </row>
    <row r="22" spans="1:5" x14ac:dyDescent="0.25">
      <c r="A22" s="1">
        <v>2.3659196974857601</v>
      </c>
      <c r="B22" s="1">
        <v>19.669368607446</v>
      </c>
      <c r="C22" s="1">
        <f t="shared" si="0"/>
        <v>17.000465026669637</v>
      </c>
      <c r="D22" s="1">
        <f t="shared" si="1"/>
        <v>2.6689035807763624</v>
      </c>
      <c r="E22" s="1">
        <f t="shared" si="2"/>
        <v>0.13568831994769914</v>
      </c>
    </row>
    <row r="23" spans="1:5" x14ac:dyDescent="0.25">
      <c r="A23" s="1">
        <v>0.99083194489276805</v>
      </c>
      <c r="B23" s="1">
        <v>49.502000987104402</v>
      </c>
      <c r="C23" s="1">
        <f t="shared" si="0"/>
        <v>47.727512617976885</v>
      </c>
      <c r="D23" s="1">
        <f t="shared" si="1"/>
        <v>1.7744883691275177</v>
      </c>
      <c r="E23" s="1">
        <f t="shared" si="2"/>
        <v>3.5846800810936587E-2</v>
      </c>
    </row>
    <row r="24" spans="1:5" x14ac:dyDescent="0.25">
      <c r="A24" s="1">
        <v>0.49659232145033599</v>
      </c>
      <c r="B24" s="1">
        <v>99.178871336368402</v>
      </c>
      <c r="C24" s="1">
        <f t="shared" si="0"/>
        <v>108.28512473249022</v>
      </c>
      <c r="D24" s="1">
        <f t="shared" si="1"/>
        <v>9.1062533961218151</v>
      </c>
      <c r="E24" s="1">
        <f t="shared" si="2"/>
        <v>9.1816465275528877E-2</v>
      </c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C30" s="6" t="s">
        <v>4</v>
      </c>
      <c r="D30" s="6"/>
      <c r="E30" s="3">
        <f>AVERAGE(E20:E29)</f>
        <v>8.9562999346316549E-2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10" workbookViewId="0">
      <selection activeCell="E20" sqref="E20:E24"/>
    </sheetView>
  </sheetViews>
  <sheetFormatPr baseColWidth="10" defaultRowHeight="15" x14ac:dyDescent="0.25"/>
  <sheetData>
    <row r="1" spans="1:2" x14ac:dyDescent="0.25">
      <c r="A1" s="7" t="s">
        <v>6</v>
      </c>
      <c r="B1" s="2" t="s">
        <v>0</v>
      </c>
    </row>
    <row r="2" spans="1:2" x14ac:dyDescent="0.25">
      <c r="A2" s="7"/>
      <c r="B2" s="3" t="s">
        <v>8</v>
      </c>
    </row>
    <row r="3" spans="1:2" x14ac:dyDescent="0.25">
      <c r="A3" s="1">
        <v>5.0046907361960198</v>
      </c>
      <c r="B3" s="1">
        <v>8.0909589917838201</v>
      </c>
    </row>
    <row r="4" spans="1:2" x14ac:dyDescent="0.25">
      <c r="A4" s="1">
        <v>9.8124722852028796</v>
      </c>
      <c r="B4" s="1">
        <v>5.5718574893193002</v>
      </c>
    </row>
    <row r="5" spans="1:2" x14ac:dyDescent="0.25">
      <c r="A5" s="1">
        <v>19.638476096061598</v>
      </c>
      <c r="B5" s="1">
        <v>3.9994474976109702</v>
      </c>
    </row>
    <row r="6" spans="1:2" x14ac:dyDescent="0.25">
      <c r="A6" s="1">
        <v>49.859567045140302</v>
      </c>
      <c r="B6" s="1">
        <v>2.8313919957993798</v>
      </c>
    </row>
    <row r="7" spans="1:2" x14ac:dyDescent="0.25">
      <c r="A7" s="1">
        <v>98.761306460498801</v>
      </c>
      <c r="B7" s="1">
        <v>2.0323570109362201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8" spans="1:5" x14ac:dyDescent="0.25">
      <c r="A18" s="2" t="s">
        <v>0</v>
      </c>
      <c r="B18" s="7" t="s">
        <v>6</v>
      </c>
      <c r="C18" s="8" t="s">
        <v>5</v>
      </c>
      <c r="D18" s="10" t="s">
        <v>2</v>
      </c>
      <c r="E18" s="4" t="s">
        <v>3</v>
      </c>
    </row>
    <row r="19" spans="1:5" x14ac:dyDescent="0.25">
      <c r="A19" s="3" t="s">
        <v>8</v>
      </c>
      <c r="B19" s="7"/>
      <c r="C19" s="9"/>
      <c r="D19" s="11"/>
      <c r="E19" s="5"/>
    </row>
    <row r="20" spans="1:5" x14ac:dyDescent="0.25">
      <c r="A20" s="1">
        <v>8.0909589917838201</v>
      </c>
      <c r="B20" s="1">
        <v>5.0046907361960198</v>
      </c>
      <c r="C20" s="1">
        <f>(462.43)*((A20)^-2.204)</f>
        <v>4.6112004449837309</v>
      </c>
      <c r="D20" s="1">
        <f>ABS(C20-B20)</f>
        <v>0.39349029121228885</v>
      </c>
      <c r="E20" s="1">
        <f>D20/B20</f>
        <v>7.8624297075222296E-2</v>
      </c>
    </row>
    <row r="21" spans="1:5" x14ac:dyDescent="0.25">
      <c r="A21" s="1">
        <v>5.5718574893193002</v>
      </c>
      <c r="B21" s="1">
        <v>9.8124722852028796</v>
      </c>
      <c r="C21" s="1">
        <f t="shared" ref="C21:C24" si="0">(462.43)*((A21)^-2.204)</f>
        <v>10.492089849701173</v>
      </c>
      <c r="D21" s="1">
        <f t="shared" ref="D21:D24" si="1">ABS(C21-B21)</f>
        <v>0.6796175644982938</v>
      </c>
      <c r="E21" s="1">
        <f t="shared" ref="E21:E24" si="2">D21/B21</f>
        <v>6.926058436090067E-2</v>
      </c>
    </row>
    <row r="22" spans="1:5" x14ac:dyDescent="0.25">
      <c r="A22" s="1">
        <v>3.9994474976109702</v>
      </c>
      <c r="B22" s="1">
        <v>19.638476096061598</v>
      </c>
      <c r="C22" s="1">
        <f t="shared" si="0"/>
        <v>21.789035228243456</v>
      </c>
      <c r="D22" s="1">
        <f t="shared" si="1"/>
        <v>2.1505591321818578</v>
      </c>
      <c r="E22" s="1">
        <f t="shared" si="2"/>
        <v>0.10950743436824724</v>
      </c>
    </row>
    <row r="23" spans="1:5" x14ac:dyDescent="0.25">
      <c r="A23" s="1">
        <v>2.8313919957993798</v>
      </c>
      <c r="B23" s="1">
        <v>49.859567045140302</v>
      </c>
      <c r="C23" s="1">
        <f t="shared" si="0"/>
        <v>46.648534118230394</v>
      </c>
      <c r="D23" s="1">
        <f t="shared" si="1"/>
        <v>3.2110329269099083</v>
      </c>
      <c r="E23" s="1">
        <f t="shared" si="2"/>
        <v>6.4401540510827207E-2</v>
      </c>
    </row>
    <row r="24" spans="1:5" x14ac:dyDescent="0.25">
      <c r="A24" s="1">
        <v>2.0323570109362201</v>
      </c>
      <c r="B24" s="1">
        <v>98.761306460498801</v>
      </c>
      <c r="C24" s="1">
        <f t="shared" si="0"/>
        <v>96.875509818188107</v>
      </c>
      <c r="D24" s="1">
        <f t="shared" si="1"/>
        <v>1.8857966423106944</v>
      </c>
      <c r="E24" s="1">
        <f t="shared" si="2"/>
        <v>1.9094488620044224E-2</v>
      </c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C29" s="1"/>
      <c r="D29" s="1"/>
      <c r="E29" s="1"/>
    </row>
    <row r="30" spans="1:5" x14ac:dyDescent="0.25">
      <c r="C30" s="6" t="s">
        <v>4</v>
      </c>
      <c r="D30" s="6"/>
      <c r="E30" s="3">
        <f>AVERAGE(E20:E29)</f>
        <v>6.8177668987048329E-2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abSelected="1" topLeftCell="A7" workbookViewId="0">
      <selection activeCell="E19" sqref="E19:E23"/>
    </sheetView>
  </sheetViews>
  <sheetFormatPr baseColWidth="10" defaultRowHeight="15" x14ac:dyDescent="0.25"/>
  <sheetData>
    <row r="1" spans="1:2" x14ac:dyDescent="0.25">
      <c r="A1" s="7" t="s">
        <v>6</v>
      </c>
      <c r="B1" s="2" t="s">
        <v>0</v>
      </c>
    </row>
    <row r="2" spans="1:2" x14ac:dyDescent="0.25">
      <c r="A2" s="7"/>
      <c r="B2" s="3" t="s">
        <v>1</v>
      </c>
    </row>
    <row r="3" spans="1:2" x14ac:dyDescent="0.25">
      <c r="A3" s="1">
        <v>5.0150520994888197</v>
      </c>
      <c r="B3" s="1">
        <v>4.0550853544838397</v>
      </c>
    </row>
    <row r="4" spans="1:2" x14ac:dyDescent="0.25">
      <c r="A4" s="1">
        <v>9.83929704243101</v>
      </c>
      <c r="B4" s="1">
        <v>2.2387211385683399</v>
      </c>
    </row>
    <row r="5" spans="1:2" x14ac:dyDescent="0.25">
      <c r="A5" s="1">
        <v>19.7084601976897</v>
      </c>
      <c r="B5" s="1">
        <v>1.21898959892486</v>
      </c>
    </row>
    <row r="6" spans="1:2" x14ac:dyDescent="0.25">
      <c r="A6" s="1">
        <v>50.1201054491519</v>
      </c>
      <c r="B6" s="1">
        <v>0.49659232145033699</v>
      </c>
    </row>
    <row r="7" spans="1:2" x14ac:dyDescent="0.25">
      <c r="A7" s="1">
        <v>99.347213074199502</v>
      </c>
      <c r="B7" s="1">
        <v>0.28183829312644498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7" spans="1:5" x14ac:dyDescent="0.25">
      <c r="A17" s="2" t="s">
        <v>0</v>
      </c>
      <c r="B17" s="7" t="s">
        <v>6</v>
      </c>
      <c r="C17" s="8" t="s">
        <v>5</v>
      </c>
      <c r="D17" s="10" t="s">
        <v>2</v>
      </c>
      <c r="E17" s="4" t="s">
        <v>3</v>
      </c>
    </row>
    <row r="18" spans="1:5" x14ac:dyDescent="0.25">
      <c r="A18" s="3" t="s">
        <v>1</v>
      </c>
      <c r="B18" s="7"/>
      <c r="C18" s="9"/>
      <c r="D18" s="11"/>
      <c r="E18" s="5"/>
    </row>
    <row r="19" spans="1:5" x14ac:dyDescent="0.25">
      <c r="A19" s="1">
        <v>4.0550853544838397</v>
      </c>
      <c r="B19" s="1">
        <v>5.0150520994888197</v>
      </c>
      <c r="C19" s="1">
        <f>(23.943)*((A19)^-1.11)</f>
        <v>5.0617252212387767</v>
      </c>
      <c r="D19" s="1">
        <f>ABS(C19-B19)</f>
        <v>4.6673121749956969E-2</v>
      </c>
      <c r="E19" s="1">
        <f>D19/B19</f>
        <v>9.3066075534318626E-3</v>
      </c>
    </row>
    <row r="20" spans="1:5" x14ac:dyDescent="0.25">
      <c r="A20" s="1">
        <v>2.2387211385683399</v>
      </c>
      <c r="B20" s="1">
        <v>9.83929704243101</v>
      </c>
      <c r="C20" s="1">
        <f t="shared" ref="C20:C23" si="0">(23.943)*((A20)^-1.11)</f>
        <v>9.7876530347965396</v>
      </c>
      <c r="D20" s="1">
        <f t="shared" ref="D20:D23" si="1">ABS(C20-B20)</f>
        <v>5.1644007634470412E-2</v>
      </c>
      <c r="E20" s="1">
        <f t="shared" ref="E20:E23" si="2">D20/B20</f>
        <v>5.2487497238634688E-3</v>
      </c>
    </row>
    <row r="21" spans="1:5" x14ac:dyDescent="0.25">
      <c r="A21" s="1">
        <v>1.21898959892486</v>
      </c>
      <c r="B21" s="1">
        <v>19.7084601976897</v>
      </c>
      <c r="C21" s="1">
        <f t="shared" si="0"/>
        <v>19.218459175964831</v>
      </c>
      <c r="D21" s="1">
        <f t="shared" si="1"/>
        <v>0.49000102172486848</v>
      </c>
      <c r="E21" s="1">
        <f t="shared" si="2"/>
        <v>2.4862471081444924E-2</v>
      </c>
    </row>
    <row r="22" spans="1:5" x14ac:dyDescent="0.25">
      <c r="A22" s="1">
        <v>0.49659232145033699</v>
      </c>
      <c r="B22" s="1">
        <v>50.1201054491519</v>
      </c>
      <c r="C22" s="1">
        <f t="shared" si="0"/>
        <v>52.073715439890762</v>
      </c>
      <c r="D22" s="1">
        <f t="shared" si="1"/>
        <v>1.9536099907388618</v>
      </c>
      <c r="E22" s="1">
        <f t="shared" si="2"/>
        <v>3.8978569043930843E-2</v>
      </c>
    </row>
    <row r="23" spans="1:5" x14ac:dyDescent="0.25">
      <c r="A23" s="1">
        <v>0.28183829312644498</v>
      </c>
      <c r="B23" s="1">
        <v>99.347213074199502</v>
      </c>
      <c r="C23" s="1">
        <f t="shared" si="0"/>
        <v>97.651420574895326</v>
      </c>
      <c r="D23" s="1">
        <f t="shared" si="1"/>
        <v>1.6957924993041757</v>
      </c>
      <c r="E23" s="1">
        <f t="shared" si="2"/>
        <v>1.706935148787353E-2</v>
      </c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C28" s="1"/>
      <c r="D28" s="1"/>
      <c r="E28" s="1"/>
    </row>
    <row r="29" spans="1:5" x14ac:dyDescent="0.25">
      <c r="C29" s="6" t="s">
        <v>4</v>
      </c>
      <c r="D29" s="6"/>
      <c r="E29" s="3">
        <f>AVERAGE(E19:E28)</f>
        <v>1.9093149778108925E-2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CL2</vt:lpstr>
      <vt:lpstr>NOx</vt:lpstr>
      <vt:lpstr>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2019-08-14T23:22:06Z</dcterms:modified>
</cp:coreProperties>
</file>