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135\"/>
    </mc:Choice>
  </mc:AlternateContent>
  <xr:revisionPtr revIDLastSave="0" documentId="13_ncr:1_{A37032AE-571F-4819-A5FA-4D8D97537BB5}" xr6:coauthVersionLast="43" xr6:coauthVersionMax="43" xr10:uidLastSave="{00000000-0000-0000-0000-000000000000}"/>
  <bookViews>
    <workbookView xWindow="-120" yWindow="-120" windowWidth="20730" windowHeight="11160" activeTab="5" xr2:uid="{9C5EFFC2-5141-4097-B56E-3EAE3E1B3AE4}"/>
  </bookViews>
  <sheets>
    <sheet name="Acetona" sheetId="6" r:id="rId1"/>
    <sheet name="Alcohol" sheetId="1" r:id="rId2"/>
    <sheet name="CO" sheetId="4" r:id="rId3"/>
    <sheet name="CO2" sheetId="3" r:id="rId4"/>
    <sheet name="NH4" sheetId="7" r:id="rId5"/>
    <sheet name="Tolueno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" l="1"/>
  <c r="C21" i="2"/>
  <c r="C19" i="2"/>
  <c r="C21" i="7"/>
  <c r="D21" i="7" s="1"/>
  <c r="E21" i="7" s="1"/>
  <c r="C22" i="7"/>
  <c r="D22" i="7" s="1"/>
  <c r="E22" i="7" s="1"/>
  <c r="C20" i="7"/>
  <c r="D20" i="7" s="1"/>
  <c r="E20" i="7" s="1"/>
  <c r="C21" i="3"/>
  <c r="C22" i="3"/>
  <c r="C20" i="3"/>
  <c r="C21" i="4"/>
  <c r="C22" i="4"/>
  <c r="C20" i="4"/>
  <c r="D22" i="1"/>
  <c r="D23" i="1"/>
  <c r="C22" i="1"/>
  <c r="C23" i="1"/>
  <c r="C21" i="1"/>
  <c r="E20" i="6"/>
  <c r="E21" i="6"/>
  <c r="D20" i="6"/>
  <c r="D21" i="6"/>
  <c r="C20" i="6"/>
  <c r="C21" i="6"/>
  <c r="C19" i="6"/>
  <c r="E30" i="7" l="1"/>
  <c r="D20" i="2" l="1"/>
  <c r="D21" i="2"/>
  <c r="E23" i="1"/>
  <c r="E22" i="1"/>
  <c r="D21" i="1"/>
  <c r="E21" i="1" s="1"/>
  <c r="E20" i="2" l="1"/>
  <c r="E21" i="2"/>
  <c r="D21" i="4"/>
  <c r="E21" i="4" s="1"/>
  <c r="D22" i="4"/>
  <c r="E22" i="4" s="1"/>
  <c r="D20" i="4"/>
  <c r="E20" i="4" s="1"/>
  <c r="D21" i="3"/>
  <c r="E21" i="3" s="1"/>
  <c r="D22" i="3"/>
  <c r="E22" i="3" s="1"/>
  <c r="D19" i="6" l="1"/>
  <c r="E19" i="6" s="1"/>
  <c r="D19" i="2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<sst xmlns="http://schemas.openxmlformats.org/spreadsheetml/2006/main" count="63" uniqueCount="15">
  <si>
    <t>RS/R0</t>
  </si>
  <si>
    <t>Alcohol</t>
  </si>
  <si>
    <t>CO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</si>
  <si>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</si>
  <si>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</si>
  <si>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</si>
  <si>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</si>
  <si>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</si>
  <si>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</si>
  <si>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</si>
  <si>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</si>
  <si>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Acetona</t>
  </si>
  <si>
    <t>CO2</t>
  </si>
  <si>
    <t>Tolueno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</si>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</sst>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Acetona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Acetona!$A$3:$A$9</c:f>
              <c:numCache>
                <c:formatCode>General</c:formatCode>
                <c:ptCount val="7"/>
                <c:pt idx="0">
                  <c:v>10.038068731718999</c:v>
                </c:pt>
                <c:pt idx="1">
                  <c:v>100.762823862715</c:v>
                </c:pt>
                <c:pt idx="2">
                  <c:v>199.67791490816401</c:v>
                </c:pt>
              </c:numCache>
            </c:numRef>
          </c:xVal>
          <c:yVal>
            <c:numRef>
              <c:f>Acetona!$B$3:$B$9</c:f>
              <c:numCache>
                <c:formatCode>General</c:formatCode>
                <c:ptCount val="7"/>
                <c:pt idx="0">
                  <c:v>1.43677788710867</c:v>
                </c:pt>
                <c:pt idx="1">
                  <c:v>0.74370577116661096</c:v>
                </c:pt>
                <c:pt idx="2">
                  <c:v>0.58580667858345603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NH4</a:t>
            </a:r>
          </a:p>
          <a:p>
            <a:pPr>
              <a:defRPr/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'NH4'!$A$20:$A$29</c:f>
              <c:numCache>
                <c:formatCode>General</c:formatCode>
                <c:ptCount val="10"/>
                <c:pt idx="0">
                  <c:v>2.5634755210528901</c:v>
                </c:pt>
                <c:pt idx="1">
                  <c:v>1</c:v>
                </c:pt>
                <c:pt idx="2">
                  <c:v>0.76707327519795399</c:v>
                </c:pt>
              </c:numCache>
            </c:numRef>
          </c:xVal>
          <c:yVal>
            <c:numRef>
              <c:f>'NH4'!$B$20:$B$29</c:f>
              <c:numCache>
                <c:formatCode>General</c:formatCode>
                <c:ptCount val="10"/>
                <c:pt idx="0">
                  <c:v>10</c:v>
                </c:pt>
                <c:pt idx="1">
                  <c:v>100.38068731719</c:v>
                </c:pt>
                <c:pt idx="2">
                  <c:v>199.67791490816401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0-4BE4-88E3-AAE4D0CC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Tolueno</a:t>
            </a:r>
          </a:p>
          <a:p>
            <a:pPr>
              <a:defRPr/>
            </a:pP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Tolueno!$A$3:$A$12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100.38068731719</c:v>
                </c:pt>
                <c:pt idx="2">
                  <c:v>199.67791490816401</c:v>
                </c:pt>
              </c:numCache>
            </c:numRef>
          </c:xVal>
          <c:yVal>
            <c:numRef>
              <c:f>Tolueno!$B$3:$B$12</c:f>
              <c:numCache>
                <c:formatCode>General</c:formatCode>
                <c:ptCount val="10"/>
                <c:pt idx="0">
                  <c:v>1.54205480195162</c:v>
                </c:pt>
                <c:pt idx="1">
                  <c:v>0.80173475428134999</c:v>
                </c:pt>
                <c:pt idx="2">
                  <c:v>0.64277861622257704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Tolueno</a:t>
            </a:r>
          </a:p>
          <a:p>
            <a:pPr>
              <a:defRPr/>
            </a:pPr>
            <a:endParaRPr lang="es-419"/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Tolueno!$A$19:$A$28</c:f>
              <c:numCache>
                <c:formatCode>General</c:formatCode>
                <c:ptCount val="10"/>
                <c:pt idx="0">
                  <c:v>1.54205480195162</c:v>
                </c:pt>
                <c:pt idx="1">
                  <c:v>0.80173475428134999</c:v>
                </c:pt>
                <c:pt idx="2">
                  <c:v>0.64277861622257704</c:v>
                </c:pt>
              </c:numCache>
            </c:numRef>
          </c:xVal>
          <c:yVal>
            <c:numRef>
              <c:f>Tolueno!$B$19:$B$28</c:f>
              <c:numCache>
                <c:formatCode>General</c:formatCode>
                <c:ptCount val="10"/>
                <c:pt idx="0">
                  <c:v>10</c:v>
                </c:pt>
                <c:pt idx="1">
                  <c:v>100.38068731719</c:v>
                </c:pt>
                <c:pt idx="2">
                  <c:v>199.67791490816401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Acetona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83591426071741"/>
                  <c:y val="-0.5057717264508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Acetona!$A$19:$A$25</c:f>
              <c:numCache>
                <c:formatCode>General</c:formatCode>
                <c:ptCount val="7"/>
                <c:pt idx="0">
                  <c:v>1.43677788710867</c:v>
                </c:pt>
                <c:pt idx="1">
                  <c:v>0.74370577116661096</c:v>
                </c:pt>
                <c:pt idx="2">
                  <c:v>0.58580667858345603</c:v>
                </c:pt>
              </c:numCache>
            </c:numRef>
          </c:xVal>
          <c:yVal>
            <c:numRef>
              <c:f>Acetona!$B$19:$B$25</c:f>
              <c:numCache>
                <c:formatCode>General</c:formatCode>
                <c:ptCount val="7"/>
                <c:pt idx="0">
                  <c:v>10.038068731718999</c:v>
                </c:pt>
                <c:pt idx="1">
                  <c:v>100.762823862715</c:v>
                </c:pt>
                <c:pt idx="2">
                  <c:v>199.67791490816401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100.762823862715</c:v>
                </c:pt>
                <c:pt idx="2">
                  <c:v>199.67791490816401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1.8980643862295801</c:v>
                </c:pt>
                <c:pt idx="1">
                  <c:v>0.927620721435788</c:v>
                </c:pt>
                <c:pt idx="2">
                  <c:v>0.73716105011692601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20669291338582"/>
                  <c:y val="-0.47772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1.8980643862295801</c:v>
                </c:pt>
                <c:pt idx="1">
                  <c:v>0.927620721435788</c:v>
                </c:pt>
                <c:pt idx="2">
                  <c:v>0.73716105011692601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10</c:v>
                </c:pt>
                <c:pt idx="1">
                  <c:v>100.762823862715</c:v>
                </c:pt>
                <c:pt idx="2">
                  <c:v>199.67791490816401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811679790026246E-2"/>
                  <c:y val="-0.41004775444736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9.9242951087045199</c:v>
                </c:pt>
                <c:pt idx="1">
                  <c:v>100.762823862715</c:v>
                </c:pt>
                <c:pt idx="2">
                  <c:v>199.67791490816401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2.85032533988349</c:v>
                </c:pt>
                <c:pt idx="1">
                  <c:v>1.5488850711363999</c:v>
                </c:pt>
                <c:pt idx="2">
                  <c:v>1.34461777596717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603040244969379"/>
                  <c:y val="-0.5565594925634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2.85032533988349</c:v>
                </c:pt>
                <c:pt idx="1">
                  <c:v>1.5488850711363999</c:v>
                </c:pt>
                <c:pt idx="2">
                  <c:v>1.34461777596717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9.9242951087045199</c:v>
                </c:pt>
                <c:pt idx="1">
                  <c:v>100.762823862715</c:v>
                </c:pt>
                <c:pt idx="2">
                  <c:v>199.67791490816401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'CO2'!$A$3:$A$12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100.762823862715</c:v>
                </c:pt>
                <c:pt idx="2">
                  <c:v>198.16625542394101</c:v>
                </c:pt>
              </c:numCache>
            </c:numRef>
          </c:xVal>
          <c:yVal>
            <c:numRef>
              <c:f>'CO2'!$B$3:$B$12</c:f>
              <c:numCache>
                <c:formatCode>General</c:formatCode>
                <c:ptCount val="10"/>
                <c:pt idx="0">
                  <c:v>2.3054935712377298</c:v>
                </c:pt>
                <c:pt idx="1">
                  <c:v>1.0498161360907099</c:v>
                </c:pt>
                <c:pt idx="2">
                  <c:v>0.80528590186676896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'CO2'!$A$20:$A$29</c:f>
              <c:numCache>
                <c:formatCode>General</c:formatCode>
                <c:ptCount val="10"/>
                <c:pt idx="0">
                  <c:v>2.3054935712377298</c:v>
                </c:pt>
                <c:pt idx="1">
                  <c:v>1.0498161360907099</c:v>
                </c:pt>
                <c:pt idx="2">
                  <c:v>0.80528590186676896</c:v>
                </c:pt>
              </c:numCache>
            </c:numRef>
          </c:xVal>
          <c:yVal>
            <c:numRef>
              <c:f>'CO2'!$B$20:$B$29</c:f>
              <c:numCache>
                <c:formatCode>General</c:formatCode>
                <c:ptCount val="10"/>
                <c:pt idx="0">
                  <c:v>10</c:v>
                </c:pt>
                <c:pt idx="1">
                  <c:v>100.762823862715</c:v>
                </c:pt>
                <c:pt idx="2">
                  <c:v>198.16625542394101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'NH4'!$A$3:$A$12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100.38068731719</c:v>
                </c:pt>
                <c:pt idx="2">
                  <c:v>199.67791490816401</c:v>
                </c:pt>
              </c:numCache>
            </c:numRef>
          </c:xVal>
          <c:yVal>
            <c:numRef>
              <c:f>'NH4'!$B$3:$B$12</c:f>
              <c:numCache>
                <c:formatCode>General</c:formatCode>
                <c:ptCount val="10"/>
                <c:pt idx="0">
                  <c:v>2.5634755210528901</c:v>
                </c:pt>
                <c:pt idx="1">
                  <c:v>1</c:v>
                </c:pt>
                <c:pt idx="2">
                  <c:v>0.76707327519795399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2-42C6-B9B5-541D2D92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8BBAC0-EFBB-455F-943D-F3D10238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3136C8-AB41-40CA-A98C-1979A8AF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opLeftCell="A7" workbookViewId="0">
      <selection activeCell="B24" sqref="B24"/>
    </sheetView>
  </sheetViews>
  <sheetFormatPr baseColWidth="10" defaultRowHeight="15" x14ac:dyDescent="0.25"/>
  <sheetData>
    <row r="1" spans="1:2" x14ac:dyDescent="0.25">
      <c r="A1" s="12" t="s">
        <v>10</v>
      </c>
      <c r="B1" s="3" t="s">
        <v>0</v>
      </c>
    </row>
    <row r="2" spans="1:2" x14ac:dyDescent="0.25">
      <c r="A2" s="12"/>
      <c r="B2" s="4" t="s">
        <v>11</v>
      </c>
    </row>
    <row r="3" spans="1:2" x14ac:dyDescent="0.25">
      <c r="A3">
        <v>10.038068731718999</v>
      </c>
      <c r="B3" s="2">
        <v>1.43677788710867</v>
      </c>
    </row>
    <row r="4" spans="1:2" x14ac:dyDescent="0.25">
      <c r="A4">
        <v>100.762823862715</v>
      </c>
      <c r="B4" s="2">
        <v>0.74370577116661096</v>
      </c>
    </row>
    <row r="5" spans="1:2" x14ac:dyDescent="0.25">
      <c r="A5">
        <v>199.67791490816401</v>
      </c>
      <c r="B5" s="2">
        <v>0.58580667858345603</v>
      </c>
    </row>
    <row r="6" spans="1:2" x14ac:dyDescent="0.25">
      <c r="A6" s="2"/>
      <c r="B6" s="2"/>
    </row>
    <row r="7" spans="1:2" x14ac:dyDescent="0.25">
      <c r="A7" s="2"/>
      <c r="B7" s="2"/>
    </row>
    <row r="17" spans="1:5" x14ac:dyDescent="0.25">
      <c r="A17" s="3" t="s">
        <v>0</v>
      </c>
      <c r="B17" s="12" t="s">
        <v>10</v>
      </c>
      <c r="C17" s="13" t="s">
        <v>9</v>
      </c>
      <c r="D17" s="15" t="s">
        <v>5</v>
      </c>
      <c r="E17" s="9" t="s">
        <v>6</v>
      </c>
    </row>
    <row r="18" spans="1:5" x14ac:dyDescent="0.25">
      <c r="A18" s="4" t="s">
        <v>11</v>
      </c>
      <c r="B18" s="12"/>
      <c r="C18" s="14"/>
      <c r="D18" s="16"/>
      <c r="E18" s="10"/>
    </row>
    <row r="19" spans="1:5" x14ac:dyDescent="0.25">
      <c r="A19" s="2">
        <v>1.43677788710867</v>
      </c>
      <c r="B19" s="2">
        <v>10.038068731718999</v>
      </c>
      <c r="C19" s="2">
        <f>(34.668)*((A19)^-3.369)</f>
        <v>10.225465941050595</v>
      </c>
      <c r="D19" s="2">
        <f>ABS(C19-B19)</f>
        <v>0.18739720933159631</v>
      </c>
      <c r="E19" s="2">
        <f>D19/B19</f>
        <v>1.8668651743681069E-2</v>
      </c>
    </row>
    <row r="20" spans="1:5" x14ac:dyDescent="0.25">
      <c r="A20" s="2">
        <v>0.74370577116661096</v>
      </c>
      <c r="B20" s="2">
        <v>100.762823862715</v>
      </c>
      <c r="C20" s="2">
        <f t="shared" ref="C20:C21" si="0">(34.668)*((A20)^-3.369)</f>
        <v>94.010921145894784</v>
      </c>
      <c r="D20" s="2">
        <f t="shared" ref="D20:D21" si="1">ABS(C20-B20)</f>
        <v>6.7519027168202115</v>
      </c>
      <c r="E20" s="2">
        <f t="shared" ref="E20:E21" si="2">D20/B20</f>
        <v>6.7007875106987747E-2</v>
      </c>
    </row>
    <row r="21" spans="1:5" x14ac:dyDescent="0.25">
      <c r="A21" s="2">
        <v>0.58580667858345603</v>
      </c>
      <c r="B21" s="2">
        <v>199.67791490816401</v>
      </c>
      <c r="C21" s="2">
        <f t="shared" si="0"/>
        <v>210.07021913184909</v>
      </c>
      <c r="D21" s="2">
        <f t="shared" si="1"/>
        <v>10.392304223685073</v>
      </c>
      <c r="E21" s="2">
        <f t="shared" si="2"/>
        <v>5.2045336252958714E-2</v>
      </c>
    </row>
    <row r="22" spans="1:5" x14ac:dyDescent="0.25">
      <c r="C22" s="2"/>
      <c r="D22" s="2"/>
      <c r="E22" s="2"/>
    </row>
    <row r="23" spans="1:5" x14ac:dyDescent="0.25">
      <c r="C23" s="2"/>
      <c r="D23" s="2"/>
      <c r="E23" s="2"/>
    </row>
    <row r="24" spans="1:5" x14ac:dyDescent="0.25">
      <c r="C24" s="2"/>
      <c r="D24" s="2"/>
      <c r="E24" s="2"/>
    </row>
    <row r="25" spans="1:5" x14ac:dyDescent="0.25">
      <c r="C25" s="2"/>
      <c r="D25" s="2"/>
      <c r="E25" s="2"/>
    </row>
    <row r="26" spans="1:5" x14ac:dyDescent="0.25">
      <c r="C26" s="2"/>
      <c r="D26" s="2"/>
      <c r="E26" s="2"/>
    </row>
    <row r="27" spans="1:5" x14ac:dyDescent="0.25">
      <c r="C27" s="2"/>
      <c r="D27" s="2"/>
      <c r="E27" s="2"/>
    </row>
    <row r="28" spans="1:5" x14ac:dyDescent="0.25">
      <c r="C28" s="2"/>
      <c r="D28" s="2"/>
      <c r="E28" s="2"/>
    </row>
    <row r="29" spans="1:5" x14ac:dyDescent="0.25">
      <c r="C29" s="11" t="s">
        <v>7</v>
      </c>
      <c r="D29" s="11"/>
      <c r="E29" s="4">
        <f>AVERAGE(E19:E28)</f>
        <v>4.5907287701209172E-2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4" workbookViewId="0">
      <selection activeCell="D27" sqref="D27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2" t="s">
        <v>8</v>
      </c>
      <c r="B1" s="5" t="s">
        <v>0</v>
      </c>
      <c r="C1" s="1"/>
      <c r="D1" s="1"/>
      <c r="E1" s="1"/>
      <c r="F1" s="1"/>
    </row>
    <row r="2" spans="1:6" x14ac:dyDescent="0.25">
      <c r="A2" s="12"/>
      <c r="B2" s="5" t="s">
        <v>1</v>
      </c>
    </row>
    <row r="3" spans="1:6" x14ac:dyDescent="0.25">
      <c r="A3" s="2">
        <v>10</v>
      </c>
      <c r="B3" s="17">
        <v>1.8980643862295801</v>
      </c>
    </row>
    <row r="4" spans="1:6" x14ac:dyDescent="0.25">
      <c r="A4" s="2">
        <v>100.762823862715</v>
      </c>
      <c r="B4" s="2">
        <v>0.927620721435788</v>
      </c>
    </row>
    <row r="5" spans="1:6" x14ac:dyDescent="0.25">
      <c r="A5" s="2">
        <v>199.67791490816401</v>
      </c>
      <c r="B5" s="2">
        <v>0.73716105011692601</v>
      </c>
    </row>
    <row r="6" spans="1:6" x14ac:dyDescent="0.25">
      <c r="A6" s="2"/>
      <c r="B6" s="2"/>
    </row>
    <row r="7" spans="1:6" x14ac:dyDescent="0.25">
      <c r="A7" s="2"/>
      <c r="B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9" spans="1:6" x14ac:dyDescent="0.25">
      <c r="A19" s="6" t="s">
        <v>0</v>
      </c>
      <c r="B19" s="12" t="s">
        <v>8</v>
      </c>
      <c r="C19" s="13" t="s">
        <v>9</v>
      </c>
      <c r="D19" s="15" t="s">
        <v>5</v>
      </c>
      <c r="E19" s="9" t="s">
        <v>6</v>
      </c>
    </row>
    <row r="20" spans="1:6" x14ac:dyDescent="0.25">
      <c r="A20" s="6" t="s">
        <v>1</v>
      </c>
      <c r="B20" s="12"/>
      <c r="C20" s="14"/>
      <c r="D20" s="16"/>
      <c r="E20" s="10"/>
    </row>
    <row r="21" spans="1:6" x14ac:dyDescent="0.25">
      <c r="A21" s="2">
        <v>1.8980643862295801</v>
      </c>
      <c r="B21" s="2">
        <v>10</v>
      </c>
      <c r="C21" s="2">
        <f>(77.255)*((A21)^-3.18)</f>
        <v>10.066947554273291</v>
      </c>
      <c r="D21" s="2">
        <f>ABS(C21-B21)</f>
        <v>6.6947554273291132E-2</v>
      </c>
      <c r="E21" s="2">
        <f>D21/B21</f>
        <v>6.6947554273291132E-3</v>
      </c>
    </row>
    <row r="22" spans="1:6" x14ac:dyDescent="0.25">
      <c r="A22" s="2">
        <v>0.927620721435788</v>
      </c>
      <c r="B22" s="2">
        <v>100.762823862715</v>
      </c>
      <c r="C22" s="2">
        <f t="shared" ref="C22:C23" si="0">(77.255)*((A22)^-3.18)</f>
        <v>98.104424175419339</v>
      </c>
      <c r="D22" s="2">
        <f t="shared" ref="D22:D23" si="1">ABS(C22-B22)</f>
        <v>2.6583996872956561</v>
      </c>
      <c r="E22" s="2">
        <f>D22/B22</f>
        <v>2.6382743013609971E-2</v>
      </c>
    </row>
    <row r="23" spans="1:6" x14ac:dyDescent="0.25">
      <c r="A23" s="2">
        <v>0.73716105011692601</v>
      </c>
      <c r="B23" s="2">
        <v>199.67791490816401</v>
      </c>
      <c r="C23" s="2">
        <f t="shared" si="0"/>
        <v>203.74090378687015</v>
      </c>
      <c r="D23" s="2">
        <f t="shared" si="1"/>
        <v>4.0629888787061361</v>
      </c>
      <c r="E23" s="2">
        <f>D23/B23</f>
        <v>2.0347712868369987E-2</v>
      </c>
    </row>
    <row r="24" spans="1:6" x14ac:dyDescent="0.25">
      <c r="A24" s="2"/>
      <c r="B24" s="2"/>
      <c r="C24" s="2"/>
      <c r="D24" s="2"/>
      <c r="E24" s="2"/>
      <c r="F24" s="18"/>
    </row>
    <row r="25" spans="1:6" x14ac:dyDescent="0.25">
      <c r="A25" s="2"/>
      <c r="B25" s="2"/>
      <c r="C25" s="2"/>
      <c r="D25" s="2"/>
      <c r="E25" s="2"/>
    </row>
    <row r="26" spans="1:6" x14ac:dyDescent="0.25">
      <c r="A26" s="2"/>
      <c r="B26" s="2"/>
      <c r="C26" s="2"/>
      <c r="D26" s="2"/>
      <c r="E26" s="2"/>
    </row>
    <row r="27" spans="1:6" x14ac:dyDescent="0.25">
      <c r="A27" s="2"/>
      <c r="B27" s="2"/>
      <c r="C27" s="2"/>
      <c r="D27" s="2"/>
      <c r="E27" s="2"/>
    </row>
    <row r="28" spans="1:6" x14ac:dyDescent="0.25">
      <c r="A28" s="2"/>
      <c r="B28" s="2"/>
      <c r="C28" s="19"/>
      <c r="D28" s="2"/>
      <c r="E28" s="2"/>
    </row>
    <row r="29" spans="1:6" x14ac:dyDescent="0.25">
      <c r="A29" s="2"/>
      <c r="B29" s="2"/>
      <c r="C29" s="2"/>
      <c r="D29" s="2"/>
      <c r="E29" s="2"/>
    </row>
    <row r="30" spans="1:6" x14ac:dyDescent="0.25">
      <c r="A30" s="2"/>
      <c r="B30" s="8"/>
      <c r="C30" s="2"/>
      <c r="D30" s="2"/>
      <c r="E30" s="2"/>
    </row>
    <row r="31" spans="1:6" x14ac:dyDescent="0.25">
      <c r="C31" s="11" t="s">
        <v>7</v>
      </c>
      <c r="D31" s="11"/>
      <c r="E31" s="4">
        <f>AVERAGE(E21:E30)</f>
        <v>1.7808403769769693E-2</v>
      </c>
    </row>
    <row r="35" spans="1:2" x14ac:dyDescent="0.25">
      <c r="A35" s="7" t="s">
        <v>3</v>
      </c>
      <c r="B35" s="12" t="s">
        <v>4</v>
      </c>
    </row>
    <row r="36" spans="1:2" x14ac:dyDescent="0.25">
      <c r="A36" s="7" t="s">
        <v>1</v>
      </c>
      <c r="B36" s="1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13" workbookViewId="0">
      <selection activeCell="C10" sqref="C10"/>
    </sheetView>
  </sheetViews>
  <sheetFormatPr baseColWidth="10" defaultRowHeight="15" x14ac:dyDescent="0.25"/>
  <sheetData>
    <row r="1" spans="1:2" x14ac:dyDescent="0.25">
      <c r="A1" s="12" t="s">
        <v>10</v>
      </c>
      <c r="B1" s="3" t="s">
        <v>0</v>
      </c>
    </row>
    <row r="2" spans="1:2" x14ac:dyDescent="0.25">
      <c r="A2" s="12"/>
      <c r="B2" s="4" t="s">
        <v>2</v>
      </c>
    </row>
    <row r="3" spans="1:2" x14ac:dyDescent="0.25">
      <c r="A3" s="2">
        <v>9.9242951087045199</v>
      </c>
      <c r="B3" s="2">
        <v>2.85032533988349</v>
      </c>
    </row>
    <row r="4" spans="1:2" x14ac:dyDescent="0.25">
      <c r="A4" s="2">
        <v>100.762823862715</v>
      </c>
      <c r="B4" s="2">
        <v>1.5488850711363999</v>
      </c>
    </row>
    <row r="5" spans="1:2" x14ac:dyDescent="0.25">
      <c r="A5" s="2">
        <v>199.67791490816401</v>
      </c>
      <c r="B5" s="2">
        <v>1.34461777596717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8" spans="1:5" x14ac:dyDescent="0.25">
      <c r="A18" s="3" t="s">
        <v>0</v>
      </c>
      <c r="B18" s="12" t="s">
        <v>10</v>
      </c>
      <c r="C18" s="13" t="s">
        <v>9</v>
      </c>
      <c r="D18" s="15" t="s">
        <v>5</v>
      </c>
      <c r="E18" s="9" t="s">
        <v>6</v>
      </c>
    </row>
    <row r="19" spans="1:5" x14ac:dyDescent="0.25">
      <c r="A19" s="4" t="s">
        <v>2</v>
      </c>
      <c r="B19" s="12"/>
      <c r="C19" s="14"/>
      <c r="D19" s="16"/>
      <c r="E19" s="10"/>
    </row>
    <row r="20" spans="1:5" x14ac:dyDescent="0.25">
      <c r="A20" s="2">
        <v>2.85032533988349</v>
      </c>
      <c r="B20" s="2">
        <v>9.9242951087045199</v>
      </c>
      <c r="C20" s="2">
        <f>(605.18)*((A20)^-3.937)</f>
        <v>9.7941145970540937</v>
      </c>
      <c r="D20" s="2">
        <f>ABS(C20-B20)</f>
        <v>0.13018051165042621</v>
      </c>
      <c r="E20" s="2">
        <f>D20/B20</f>
        <v>1.3117355965790046E-2</v>
      </c>
    </row>
    <row r="21" spans="1:5" x14ac:dyDescent="0.25">
      <c r="A21" s="2">
        <v>1.5488850711363999</v>
      </c>
      <c r="B21" s="2">
        <v>100.762823862715</v>
      </c>
      <c r="C21" s="2">
        <f t="shared" ref="C21:C22" si="0">(605.18)*((A21)^-3.937)</f>
        <v>108.08837825705605</v>
      </c>
      <c r="D21" s="2">
        <f t="shared" ref="D21:D24" si="1">ABS(C21-B21)</f>
        <v>7.3255543943410544</v>
      </c>
      <c r="E21" s="2">
        <f t="shared" ref="E21:E24" si="2">D21/B21</f>
        <v>7.2700963644308003E-2</v>
      </c>
    </row>
    <row r="22" spans="1:5" x14ac:dyDescent="0.25">
      <c r="A22" s="2">
        <v>1.34461777596717</v>
      </c>
      <c r="B22" s="2">
        <v>199.67791490816401</v>
      </c>
      <c r="C22" s="2">
        <f t="shared" si="0"/>
        <v>188.62137264083174</v>
      </c>
      <c r="D22" s="2">
        <f t="shared" si="1"/>
        <v>11.056542267332276</v>
      </c>
      <c r="E22" s="2">
        <f t="shared" si="2"/>
        <v>5.5371883627778298E-2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2"/>
      <c r="D29" s="2"/>
      <c r="E29" s="2"/>
    </row>
    <row r="30" spans="1:5" x14ac:dyDescent="0.25">
      <c r="C30" s="11" t="s">
        <v>7</v>
      </c>
      <c r="D30" s="11"/>
      <c r="E30" s="4">
        <f>AVERAGE(E20:E29)</f>
        <v>4.7063401079292112E-2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10" workbookViewId="0">
      <selection activeCell="C20" sqref="C20:C22"/>
    </sheetView>
  </sheetViews>
  <sheetFormatPr baseColWidth="10" defaultRowHeight="15" x14ac:dyDescent="0.25"/>
  <sheetData>
    <row r="1" spans="1:2" x14ac:dyDescent="0.25">
      <c r="A1" s="12" t="s">
        <v>10</v>
      </c>
      <c r="B1" s="3" t="s">
        <v>0</v>
      </c>
    </row>
    <row r="2" spans="1:2" x14ac:dyDescent="0.25">
      <c r="A2" s="12"/>
      <c r="B2" s="4" t="s">
        <v>12</v>
      </c>
    </row>
    <row r="3" spans="1:2" x14ac:dyDescent="0.25">
      <c r="A3" s="2">
        <v>10</v>
      </c>
      <c r="B3" s="2">
        <v>2.3054935712377298</v>
      </c>
    </row>
    <row r="4" spans="1:2" x14ac:dyDescent="0.25">
      <c r="A4" s="2">
        <v>100.762823862715</v>
      </c>
      <c r="B4" s="2">
        <v>1.0498161360907099</v>
      </c>
    </row>
    <row r="5" spans="1:2" x14ac:dyDescent="0.25">
      <c r="A5" s="2">
        <v>198.16625542394101</v>
      </c>
      <c r="B5" s="2">
        <v>0.80528590186676896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8" spans="1:5" x14ac:dyDescent="0.25">
      <c r="A18" s="3" t="s">
        <v>0</v>
      </c>
      <c r="B18" s="12" t="s">
        <v>10</v>
      </c>
      <c r="C18" s="13" t="s">
        <v>9</v>
      </c>
      <c r="D18" s="15" t="s">
        <v>5</v>
      </c>
      <c r="E18" s="9" t="s">
        <v>6</v>
      </c>
    </row>
    <row r="19" spans="1:5" x14ac:dyDescent="0.25">
      <c r="A19" s="4" t="s">
        <v>12</v>
      </c>
      <c r="B19" s="12"/>
      <c r="C19" s="14"/>
      <c r="D19" s="16"/>
      <c r="E19" s="10"/>
    </row>
    <row r="20" spans="1:5" x14ac:dyDescent="0.25">
      <c r="A20" s="2">
        <v>2.3054935712377298</v>
      </c>
      <c r="B20" s="2">
        <v>10</v>
      </c>
      <c r="C20" s="2">
        <f>(110.47)*((A20)^-2.862)</f>
        <v>10.116121288066088</v>
      </c>
      <c r="D20" s="2">
        <f>ABS(C20-B20)</f>
        <v>0.11612128806608801</v>
      </c>
      <c r="E20" s="2">
        <f>D20/B20</f>
        <v>1.1612128806608802E-2</v>
      </c>
    </row>
    <row r="21" spans="1:5" x14ac:dyDescent="0.25">
      <c r="A21" s="2">
        <v>1.0498161360907099</v>
      </c>
      <c r="B21" s="2">
        <v>100.762823862715</v>
      </c>
      <c r="C21" s="2">
        <f t="shared" ref="C21:C22" si="0">(110.47)*((A21)^-2.862)</f>
        <v>96.120993360255568</v>
      </c>
      <c r="D21" s="2">
        <f t="shared" ref="D21:D24" si="1">ABS(C21-B21)</f>
        <v>4.6418305024594275</v>
      </c>
      <c r="E21" s="2">
        <f t="shared" ref="E21:E24" si="2">D21/B21</f>
        <v>4.6066895750993653E-2</v>
      </c>
    </row>
    <row r="22" spans="1:5" x14ac:dyDescent="0.25">
      <c r="A22" s="2">
        <v>0.80528590186676896</v>
      </c>
      <c r="B22" s="2">
        <v>198.16625542394101</v>
      </c>
      <c r="C22" s="2">
        <f t="shared" si="0"/>
        <v>205.31239982653321</v>
      </c>
      <c r="D22" s="2">
        <f t="shared" si="1"/>
        <v>7.1461444025921992</v>
      </c>
      <c r="E22" s="2">
        <f t="shared" si="2"/>
        <v>3.6061358616805421E-2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7</v>
      </c>
      <c r="D30" s="11"/>
      <c r="E30" s="4">
        <f>AVERAGE(E20:E29)</f>
        <v>3.1246794391469292E-2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7FF0-E370-4F2C-A452-6363B9D8676C}">
  <dimension ref="A1:E30"/>
  <sheetViews>
    <sheetView workbookViewId="0">
      <selection activeCell="C20" sqref="C20"/>
    </sheetView>
  </sheetViews>
  <sheetFormatPr baseColWidth="10" defaultRowHeight="15" x14ac:dyDescent="0.25"/>
  <sheetData>
    <row r="1" spans="1:2" x14ac:dyDescent="0.25">
      <c r="A1" s="12" t="s">
        <v>10</v>
      </c>
      <c r="B1" s="3" t="s">
        <v>0</v>
      </c>
    </row>
    <row r="2" spans="1:2" x14ac:dyDescent="0.25">
      <c r="A2" s="12"/>
      <c r="B2" s="4" t="s">
        <v>14</v>
      </c>
    </row>
    <row r="3" spans="1:2" x14ac:dyDescent="0.25">
      <c r="A3" s="2">
        <v>10</v>
      </c>
      <c r="B3" s="2">
        <v>2.5634755210528901</v>
      </c>
    </row>
    <row r="4" spans="1:2" x14ac:dyDescent="0.25">
      <c r="A4" s="2">
        <v>100.38068731719</v>
      </c>
      <c r="B4" s="2">
        <v>1</v>
      </c>
    </row>
    <row r="5" spans="1:2" x14ac:dyDescent="0.25">
      <c r="A5" s="2">
        <v>199.67791490816401</v>
      </c>
      <c r="B5" s="2">
        <v>0.76707327519795399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8" spans="1:5" x14ac:dyDescent="0.25">
      <c r="A18" s="3" t="s">
        <v>0</v>
      </c>
      <c r="B18" s="12" t="s">
        <v>10</v>
      </c>
      <c r="C18" s="13" t="s">
        <v>9</v>
      </c>
      <c r="D18" s="15" t="s">
        <v>5</v>
      </c>
      <c r="E18" s="9" t="s">
        <v>6</v>
      </c>
    </row>
    <row r="19" spans="1:5" x14ac:dyDescent="0.25">
      <c r="A19" s="4" t="s">
        <v>14</v>
      </c>
      <c r="B19" s="12"/>
      <c r="C19" s="14"/>
      <c r="D19" s="16"/>
      <c r="E19" s="10"/>
    </row>
    <row r="20" spans="1:5" x14ac:dyDescent="0.25">
      <c r="A20" s="2">
        <v>2.5634755210528901</v>
      </c>
      <c r="B20" s="2">
        <v>10</v>
      </c>
      <c r="C20" s="2">
        <f>(102.2)*((A20)^-2.473)</f>
        <v>9.9636014426752997</v>
      </c>
      <c r="D20" s="2">
        <f>ABS(C20-B20)</f>
        <v>3.639855732470032E-2</v>
      </c>
      <c r="E20" s="2">
        <f>D20/B20</f>
        <v>3.6398557324700321E-3</v>
      </c>
    </row>
    <row r="21" spans="1:5" x14ac:dyDescent="0.25">
      <c r="A21" s="2">
        <v>1</v>
      </c>
      <c r="B21" s="2">
        <v>100.38068731719</v>
      </c>
      <c r="C21" s="2">
        <f t="shared" ref="C21:C22" si="0">(102.2)*((A21)^-2.473)</f>
        <v>102.2</v>
      </c>
      <c r="D21" s="2">
        <f t="shared" ref="D21:D24" si="1">ABS(C21-B21)</f>
        <v>1.8193126828100077</v>
      </c>
      <c r="E21" s="2">
        <f t="shared" ref="E21:E24" si="2">D21/B21</f>
        <v>1.8124130561700726E-2</v>
      </c>
    </row>
    <row r="22" spans="1:5" x14ac:dyDescent="0.25">
      <c r="A22" s="2">
        <v>0.76707327519795399</v>
      </c>
      <c r="B22" s="2">
        <v>199.67791490816401</v>
      </c>
      <c r="C22" s="2">
        <f t="shared" si="0"/>
        <v>196.90165218891102</v>
      </c>
      <c r="D22" s="2">
        <f t="shared" si="1"/>
        <v>2.7762627192529976</v>
      </c>
      <c r="E22" s="2">
        <f t="shared" si="2"/>
        <v>1.3903704475929939E-2</v>
      </c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C30" s="11" t="s">
        <v>7</v>
      </c>
      <c r="D30" s="11"/>
      <c r="E30" s="4">
        <f>AVERAGE(E20:E29)</f>
        <v>1.1889230256700233E-2</v>
      </c>
    </row>
  </sheetData>
  <mergeCells count="6">
    <mergeCell ref="A1:A2"/>
    <mergeCell ref="B18:B19"/>
    <mergeCell ref="C18:C19"/>
    <mergeCell ref="D18:D19"/>
    <mergeCell ref="E18:E19"/>
    <mergeCell ref="C30:D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abSelected="1" topLeftCell="A4" workbookViewId="0">
      <selection activeCell="C21" sqref="C21"/>
    </sheetView>
  </sheetViews>
  <sheetFormatPr baseColWidth="10" defaultRowHeight="15" x14ac:dyDescent="0.25"/>
  <sheetData>
    <row r="1" spans="1:2" x14ac:dyDescent="0.25">
      <c r="A1" s="12" t="s">
        <v>10</v>
      </c>
      <c r="B1" s="3" t="s">
        <v>0</v>
      </c>
    </row>
    <row r="2" spans="1:2" x14ac:dyDescent="0.25">
      <c r="A2" s="12"/>
      <c r="B2" s="4" t="s">
        <v>13</v>
      </c>
    </row>
    <row r="3" spans="1:2" x14ac:dyDescent="0.25">
      <c r="A3" s="2">
        <v>10</v>
      </c>
      <c r="B3" s="2">
        <v>1.54205480195162</v>
      </c>
    </row>
    <row r="4" spans="1:2" x14ac:dyDescent="0.25">
      <c r="A4" s="2">
        <v>100.38068731719</v>
      </c>
      <c r="B4" s="2">
        <v>0.80173475428134999</v>
      </c>
    </row>
    <row r="5" spans="1:2" x14ac:dyDescent="0.25">
      <c r="A5" s="2">
        <v>199.67791490816401</v>
      </c>
      <c r="B5" s="2">
        <v>0.64277861622257704</v>
      </c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7" spans="1:5" x14ac:dyDescent="0.25">
      <c r="A17" s="3" t="s">
        <v>0</v>
      </c>
      <c r="B17" s="12" t="s">
        <v>10</v>
      </c>
      <c r="C17" s="13" t="s">
        <v>9</v>
      </c>
      <c r="D17" s="15" t="s">
        <v>5</v>
      </c>
      <c r="E17" s="9" t="s">
        <v>6</v>
      </c>
    </row>
    <row r="18" spans="1:5" x14ac:dyDescent="0.25">
      <c r="A18" s="4" t="s">
        <v>13</v>
      </c>
      <c r="B18" s="12"/>
      <c r="C18" s="14"/>
      <c r="D18" s="16"/>
      <c r="E18" s="10"/>
    </row>
    <row r="19" spans="1:5" x14ac:dyDescent="0.25">
      <c r="A19" s="2">
        <v>1.54205480195162</v>
      </c>
      <c r="B19" s="2">
        <v>10</v>
      </c>
      <c r="C19" s="2">
        <f>(44.947)*((A19)^-3.445)</f>
        <v>10.108736384341309</v>
      </c>
      <c r="D19" s="2">
        <f>ABS(C19-B19)</f>
        <v>0.10873638434130939</v>
      </c>
      <c r="E19" s="2">
        <f>D19/B19</f>
        <v>1.0873638434130939E-2</v>
      </c>
    </row>
    <row r="20" spans="1:5" x14ac:dyDescent="0.25">
      <c r="A20" s="2">
        <v>0.80173475428134999</v>
      </c>
      <c r="B20" s="2">
        <v>100.38068731719</v>
      </c>
      <c r="C20" s="2">
        <f t="shared" ref="C20:C21" si="0">(44.947)*((A20)^-3.445)</f>
        <v>96.230981060830047</v>
      </c>
      <c r="D20" s="2">
        <f t="shared" ref="D20:D23" si="1">ABS(C20-B20)</f>
        <v>4.1497062563599485</v>
      </c>
      <c r="E20" s="2">
        <f t="shared" ref="E20:E23" si="2">D20/B20</f>
        <v>4.1339687615879868E-2</v>
      </c>
    </row>
    <row r="21" spans="1:5" x14ac:dyDescent="0.25">
      <c r="A21" s="2">
        <v>0.64277861622257704</v>
      </c>
      <c r="B21" s="2">
        <v>199.67791490816401</v>
      </c>
      <c r="C21" s="2">
        <f t="shared" si="0"/>
        <v>206.0293616021049</v>
      </c>
      <c r="D21" s="2">
        <f t="shared" si="1"/>
        <v>6.3514466939408862</v>
      </c>
      <c r="E21" s="2">
        <f t="shared" si="2"/>
        <v>3.1808458621285424E-2</v>
      </c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C29" s="11" t="s">
        <v>7</v>
      </c>
      <c r="D29" s="11"/>
      <c r="E29" s="4">
        <f>AVERAGE(E19:E28)</f>
        <v>2.8007261557098744E-2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Acetona</vt:lpstr>
      <vt:lpstr>Alcohol</vt:lpstr>
      <vt:lpstr>CO</vt:lpstr>
      <vt:lpstr>CO2</vt:lpstr>
      <vt:lpstr>NH4</vt:lpstr>
      <vt:lpstr>Tolueno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2019-08-15T22:01:58Z</dcterms:modified>
</cp:coreProperties>
</file>