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motica Developer\Desktop\MQSensorsLib\WPDigitalizer\MQ303A\"/>
    </mc:Choice>
  </mc:AlternateContent>
  <xr:revisionPtr revIDLastSave="0" documentId="13_ncr:1_{F1294F6E-4EA8-4FA1-8D7D-A333A677F66F}" xr6:coauthVersionLast="43" xr6:coauthVersionMax="43" xr10:uidLastSave="{00000000-0000-0000-0000-000000000000}"/>
  <bookViews>
    <workbookView xWindow="-120" yWindow="-120" windowWidth="20730" windowHeight="11160" activeTab="2" xr2:uid="{9C5EFFC2-5141-4097-B56E-3EAE3E1B3AE4}"/>
  </bookViews>
  <sheets>
    <sheet name="Ethanol" sheetId="2" r:id="rId1"/>
    <sheet name="Hydrogen" sheetId="6" r:id="rId2"/>
    <sheet name="iso-butan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2" i="1" l="1"/>
  <c r="E23" i="1"/>
  <c r="E24" i="1"/>
  <c r="E25" i="1"/>
  <c r="D22" i="1"/>
  <c r="D23" i="1"/>
  <c r="D24" i="1"/>
  <c r="D25" i="1"/>
  <c r="C22" i="1"/>
  <c r="C23" i="1"/>
  <c r="C24" i="1"/>
  <c r="C25" i="1"/>
  <c r="C21" i="1"/>
  <c r="E20" i="6"/>
  <c r="E21" i="6"/>
  <c r="E22" i="6"/>
  <c r="E23" i="6"/>
  <c r="E24" i="6"/>
  <c r="E25" i="6"/>
  <c r="D20" i="6"/>
  <c r="D21" i="6"/>
  <c r="D22" i="6"/>
  <c r="D23" i="6"/>
  <c r="D24" i="6"/>
  <c r="D25" i="6"/>
  <c r="C20" i="6"/>
  <c r="C21" i="6"/>
  <c r="C22" i="6"/>
  <c r="C23" i="6"/>
  <c r="C24" i="6"/>
  <c r="C25" i="6"/>
  <c r="C19" i="6"/>
  <c r="E20" i="2"/>
  <c r="E21" i="2"/>
  <c r="E22" i="2"/>
  <c r="E23" i="2"/>
  <c r="E24" i="2"/>
  <c r="E25" i="2"/>
  <c r="D20" i="2"/>
  <c r="D21" i="2"/>
  <c r="D22" i="2"/>
  <c r="D23" i="2"/>
  <c r="D24" i="2"/>
  <c r="D25" i="2"/>
  <c r="C20" i="2"/>
  <c r="C21" i="2"/>
  <c r="C22" i="2"/>
  <c r="C23" i="2"/>
  <c r="C24" i="2"/>
  <c r="C25" i="2"/>
  <c r="C19" i="2"/>
  <c r="D21" i="1" l="1"/>
  <c r="E21" i="1" s="1"/>
  <c r="D19" i="6" l="1"/>
  <c r="E19" i="6" s="1"/>
  <c r="D19" i="2"/>
  <c r="E19" i="2" s="1"/>
  <c r="E29" i="6" l="1"/>
  <c r="E29" i="2"/>
  <c r="E31" i="1" l="1"/>
</calcChain>
</file>

<file path=xl/sharedStrings.xml><?xml version="1.0" encoding="utf-8"?>
<sst xmlns="http://schemas.openxmlformats.org/spreadsheetml/2006/main" count="33" uniqueCount="13">
  <si>
    <t>RS/R0</t>
  </si>
  <si>
    <t>Alcohol</t>
  </si>
  <si>
    <t>Rs/R0</t>
  </si>
  <si>
    <t>mg/L</t>
  </si>
  <si>
    <t>Error</t>
  </si>
  <si>
    <t>Error porcentual</t>
  </si>
  <si>
    <t>Error promedio</t>
  </si>
  <si>
    <t>PPM</t>
  </si>
  <si>
    <t>PPM Calculado</t>
  </si>
  <si>
    <t>ppm</t>
  </si>
  <si>
    <t>Acetona</t>
  </si>
  <si>
    <t>Ethanol</t>
  </si>
  <si>
    <t>iso-butane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</si>
</sst>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1" xfId="0" applyBorder="1"/>
    <xf numFmtId="0" fontId="0" fillId="2" borderId="1" xfId="0" applyFill="1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/>
    <xf numFmtId="0" fontId="1" fillId="0" borderId="0" xfId="0" applyFont="1"/>
    <xf numFmtId="0" fontId="0" fillId="0" borderId="1" xfId="0" applyFont="1" applyBorder="1"/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Ethanol</a:t>
            </a:r>
          </a:p>
          <a:p>
            <a:pPr>
              <a:defRPr/>
            </a:pP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6.0263779527559055E-2"/>
          <c:y val="0.13004629629629633"/>
          <c:w val="0.91040288713910766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199037620297462"/>
                  <c:y val="-0.34855132691746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Ethanol!$A$3:$A$12</c:f>
              <c:numCache>
                <c:formatCode>General</c:formatCode>
                <c:ptCount val="10"/>
                <c:pt idx="0">
                  <c:v>9.7605363730790007</c:v>
                </c:pt>
                <c:pt idx="1">
                  <c:v>28.910302212991599</c:v>
                </c:pt>
                <c:pt idx="2">
                  <c:v>97.133362037200001</c:v>
                </c:pt>
                <c:pt idx="3">
                  <c:v>290.50786505108601</c:v>
                </c:pt>
                <c:pt idx="4">
                  <c:v>976.053637307901</c:v>
                </c:pt>
                <c:pt idx="5">
                  <c:v>2891.0302212991601</c:v>
                </c:pt>
                <c:pt idx="6">
                  <c:v>9713.3362037200295</c:v>
                </c:pt>
              </c:numCache>
            </c:numRef>
          </c:xVal>
          <c:yVal>
            <c:numRef>
              <c:f>Ethanol!$B$3:$B$12</c:f>
              <c:numCache>
                <c:formatCode>General</c:formatCode>
                <c:ptCount val="10"/>
                <c:pt idx="0">
                  <c:v>0.63672438784848495</c:v>
                </c:pt>
                <c:pt idx="1">
                  <c:v>0.41775217544274801</c:v>
                </c:pt>
                <c:pt idx="2">
                  <c:v>0.25629843390995999</c:v>
                </c:pt>
                <c:pt idx="3">
                  <c:v>0.16815801750822501</c:v>
                </c:pt>
                <c:pt idx="4">
                  <c:v>0.10120519080325099</c:v>
                </c:pt>
                <c:pt idx="5">
                  <c:v>6.3287066594322899E-2</c:v>
                </c:pt>
                <c:pt idx="6">
                  <c:v>3.7007277884629701E-2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4-4D02-BC47-FAA7D222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69568"/>
        <c:axId val="689009216"/>
      </c:scatterChart>
      <c:valAx>
        <c:axId val="366269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89009216"/>
        <c:crosses val="autoZero"/>
        <c:crossBetween val="midCat"/>
      </c:valAx>
      <c:valAx>
        <c:axId val="689009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626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Ethanol</a:t>
            </a:r>
          </a:p>
          <a:p>
            <a:pPr>
              <a:defRPr/>
            </a:pPr>
            <a:endParaRPr lang="es-419"/>
          </a:p>
        </c:rich>
      </c:tx>
      <c:layout>
        <c:manualLayout>
          <c:xMode val="edge"/>
          <c:yMode val="edge"/>
          <c:x val="0.2291666666666666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6325853018372705"/>
                  <c:y val="-0.61850247885680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Ethanol!$A$19:$A$28</c:f>
              <c:numCache>
                <c:formatCode>General</c:formatCode>
                <c:ptCount val="10"/>
                <c:pt idx="0">
                  <c:v>0.63672438784848495</c:v>
                </c:pt>
                <c:pt idx="1">
                  <c:v>0.41775217544274801</c:v>
                </c:pt>
                <c:pt idx="2">
                  <c:v>0.25629843390995999</c:v>
                </c:pt>
                <c:pt idx="3">
                  <c:v>0.16815801750822501</c:v>
                </c:pt>
                <c:pt idx="4">
                  <c:v>0.10120519080325099</c:v>
                </c:pt>
                <c:pt idx="5">
                  <c:v>6.3287066594322899E-2</c:v>
                </c:pt>
                <c:pt idx="6">
                  <c:v>3.7007277884629701E-2</c:v>
                </c:pt>
              </c:numCache>
            </c:numRef>
          </c:xVal>
          <c:yVal>
            <c:numRef>
              <c:f>Ethanol!$B$19:$B$28</c:f>
              <c:numCache>
                <c:formatCode>General</c:formatCode>
                <c:ptCount val="10"/>
                <c:pt idx="0">
                  <c:v>9.7605363730790007</c:v>
                </c:pt>
                <c:pt idx="1">
                  <c:v>28.910302212991599</c:v>
                </c:pt>
                <c:pt idx="2">
                  <c:v>97.133362037200001</c:v>
                </c:pt>
                <c:pt idx="3">
                  <c:v>290.50786505108601</c:v>
                </c:pt>
                <c:pt idx="4">
                  <c:v>976.053637307901</c:v>
                </c:pt>
                <c:pt idx="5">
                  <c:v>2891.0302212991601</c:v>
                </c:pt>
                <c:pt idx="6">
                  <c:v>9713.3362037200295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6-4328-A199-FC6A5978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53344"/>
        <c:axId val="647854000"/>
      </c:scatterChart>
      <c:valAx>
        <c:axId val="647853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47854000"/>
        <c:crosses val="autoZero"/>
        <c:crossBetween val="midCat"/>
      </c:valAx>
      <c:valAx>
        <c:axId val="647854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478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Hydrogen</a:t>
            </a:r>
          </a:p>
          <a:p>
            <a:pPr>
              <a:defRPr/>
            </a:pPr>
            <a:endParaRPr lang="es-419"/>
          </a:p>
        </c:rich>
      </c:tx>
      <c:layout>
        <c:manualLayout>
          <c:xMode val="edge"/>
          <c:yMode val="edge"/>
          <c:x val="0.4265137795275590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0166885389326333E-2"/>
                  <c:y val="-0.275743292505103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Hydrogen!$A$3:$A$9</c:f>
              <c:numCache>
                <c:formatCode>General</c:formatCode>
                <c:ptCount val="7"/>
                <c:pt idx="0">
                  <c:v>9.7605363730790007</c:v>
                </c:pt>
                <c:pt idx="1">
                  <c:v>28.910302212991599</c:v>
                </c:pt>
                <c:pt idx="2">
                  <c:v>99.035175079225795</c:v>
                </c:pt>
                <c:pt idx="3">
                  <c:v>287.704972772264</c:v>
                </c:pt>
                <c:pt idx="4">
                  <c:v>957.31007941885798</c:v>
                </c:pt>
                <c:pt idx="5">
                  <c:v>2919.1953454784202</c:v>
                </c:pt>
                <c:pt idx="6">
                  <c:v>9619.6195153879307</c:v>
                </c:pt>
              </c:numCache>
            </c:numRef>
          </c:xVal>
          <c:yVal>
            <c:numRef>
              <c:f>Hydrogen!$B$3:$B$9</c:f>
              <c:numCache>
                <c:formatCode>General</c:formatCode>
                <c:ptCount val="7"/>
                <c:pt idx="0">
                  <c:v>0.73538819946230105</c:v>
                </c:pt>
                <c:pt idx="1">
                  <c:v>0.48248508457226802</c:v>
                </c:pt>
                <c:pt idx="2">
                  <c:v>0.31357828056236797</c:v>
                </c:pt>
                <c:pt idx="3">
                  <c:v>0.21174709621606499</c:v>
                </c:pt>
                <c:pt idx="4">
                  <c:v>0.132428764738688</c:v>
                </c:pt>
                <c:pt idx="5">
                  <c:v>8.9428463635277997E-2</c:v>
                </c:pt>
                <c:pt idx="6">
                  <c:v>5.81192886040457E-2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C-4BD2-90C1-48D975BF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70552"/>
        <c:axId val="690053448"/>
      </c:scatterChart>
      <c:valAx>
        <c:axId val="366270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90053448"/>
        <c:crosses val="autoZero"/>
        <c:crossBetween val="midCat"/>
      </c:valAx>
      <c:valAx>
        <c:axId val="690053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627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283591426071741"/>
                  <c:y val="-0.50577172645086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Hydrogen!$A$19:$A$25</c:f>
              <c:numCache>
                <c:formatCode>General</c:formatCode>
                <c:ptCount val="7"/>
                <c:pt idx="0">
                  <c:v>0.73538819946230105</c:v>
                </c:pt>
                <c:pt idx="1">
                  <c:v>0.48248508457226802</c:v>
                </c:pt>
                <c:pt idx="2">
                  <c:v>0.31357828056236797</c:v>
                </c:pt>
                <c:pt idx="3">
                  <c:v>0.21174709621606499</c:v>
                </c:pt>
                <c:pt idx="4">
                  <c:v>0.132428764738688</c:v>
                </c:pt>
                <c:pt idx="5">
                  <c:v>8.9428463635277997E-2</c:v>
                </c:pt>
                <c:pt idx="6">
                  <c:v>5.81192886040457E-2</c:v>
                </c:pt>
              </c:numCache>
            </c:numRef>
          </c:xVal>
          <c:yVal>
            <c:numRef>
              <c:f>Hydrogen!$B$19:$B$25</c:f>
              <c:numCache>
                <c:formatCode>General</c:formatCode>
                <c:ptCount val="7"/>
                <c:pt idx="0">
                  <c:v>9.7605363730790007</c:v>
                </c:pt>
                <c:pt idx="1">
                  <c:v>28.910302212991599</c:v>
                </c:pt>
                <c:pt idx="2">
                  <c:v>99.035175079225795</c:v>
                </c:pt>
                <c:pt idx="3">
                  <c:v>287.704972772264</c:v>
                </c:pt>
                <c:pt idx="4">
                  <c:v>957.31007941885798</c:v>
                </c:pt>
                <c:pt idx="5">
                  <c:v>2919.1953454784202</c:v>
                </c:pt>
                <c:pt idx="6">
                  <c:v>9619.6195153879307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E-4F0B-9F41-2F9E6B45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69232"/>
        <c:axId val="557868704"/>
      </c:scatterChart>
      <c:valAx>
        <c:axId val="561369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7868704"/>
        <c:crosses val="autoZero"/>
        <c:crossBetween val="midCat"/>
      </c:valAx>
      <c:valAx>
        <c:axId val="55786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136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iso-butane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208333333333333"/>
                  <c:y val="-0.26631197142023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'iso-butane'!$A$3:$A$12</c:f>
              <c:numCache>
                <c:formatCode>General</c:formatCode>
                <c:ptCount val="10"/>
                <c:pt idx="0">
                  <c:v>95.268070290198196</c:v>
                </c:pt>
                <c:pt idx="1">
                  <c:v>284.92912349665102</c:v>
                </c:pt>
                <c:pt idx="2">
                  <c:v>929.86746526052696</c:v>
                </c:pt>
                <c:pt idx="3">
                  <c:v>2919.1953454784302</c:v>
                </c:pt>
                <c:pt idx="4">
                  <c:v>9526.8070290197993</c:v>
                </c:pt>
              </c:numCache>
            </c:numRef>
          </c:xVal>
          <c:yVal>
            <c:numRef>
              <c:f>'iso-butane'!$B$3:$B$12</c:f>
              <c:numCache>
                <c:formatCode>General</c:formatCode>
                <c:ptCount val="10"/>
                <c:pt idx="0">
                  <c:v>0.39107646068827601</c:v>
                </c:pt>
                <c:pt idx="1">
                  <c:v>0.26663511749442798</c:v>
                </c:pt>
                <c:pt idx="2">
                  <c:v>0.17495585827318</c:v>
                </c:pt>
                <c:pt idx="3">
                  <c:v>0.120441768907286</c:v>
                </c:pt>
                <c:pt idx="4">
                  <c:v>8.5340730899529094E-2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4-4D86-84E1-9413C924D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06712"/>
        <c:axId val="477506464"/>
      </c:scatterChart>
      <c:valAx>
        <c:axId val="469006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7506464"/>
        <c:crosses val="autoZero"/>
        <c:crossBetween val="midCat"/>
      </c:valAx>
      <c:valAx>
        <c:axId val="47750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6900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iso-butane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420669291338582"/>
                  <c:y val="-0.47772564887722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'iso-butane'!$A$21:$A$24</c:f>
              <c:numCache>
                <c:formatCode>General</c:formatCode>
                <c:ptCount val="4"/>
                <c:pt idx="0">
                  <c:v>0.39107646068827601</c:v>
                </c:pt>
                <c:pt idx="1">
                  <c:v>0.26663511749442798</c:v>
                </c:pt>
                <c:pt idx="2">
                  <c:v>0.17495585827318</c:v>
                </c:pt>
                <c:pt idx="3">
                  <c:v>0.120441768907286</c:v>
                </c:pt>
              </c:numCache>
            </c:numRef>
          </c:xVal>
          <c:yVal>
            <c:numRef>
              <c:f>'iso-butane'!$B$21:$B$24</c:f>
              <c:numCache>
                <c:formatCode>General</c:formatCode>
                <c:ptCount val="4"/>
                <c:pt idx="0">
                  <c:v>95.268070290198196</c:v>
                </c:pt>
                <c:pt idx="1">
                  <c:v>284.92912349665102</c:v>
                </c:pt>
                <c:pt idx="2">
                  <c:v>929.86746526052696</c:v>
                </c:pt>
                <c:pt idx="3">
                  <c:v>2919.1953454784302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1-48AD-889B-1E5CD99E7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77096"/>
        <c:axId val="376173816"/>
      </c:scatterChart>
      <c:valAx>
        <c:axId val="376177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76173816"/>
        <c:crosses val="autoZero"/>
        <c:crossBetween val="midCat"/>
      </c:valAx>
      <c:valAx>
        <c:axId val="376173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7617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0</xdr:row>
      <xdr:rowOff>14287</xdr:rowOff>
    </xdr:from>
    <xdr:to>
      <xdr:col>9</xdr:col>
      <xdr:colOff>280987</xdr:colOff>
      <xdr:row>14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FBC46B-965F-42E1-8F68-5F99BD44B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423862</xdr:colOff>
      <xdr:row>15</xdr:row>
      <xdr:rowOff>33337</xdr:rowOff>
    </xdr:from>
    <xdr:to>
      <xdr:col>11</xdr:col>
      <xdr:colOff>423862</xdr:colOff>
      <xdr:row>29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C7C7E7-AFDA-4577-A975-FDD556AC4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0</xdr:row>
      <xdr:rowOff>0</xdr:rowOff>
    </xdr:from>
    <xdr:to>
      <xdr:col>9</xdr:col>
      <xdr:colOff>252412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892C16-5384-4EBF-82A9-CC1741FD2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338137</xdr:colOff>
      <xdr:row>15</xdr:row>
      <xdr:rowOff>176212</xdr:rowOff>
    </xdr:from>
    <xdr:to>
      <xdr:col>11</xdr:col>
      <xdr:colOff>338137</xdr:colOff>
      <xdr:row>30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DAF8CD-9B3C-4233-A98A-ACDA50543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147637</xdr:rowOff>
    </xdr:from>
    <xdr:to>
      <xdr:col>11</xdr:col>
      <xdr:colOff>514350</xdr:colOff>
      <xdr:row>15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AF9A82-F719-4A91-8C06-4E74D5AD8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16</xdr:row>
      <xdr:rowOff>109537</xdr:rowOff>
    </xdr:from>
    <xdr:to>
      <xdr:col>11</xdr:col>
      <xdr:colOff>533400</xdr:colOff>
      <xdr:row>30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BDADC2-B07B-4262-AC38-D96DE0EF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929E0-C068-4B1B-BB8E-F6B06E71788E}">
  <dimension ref="A1:E29"/>
  <sheetViews>
    <sheetView workbookViewId="0">
      <selection activeCell="E19" sqref="E19:E25"/>
    </sheetView>
  </sheetViews>
  <sheetFormatPr baseColWidth="10" defaultRowHeight="15" x14ac:dyDescent="0.25"/>
  <sheetData>
    <row r="1" spans="1:2" x14ac:dyDescent="0.25">
      <c r="A1" s="14" t="s">
        <v>9</v>
      </c>
      <c r="B1" s="3" t="s">
        <v>0</v>
      </c>
    </row>
    <row r="2" spans="1:2" x14ac:dyDescent="0.25">
      <c r="A2" s="14"/>
      <c r="B2" s="4" t="s">
        <v>11</v>
      </c>
    </row>
    <row r="3" spans="1:2" x14ac:dyDescent="0.25">
      <c r="A3" s="2">
        <v>9.7605363730790007</v>
      </c>
      <c r="B3" s="2">
        <v>0.63672438784848495</v>
      </c>
    </row>
    <row r="4" spans="1:2" x14ac:dyDescent="0.25">
      <c r="A4" s="2">
        <v>28.910302212991599</v>
      </c>
      <c r="B4" s="2">
        <v>0.41775217544274801</v>
      </c>
    </row>
    <row r="5" spans="1:2" x14ac:dyDescent="0.25">
      <c r="A5" s="2">
        <v>97.133362037200001</v>
      </c>
      <c r="B5" s="2">
        <v>0.25629843390995999</v>
      </c>
    </row>
    <row r="6" spans="1:2" x14ac:dyDescent="0.25">
      <c r="A6" s="2">
        <v>290.50786505108601</v>
      </c>
      <c r="B6" s="2">
        <v>0.16815801750822501</v>
      </c>
    </row>
    <row r="7" spans="1:2" x14ac:dyDescent="0.25">
      <c r="A7" s="2">
        <v>976.053637307901</v>
      </c>
      <c r="B7" s="2">
        <v>0.10120519080325099</v>
      </c>
    </row>
    <row r="8" spans="1:2" x14ac:dyDescent="0.25">
      <c r="A8" s="2">
        <v>2891.0302212991601</v>
      </c>
      <c r="B8" s="2">
        <v>6.3287066594322899E-2</v>
      </c>
    </row>
    <row r="9" spans="1:2" x14ac:dyDescent="0.25">
      <c r="A9" s="2">
        <v>9713.3362037200295</v>
      </c>
      <c r="B9" s="2">
        <v>3.7007277884629701E-2</v>
      </c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7" spans="1:5" x14ac:dyDescent="0.25">
      <c r="A17" s="3" t="s">
        <v>0</v>
      </c>
      <c r="B17" s="14" t="s">
        <v>9</v>
      </c>
      <c r="C17" s="15" t="s">
        <v>8</v>
      </c>
      <c r="D17" s="17" t="s">
        <v>4</v>
      </c>
      <c r="E17" s="11" t="s">
        <v>5</v>
      </c>
    </row>
    <row r="18" spans="1:5" x14ac:dyDescent="0.25">
      <c r="A18" s="4" t="s">
        <v>11</v>
      </c>
      <c r="B18" s="14"/>
      <c r="C18" s="16"/>
      <c r="D18" s="18"/>
      <c r="E18" s="12"/>
    </row>
    <row r="19" spans="1:5" x14ac:dyDescent="0.25">
      <c r="A19" s="2">
        <v>0.63672438784848495</v>
      </c>
      <c r="B19" s="2">
        <v>9.7605363730790007</v>
      </c>
      <c r="C19" s="2">
        <f>(3.4916)*((A19)^-2.432)</f>
        <v>10.466813223124534</v>
      </c>
      <c r="D19" s="2">
        <f>ABS(C19-B19)</f>
        <v>0.70627685004553342</v>
      </c>
      <c r="E19" s="2">
        <f>D19/B19</f>
        <v>7.2360454697300153E-2</v>
      </c>
    </row>
    <row r="20" spans="1:5" x14ac:dyDescent="0.25">
      <c r="A20" s="2">
        <v>0.41775217544274801</v>
      </c>
      <c r="B20" s="2">
        <v>28.910302212991599</v>
      </c>
      <c r="C20" s="2">
        <f t="shared" ref="C20:C25" si="0">(3.4916)*((A20)^-2.432)</f>
        <v>29.170922093457278</v>
      </c>
      <c r="D20" s="2">
        <f t="shared" ref="D20:D25" si="1">ABS(C20-B20)</f>
        <v>0.26061988046567919</v>
      </c>
      <c r="E20" s="2">
        <f t="shared" ref="E20:E25" si="2">D20/B20</f>
        <v>9.0147753747300101E-3</v>
      </c>
    </row>
    <row r="21" spans="1:5" x14ac:dyDescent="0.25">
      <c r="A21" s="2">
        <v>0.25629843390995999</v>
      </c>
      <c r="B21" s="2">
        <v>97.133362037200001</v>
      </c>
      <c r="C21" s="2">
        <f t="shared" si="0"/>
        <v>95.709341544847703</v>
      </c>
      <c r="D21" s="2">
        <f t="shared" si="1"/>
        <v>1.4240204923522981</v>
      </c>
      <c r="E21" s="2">
        <f t="shared" si="2"/>
        <v>1.466046744893818E-2</v>
      </c>
    </row>
    <row r="22" spans="1:5" x14ac:dyDescent="0.25">
      <c r="A22" s="2">
        <v>0.16815801750822501</v>
      </c>
      <c r="B22" s="2">
        <v>290.50786505108601</v>
      </c>
      <c r="C22" s="2">
        <f t="shared" si="0"/>
        <v>266.7345870530948</v>
      </c>
      <c r="D22" s="2">
        <f t="shared" si="1"/>
        <v>23.773277997991215</v>
      </c>
      <c r="E22" s="2">
        <f t="shared" si="2"/>
        <v>8.1833509030162288E-2</v>
      </c>
    </row>
    <row r="23" spans="1:5" x14ac:dyDescent="0.25">
      <c r="A23" s="2">
        <v>0.10120519080325099</v>
      </c>
      <c r="B23" s="2">
        <v>976.053637307901</v>
      </c>
      <c r="C23" s="2">
        <f t="shared" si="0"/>
        <v>917.00415697653068</v>
      </c>
      <c r="D23" s="2">
        <f t="shared" si="1"/>
        <v>59.049480331370319</v>
      </c>
      <c r="E23" s="2">
        <f t="shared" si="2"/>
        <v>6.0498191978708711E-2</v>
      </c>
    </row>
    <row r="24" spans="1:5" x14ac:dyDescent="0.25">
      <c r="A24" s="2">
        <v>6.3287066594322899E-2</v>
      </c>
      <c r="B24" s="2">
        <v>2891.0302212991601</v>
      </c>
      <c r="C24" s="2">
        <f t="shared" si="0"/>
        <v>2872.2780999740639</v>
      </c>
      <c r="D24" s="2">
        <f t="shared" si="1"/>
        <v>18.752121325096141</v>
      </c>
      <c r="E24" s="2">
        <f t="shared" si="2"/>
        <v>6.4863110689549917E-3</v>
      </c>
    </row>
    <row r="25" spans="1:5" x14ac:dyDescent="0.25">
      <c r="A25" s="2">
        <v>3.7007277884629701E-2</v>
      </c>
      <c r="B25" s="2">
        <v>9713.3362037200295</v>
      </c>
      <c r="C25" s="2">
        <f t="shared" si="0"/>
        <v>10591.321649542628</v>
      </c>
      <c r="D25" s="2">
        <f t="shared" si="1"/>
        <v>877.98544582259819</v>
      </c>
      <c r="E25" s="2">
        <f t="shared" si="2"/>
        <v>9.0389689742886262E-2</v>
      </c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C29" s="13" t="s">
        <v>6</v>
      </c>
      <c r="D29" s="13"/>
      <c r="E29" s="4">
        <f>AVERAGE(E19:E28)</f>
        <v>4.7891914191668661E-2</v>
      </c>
    </row>
  </sheetData>
  <mergeCells count="6">
    <mergeCell ref="E17:E18"/>
    <mergeCell ref="C29:D29"/>
    <mergeCell ref="A1:A2"/>
    <mergeCell ref="B17:B18"/>
    <mergeCell ref="C17:C18"/>
    <mergeCell ref="D17:D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43DA-870C-4FD9-86D4-30D11917DC17}">
  <dimension ref="A1:E29"/>
  <sheetViews>
    <sheetView topLeftCell="A7" workbookViewId="0">
      <selection activeCell="E19" sqref="E19:E25"/>
    </sheetView>
  </sheetViews>
  <sheetFormatPr baseColWidth="10" defaultRowHeight="15" x14ac:dyDescent="0.25"/>
  <sheetData>
    <row r="1" spans="1:2" x14ac:dyDescent="0.25">
      <c r="A1" s="14" t="s">
        <v>9</v>
      </c>
      <c r="B1" s="3" t="s">
        <v>0</v>
      </c>
    </row>
    <row r="2" spans="1:2" x14ac:dyDescent="0.25">
      <c r="A2" s="14"/>
      <c r="B2" s="4" t="s">
        <v>10</v>
      </c>
    </row>
    <row r="3" spans="1:2" x14ac:dyDescent="0.25">
      <c r="A3" s="2">
        <v>9.7605363730790007</v>
      </c>
      <c r="B3" s="2">
        <v>0.73538819946230105</v>
      </c>
    </row>
    <row r="4" spans="1:2" x14ac:dyDescent="0.25">
      <c r="A4" s="2">
        <v>28.910302212991599</v>
      </c>
      <c r="B4" s="2">
        <v>0.48248508457226802</v>
      </c>
    </row>
    <row r="5" spans="1:2" x14ac:dyDescent="0.25">
      <c r="A5" s="2">
        <v>99.035175079225795</v>
      </c>
      <c r="B5" s="2">
        <v>0.31357828056236797</v>
      </c>
    </row>
    <row r="6" spans="1:2" x14ac:dyDescent="0.25">
      <c r="A6" s="2">
        <v>287.704972772264</v>
      </c>
      <c r="B6" s="2">
        <v>0.21174709621606499</v>
      </c>
    </row>
    <row r="7" spans="1:2" x14ac:dyDescent="0.25">
      <c r="A7" s="2">
        <v>957.31007941885798</v>
      </c>
      <c r="B7" s="2">
        <v>0.132428764738688</v>
      </c>
    </row>
    <row r="8" spans="1:2" x14ac:dyDescent="0.25">
      <c r="A8" s="2">
        <v>2919.1953454784202</v>
      </c>
      <c r="B8" s="2">
        <v>8.9428463635277997E-2</v>
      </c>
    </row>
    <row r="9" spans="1:2" x14ac:dyDescent="0.25">
      <c r="A9" s="2">
        <v>9619.6195153879307</v>
      </c>
      <c r="B9" s="2">
        <v>5.81192886040457E-2</v>
      </c>
    </row>
    <row r="17" spans="1:5" x14ac:dyDescent="0.25">
      <c r="A17" s="3" t="s">
        <v>0</v>
      </c>
      <c r="B17" s="14" t="s">
        <v>9</v>
      </c>
      <c r="C17" s="15" t="s">
        <v>8</v>
      </c>
      <c r="D17" s="17" t="s">
        <v>4</v>
      </c>
      <c r="E17" s="11" t="s">
        <v>5</v>
      </c>
    </row>
    <row r="18" spans="1:5" x14ac:dyDescent="0.25">
      <c r="A18" s="4" t="s">
        <v>10</v>
      </c>
      <c r="B18" s="14"/>
      <c r="C18" s="16"/>
      <c r="D18" s="18"/>
      <c r="E18" s="12"/>
    </row>
    <row r="19" spans="1:5" x14ac:dyDescent="0.25">
      <c r="A19" s="2">
        <v>0.73538819946230105</v>
      </c>
      <c r="B19" s="2">
        <v>9.7605363730790007</v>
      </c>
      <c r="C19" s="2">
        <f>(4.1487)*((A19)^-2.716)</f>
        <v>9.559887729869148</v>
      </c>
      <c r="D19" s="2">
        <f>ABS(C19-B19)</f>
        <v>0.20064864320985265</v>
      </c>
      <c r="E19" s="2">
        <f>D19/B19</f>
        <v>2.0557132880860033E-2</v>
      </c>
    </row>
    <row r="20" spans="1:5" x14ac:dyDescent="0.25">
      <c r="A20" s="2">
        <v>0.48248508457226802</v>
      </c>
      <c r="B20" s="2">
        <v>28.910302212991599</v>
      </c>
      <c r="C20" s="2">
        <f t="shared" ref="C20:C25" si="0">(4.1487)*((A20)^-2.716)</f>
        <v>30.030999040040268</v>
      </c>
      <c r="D20" s="2">
        <f t="shared" ref="D20:D25" si="1">ABS(C20-B20)</f>
        <v>1.1206968270486684</v>
      </c>
      <c r="E20" s="2">
        <f t="shared" ref="E20:E25" si="2">D20/B20</f>
        <v>3.8764618190156933E-2</v>
      </c>
    </row>
    <row r="21" spans="1:5" x14ac:dyDescent="0.25">
      <c r="A21" s="2">
        <v>0.31357828056236797</v>
      </c>
      <c r="B21" s="2">
        <v>99.035175079225795</v>
      </c>
      <c r="C21" s="2">
        <f t="shared" si="0"/>
        <v>96.791309342124492</v>
      </c>
      <c r="D21" s="2">
        <f t="shared" si="1"/>
        <v>2.2438657371013022</v>
      </c>
      <c r="E21" s="2">
        <f t="shared" si="2"/>
        <v>2.2657260264408709E-2</v>
      </c>
    </row>
    <row r="22" spans="1:5" x14ac:dyDescent="0.25">
      <c r="A22" s="2">
        <v>0.21174709621606499</v>
      </c>
      <c r="B22" s="2">
        <v>287.704972772264</v>
      </c>
      <c r="C22" s="2">
        <f t="shared" si="0"/>
        <v>281.18477442941071</v>
      </c>
      <c r="D22" s="2">
        <f t="shared" si="1"/>
        <v>6.5201983428532913</v>
      </c>
      <c r="E22" s="2">
        <f t="shared" si="2"/>
        <v>2.2662793347038964E-2</v>
      </c>
    </row>
    <row r="23" spans="1:5" x14ac:dyDescent="0.25">
      <c r="A23" s="2">
        <v>0.132428764738688</v>
      </c>
      <c r="B23" s="2">
        <v>957.31007941885798</v>
      </c>
      <c r="C23" s="2">
        <f t="shared" si="0"/>
        <v>1006.0232744240129</v>
      </c>
      <c r="D23" s="2">
        <f t="shared" si="1"/>
        <v>48.713195005154944</v>
      </c>
      <c r="E23" s="2">
        <f t="shared" si="2"/>
        <v>5.0885492644897924E-2</v>
      </c>
    </row>
    <row r="24" spans="1:5" x14ac:dyDescent="0.25">
      <c r="A24" s="2">
        <v>8.9428463635277997E-2</v>
      </c>
      <c r="B24" s="2">
        <v>2919.1953454784202</v>
      </c>
      <c r="C24" s="2">
        <f t="shared" si="0"/>
        <v>2922.1589851950353</v>
      </c>
      <c r="D24" s="2">
        <f t="shared" si="1"/>
        <v>2.9636397166150346</v>
      </c>
      <c r="E24" s="2">
        <f t="shared" si="2"/>
        <v>1.0152248705128468E-3</v>
      </c>
    </row>
    <row r="25" spans="1:5" x14ac:dyDescent="0.25">
      <c r="A25" s="2">
        <v>5.81192886040457E-2</v>
      </c>
      <c r="B25" s="2">
        <v>9619.6195153879307</v>
      </c>
      <c r="C25" s="2">
        <f t="shared" si="0"/>
        <v>9419.2890501123366</v>
      </c>
      <c r="D25" s="2">
        <f t="shared" si="1"/>
        <v>200.33046527559418</v>
      </c>
      <c r="E25" s="2">
        <f t="shared" si="2"/>
        <v>2.0825196355753729E-2</v>
      </c>
    </row>
    <row r="26" spans="1:5" x14ac:dyDescent="0.25">
      <c r="C26" s="2"/>
      <c r="D26" s="2"/>
      <c r="E26" s="2"/>
    </row>
    <row r="27" spans="1:5" x14ac:dyDescent="0.25">
      <c r="C27" s="2"/>
      <c r="D27" s="2"/>
      <c r="E27" s="2"/>
    </row>
    <row r="28" spans="1:5" x14ac:dyDescent="0.25">
      <c r="C28" s="2"/>
      <c r="D28" s="2"/>
      <c r="E28" s="2"/>
    </row>
    <row r="29" spans="1:5" x14ac:dyDescent="0.25">
      <c r="C29" s="13" t="s">
        <v>6</v>
      </c>
      <c r="D29" s="13"/>
      <c r="E29" s="4">
        <f>AVERAGE(E19:E28)</f>
        <v>2.5338245507661304E-2</v>
      </c>
    </row>
  </sheetData>
  <mergeCells count="6">
    <mergeCell ref="E17:E18"/>
    <mergeCell ref="C29:D29"/>
    <mergeCell ref="A1:A2"/>
    <mergeCell ref="B17:B18"/>
    <mergeCell ref="C17:C18"/>
    <mergeCell ref="D17:D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58AB-EFC4-400C-8167-ED5D9C610C58}">
  <dimension ref="A1:F39"/>
  <sheetViews>
    <sheetView tabSelected="1" workbookViewId="0">
      <selection activeCell="E21" sqref="E21:E25"/>
    </sheetView>
  </sheetViews>
  <sheetFormatPr baseColWidth="10" defaultRowHeight="15" x14ac:dyDescent="0.25"/>
  <cols>
    <col min="1" max="1" width="11.42578125" customWidth="1"/>
  </cols>
  <sheetData>
    <row r="1" spans="1:6" x14ac:dyDescent="0.25">
      <c r="A1" s="14" t="s">
        <v>7</v>
      </c>
      <c r="B1" s="5" t="s">
        <v>0</v>
      </c>
      <c r="C1" s="1"/>
      <c r="D1" s="1"/>
      <c r="E1" s="1"/>
      <c r="F1" s="1"/>
    </row>
    <row r="2" spans="1:6" x14ac:dyDescent="0.25">
      <c r="A2" s="14"/>
      <c r="B2" s="5" t="s">
        <v>12</v>
      </c>
    </row>
    <row r="3" spans="1:6" x14ac:dyDescent="0.25">
      <c r="A3" s="2">
        <v>95.268070290198196</v>
      </c>
      <c r="B3" s="2">
        <v>0.39107646068827601</v>
      </c>
    </row>
    <row r="4" spans="1:6" x14ac:dyDescent="0.25">
      <c r="A4" s="2">
        <v>284.92912349665102</v>
      </c>
      <c r="B4" s="2">
        <v>0.26663511749442798</v>
      </c>
    </row>
    <row r="5" spans="1:6" x14ac:dyDescent="0.25">
      <c r="A5" s="2">
        <v>929.86746526052696</v>
      </c>
      <c r="B5" s="2">
        <v>0.17495585827318</v>
      </c>
    </row>
    <row r="6" spans="1:6" x14ac:dyDescent="0.25">
      <c r="A6" s="2">
        <v>2919.1953454784302</v>
      </c>
      <c r="B6" s="2">
        <v>0.120441768907286</v>
      </c>
    </row>
    <row r="7" spans="1:6" x14ac:dyDescent="0.25">
      <c r="A7" s="2">
        <v>9526.8070290197993</v>
      </c>
      <c r="B7" s="2">
        <v>8.5340730899529094E-2</v>
      </c>
    </row>
    <row r="8" spans="1:6" x14ac:dyDescent="0.25">
      <c r="A8" s="2"/>
      <c r="B8" s="2"/>
    </row>
    <row r="9" spans="1:6" x14ac:dyDescent="0.25">
      <c r="A9" s="2"/>
      <c r="B9" s="2"/>
    </row>
    <row r="10" spans="1:6" x14ac:dyDescent="0.25">
      <c r="A10" s="2"/>
      <c r="B10" s="2"/>
    </row>
    <row r="11" spans="1:6" x14ac:dyDescent="0.25">
      <c r="A11" s="2"/>
      <c r="B11" s="2"/>
    </row>
    <row r="12" spans="1:6" x14ac:dyDescent="0.25">
      <c r="A12" s="2"/>
      <c r="B12" s="2"/>
    </row>
    <row r="19" spans="1:6" x14ac:dyDescent="0.25">
      <c r="A19" s="6" t="s">
        <v>0</v>
      </c>
      <c r="B19" s="14" t="s">
        <v>7</v>
      </c>
      <c r="C19" s="15" t="s">
        <v>8</v>
      </c>
      <c r="D19" s="17" t="s">
        <v>4</v>
      </c>
      <c r="E19" s="11" t="s">
        <v>5</v>
      </c>
    </row>
    <row r="20" spans="1:6" x14ac:dyDescent="0.25">
      <c r="A20" s="6" t="s">
        <v>12</v>
      </c>
      <c r="B20" s="14"/>
      <c r="C20" s="16"/>
      <c r="D20" s="18"/>
      <c r="E20" s="12"/>
    </row>
    <row r="21" spans="1:6" x14ac:dyDescent="0.25">
      <c r="A21" s="2">
        <v>0.39107646068827601</v>
      </c>
      <c r="B21" s="2">
        <v>95.268070290198196</v>
      </c>
      <c r="C21" s="2">
        <f>(6.2144)*((A21)^-2.894)</f>
        <v>94.057604401040166</v>
      </c>
      <c r="D21" s="2">
        <f>ABS(C21-B21)</f>
        <v>1.21046588915803</v>
      </c>
      <c r="E21" s="2">
        <f>D21/B21</f>
        <v>1.2705892808270419E-2</v>
      </c>
    </row>
    <row r="22" spans="1:6" x14ac:dyDescent="0.25">
      <c r="A22" s="2">
        <v>0.26663511749442798</v>
      </c>
      <c r="B22" s="2">
        <v>284.92912349665102</v>
      </c>
      <c r="C22" s="2">
        <f t="shared" ref="C22:C25" si="0">(6.2144)*((A22)^-2.894)</f>
        <v>284.96688719296844</v>
      </c>
      <c r="D22" s="2">
        <f t="shared" ref="D22:D25" si="1">ABS(C22-B22)</f>
        <v>3.776369631742682E-2</v>
      </c>
      <c r="E22" s="2">
        <f t="shared" ref="E22:E25" si="2">D22/B22</f>
        <v>1.3253715820268084E-4</v>
      </c>
    </row>
    <row r="23" spans="1:6" x14ac:dyDescent="0.25">
      <c r="A23" s="2">
        <v>0.17495585827318</v>
      </c>
      <c r="B23" s="2">
        <v>929.86746526052696</v>
      </c>
      <c r="C23" s="2">
        <f t="shared" si="0"/>
        <v>964.63753428250914</v>
      </c>
      <c r="D23" s="2">
        <f t="shared" si="1"/>
        <v>34.770069021982181</v>
      </c>
      <c r="E23" s="2">
        <f t="shared" si="2"/>
        <v>3.7392499814197101E-2</v>
      </c>
    </row>
    <row r="24" spans="1:6" x14ac:dyDescent="0.25">
      <c r="A24" s="2">
        <v>0.120441768907286</v>
      </c>
      <c r="B24" s="2">
        <v>2919.1953454784302</v>
      </c>
      <c r="C24" s="2">
        <f t="shared" si="0"/>
        <v>2842.0401126926877</v>
      </c>
      <c r="D24" s="2">
        <f t="shared" si="1"/>
        <v>77.155232785742555</v>
      </c>
      <c r="E24" s="2">
        <f t="shared" si="2"/>
        <v>2.6430308237250733E-2</v>
      </c>
      <c r="F24" s="9"/>
    </row>
    <row r="25" spans="1:6" x14ac:dyDescent="0.25">
      <c r="A25" s="2">
        <v>8.5340730899529094E-2</v>
      </c>
      <c r="B25" s="2">
        <v>9526.8070290197993</v>
      </c>
      <c r="C25" s="2">
        <f t="shared" si="0"/>
        <v>7702.5176773463709</v>
      </c>
      <c r="D25" s="2">
        <f t="shared" si="1"/>
        <v>1824.2893516734284</v>
      </c>
      <c r="E25" s="2">
        <f t="shared" si="2"/>
        <v>0.19149011270160335</v>
      </c>
    </row>
    <row r="26" spans="1:6" x14ac:dyDescent="0.25">
      <c r="A26" s="2"/>
      <c r="B26" s="2"/>
      <c r="C26" s="2"/>
      <c r="D26" s="2"/>
      <c r="E26" s="2"/>
    </row>
    <row r="27" spans="1:6" x14ac:dyDescent="0.25">
      <c r="A27" s="2"/>
      <c r="B27" s="2"/>
      <c r="C27" s="2"/>
      <c r="D27" s="2"/>
      <c r="E27" s="2"/>
    </row>
    <row r="28" spans="1:6" x14ac:dyDescent="0.25">
      <c r="A28" s="2"/>
      <c r="B28" s="2"/>
      <c r="C28" s="10"/>
      <c r="D28" s="2"/>
      <c r="E28" s="2"/>
    </row>
    <row r="29" spans="1:6" x14ac:dyDescent="0.25">
      <c r="A29" s="2"/>
      <c r="B29" s="2"/>
      <c r="C29" s="2"/>
      <c r="D29" s="2"/>
      <c r="E29" s="2"/>
    </row>
    <row r="30" spans="1:6" x14ac:dyDescent="0.25">
      <c r="A30" s="2"/>
      <c r="B30" s="8"/>
      <c r="C30" s="2"/>
      <c r="D30" s="2"/>
      <c r="E30" s="2"/>
    </row>
    <row r="31" spans="1:6" x14ac:dyDescent="0.25">
      <c r="C31" s="13" t="s">
        <v>6</v>
      </c>
      <c r="D31" s="13"/>
      <c r="E31" s="4">
        <f>AVERAGE(E21:E30)</f>
        <v>5.3630270143904854E-2</v>
      </c>
    </row>
    <row r="35" spans="1:2" x14ac:dyDescent="0.25">
      <c r="A35" s="7" t="s">
        <v>2</v>
      </c>
      <c r="B35" s="14" t="s">
        <v>3</v>
      </c>
    </row>
    <row r="36" spans="1:2" x14ac:dyDescent="0.25">
      <c r="A36" s="7" t="s">
        <v>1</v>
      </c>
      <c r="B36" s="14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</sheetData>
  <mergeCells count="7">
    <mergeCell ref="E19:E20"/>
    <mergeCell ref="C31:D31"/>
    <mergeCell ref="A1:A2"/>
    <mergeCell ref="B19:B20"/>
    <mergeCell ref="B35:B36"/>
    <mergeCell ref="C19:C20"/>
    <mergeCell ref="D19:D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Ethanol</vt:lpstr>
      <vt:lpstr>Hydrogen</vt:lpstr>
      <vt:lpstr>iso-butane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Califa</dc:creator>
  <cp:lastModifiedBy>Onmotica Developer</cp:lastModifiedBy>
  <dcterms:created xsi:type="dcterms:W3CDTF">2019-08-13T03:04:53Z</dcterms:created>
  <dcterms:modified xsi:type="dcterms:W3CDTF">2019-08-15T22:19:10Z</dcterms:modified>
</cp:coreProperties>
</file>