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motica Developer\Desktop\MQSensorsLib\WPDigitalizer\MQ309A\"/>
    </mc:Choice>
  </mc:AlternateContent>
  <xr:revisionPtr revIDLastSave="0" documentId="13_ncr:1_{57ADB2FF-DF6E-4D20-AE95-1E33CEC7F695}" xr6:coauthVersionLast="43" xr6:coauthVersionMax="43" xr10:uidLastSave="{00000000-0000-0000-0000-000000000000}"/>
  <bookViews>
    <workbookView xWindow="-120" yWindow="-120" windowWidth="20730" windowHeight="11160" activeTab="3" xr2:uid="{9C5EFFC2-5141-4097-B56E-3EAE3E1B3AE4}"/>
  </bookViews>
  <sheets>
    <sheet name="Alcohol" sheetId="1" r:id="rId1"/>
    <sheet name="CH4" sheetId="3" r:id="rId2"/>
    <sheet name="CO" sheetId="4" r:id="rId3"/>
    <sheet name="H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0" i="2" l="1"/>
  <c r="C21" i="2"/>
  <c r="C22" i="2"/>
  <c r="C19" i="2"/>
  <c r="C21" i="4"/>
  <c r="C22" i="4"/>
  <c r="C20" i="4"/>
  <c r="D21" i="3"/>
  <c r="D22" i="3"/>
  <c r="D23" i="3"/>
  <c r="C21" i="3"/>
  <c r="C22" i="3"/>
  <c r="C23" i="3"/>
  <c r="C20" i="3"/>
  <c r="C22" i="1"/>
  <c r="C23" i="1"/>
  <c r="C21" i="1"/>
  <c r="D20" i="2" l="1"/>
  <c r="E20" i="2" s="1"/>
  <c r="D21" i="2"/>
  <c r="E21" i="2" s="1"/>
  <c r="D22" i="2"/>
  <c r="E22" i="2" s="1"/>
  <c r="D21" i="4"/>
  <c r="E21" i="4" s="1"/>
  <c r="D22" i="4"/>
  <c r="E22" i="4" s="1"/>
  <c r="E21" i="3"/>
  <c r="E22" i="3"/>
  <c r="E23" i="3"/>
  <c r="D22" i="1"/>
  <c r="E22" i="1" s="1"/>
  <c r="D23" i="1"/>
  <c r="E23" i="1" s="1"/>
  <c r="D21" i="1"/>
  <c r="E21" i="1" s="1"/>
  <c r="D20" i="4" l="1"/>
  <c r="E20" i="4" s="1"/>
  <c r="D19" i="2" l="1"/>
  <c r="E19" i="2" s="1"/>
  <c r="E30" i="4"/>
  <c r="D20" i="3"/>
  <c r="E20" i="3" s="1"/>
  <c r="E30" i="3" l="1"/>
  <c r="E29" i="2"/>
  <c r="E31" i="1" l="1"/>
</calcChain>
</file>

<file path=xl/sharedStrings.xml><?xml version="1.0" encoding="utf-8"?>
<sst xmlns="http://schemas.openxmlformats.org/spreadsheetml/2006/main" count="43" uniqueCount="13">
  <si>
    <t>RS/R0</t>
  </si>
  <si>
    <t>Alcohol</t>
  </si>
  <si>
    <t>CH4</t>
  </si>
  <si>
    <t>CO</t>
  </si>
  <si>
    <t>Rs/R0</t>
  </si>
  <si>
    <t>mg/L</t>
  </si>
  <si>
    <t>Error</t>
  </si>
  <si>
    <t>Error porcentual</t>
  </si>
  <si>
    <t>Error promedio</t>
  </si>
  <si>
    <t>PPM</t>
  </si>
  <si>
    <t>PPM Calculado</t>
  </si>
  <si>
    <t>ppm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</si>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</sst>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0" fontId="0" fillId="0" borderId="1" xfId="0" applyBorder="1"/>
    <xf numFmtId="0" fontId="0" fillId="2" borderId="1" xfId="0" applyFill="1" applyBorder="1" applyAlignmen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/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Alcohol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0208333333333333"/>
                  <c:y val="-0.266311971420239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Alcohol!$A$3:$A$12</c:f>
              <c:numCache>
                <c:formatCode>General</c:formatCode>
                <c:ptCount val="10"/>
                <c:pt idx="0">
                  <c:v>992.16491861869599</c:v>
                </c:pt>
                <c:pt idx="1">
                  <c:v>2967.6945300369298</c:v>
                </c:pt>
                <c:pt idx="2">
                  <c:v>7050.99311423169</c:v>
                </c:pt>
              </c:numCache>
            </c:numRef>
          </c:xVal>
          <c:yVal>
            <c:numRef>
              <c:f>Alcohol!$B$3:$B$12</c:f>
              <c:numCache>
                <c:formatCode>General</c:formatCode>
                <c:ptCount val="10"/>
                <c:pt idx="0">
                  <c:v>5.3654248089477798</c:v>
                </c:pt>
                <c:pt idx="1">
                  <c:v>4.1101299362076702</c:v>
                </c:pt>
                <c:pt idx="2">
                  <c:v>3.13443268679683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4-4D86-84E1-9413C924D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06712"/>
        <c:axId val="477506464"/>
      </c:scatterChart>
      <c:valAx>
        <c:axId val="469006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7506464"/>
        <c:crosses val="autoZero"/>
        <c:crossBetween val="midCat"/>
      </c:valAx>
      <c:valAx>
        <c:axId val="477506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69006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Alcohol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9962510936132986"/>
                  <c:y val="-0.266297389909594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Alcohol!$A$21:$A$24</c:f>
              <c:numCache>
                <c:formatCode>General</c:formatCode>
                <c:ptCount val="4"/>
                <c:pt idx="0">
                  <c:v>5.3654248089477798</c:v>
                </c:pt>
                <c:pt idx="1">
                  <c:v>4.1101299362076702</c:v>
                </c:pt>
                <c:pt idx="2">
                  <c:v>3.13443268679683</c:v>
                </c:pt>
              </c:numCache>
            </c:numRef>
          </c:xVal>
          <c:yVal>
            <c:numRef>
              <c:f>Alcohol!$B$21:$B$24</c:f>
              <c:numCache>
                <c:formatCode>General</c:formatCode>
                <c:ptCount val="4"/>
                <c:pt idx="0">
                  <c:v>992.16491861869599</c:v>
                </c:pt>
                <c:pt idx="1">
                  <c:v>2967.6945300369298</c:v>
                </c:pt>
                <c:pt idx="2">
                  <c:v>7050.99311423169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1-48AD-889B-1E5CD99E7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177096"/>
        <c:axId val="376173816"/>
      </c:scatterChart>
      <c:valAx>
        <c:axId val="3761770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76173816"/>
        <c:crosses val="autoZero"/>
        <c:crossBetween val="midCat"/>
      </c:valAx>
      <c:valAx>
        <c:axId val="376173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76177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65"/>
                  <c:y val="0.33265565762613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'CH4'!$A$3:$A$12</c:f>
              <c:numCache>
                <c:formatCode>General</c:formatCode>
                <c:ptCount val="10"/>
                <c:pt idx="0">
                  <c:v>297.80016207132797</c:v>
                </c:pt>
                <c:pt idx="1">
                  <c:v>988.54886397862504</c:v>
                </c:pt>
                <c:pt idx="2">
                  <c:v>2969.1739759583802</c:v>
                </c:pt>
                <c:pt idx="3">
                  <c:v>6980.6051623616504</c:v>
                </c:pt>
              </c:numCache>
            </c:numRef>
          </c:xVal>
          <c:yVal>
            <c:numRef>
              <c:f>'CH4'!$B$3:$B$12</c:f>
              <c:numCache>
                <c:formatCode>General</c:formatCode>
                <c:ptCount val="10"/>
                <c:pt idx="0">
                  <c:v>2.0253168933079899</c:v>
                </c:pt>
                <c:pt idx="1">
                  <c:v>1.00039224379374</c:v>
                </c:pt>
                <c:pt idx="2">
                  <c:v>0.51691862780272002</c:v>
                </c:pt>
                <c:pt idx="3">
                  <c:v>0.31034115670394802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D-4353-A2BF-5C8EE90E3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040880"/>
        <c:axId val="678039568"/>
      </c:scatterChart>
      <c:valAx>
        <c:axId val="678040880"/>
        <c:scaling>
          <c:logBase val="10"/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8039568"/>
        <c:crosses val="autoZero"/>
        <c:crossBetween val="midCat"/>
      </c:valAx>
      <c:valAx>
        <c:axId val="678039568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804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3175546806649168"/>
                  <c:y val="-0.58347222222222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'CH4'!$A$20:$A$29</c:f>
              <c:numCache>
                <c:formatCode>General</c:formatCode>
                <c:ptCount val="10"/>
                <c:pt idx="0">
                  <c:v>2.0253168933079899</c:v>
                </c:pt>
                <c:pt idx="1">
                  <c:v>1.00039224379374</c:v>
                </c:pt>
                <c:pt idx="2">
                  <c:v>0.51691862780272002</c:v>
                </c:pt>
                <c:pt idx="3">
                  <c:v>0.31034115670394802</c:v>
                </c:pt>
              </c:numCache>
            </c:numRef>
          </c:xVal>
          <c:yVal>
            <c:numRef>
              <c:f>'CH4'!$B$20:$B$29</c:f>
              <c:numCache>
                <c:formatCode>General</c:formatCode>
                <c:ptCount val="10"/>
                <c:pt idx="0">
                  <c:v>297.80016207132797</c:v>
                </c:pt>
                <c:pt idx="1">
                  <c:v>988.54886397862504</c:v>
                </c:pt>
                <c:pt idx="2">
                  <c:v>2969.1739759583802</c:v>
                </c:pt>
                <c:pt idx="3">
                  <c:v>6980.6051623616504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B-4004-9DC5-83F5D8506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64592"/>
        <c:axId val="656256904"/>
      </c:scatterChart>
      <c:valAx>
        <c:axId val="560564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56256904"/>
        <c:crosses val="autoZero"/>
        <c:crossBetween val="midCat"/>
      </c:valAx>
      <c:valAx>
        <c:axId val="656256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6056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4921259842519685"/>
                  <c:y val="0.26558398950131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CO!$A$3:$A$9</c:f>
              <c:numCache>
                <c:formatCode>General</c:formatCode>
                <c:ptCount val="7"/>
                <c:pt idx="0">
                  <c:v>997.40306815536701</c:v>
                </c:pt>
                <c:pt idx="1">
                  <c:v>2968.6271383071298</c:v>
                </c:pt>
                <c:pt idx="2">
                  <c:v>7053.5910178815302</c:v>
                </c:pt>
              </c:numCache>
            </c:numRef>
          </c:xVal>
          <c:yVal>
            <c:numRef>
              <c:f>CO!$B$3:$B$9</c:f>
              <c:numCache>
                <c:formatCode>General</c:formatCode>
                <c:ptCount val="7"/>
                <c:pt idx="0">
                  <c:v>6.0471008996231204</c:v>
                </c:pt>
                <c:pt idx="1">
                  <c:v>4.7492586143559299</c:v>
                </c:pt>
                <c:pt idx="2">
                  <c:v>3.7132284984226098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3-41CB-8627-A55B4881D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325112"/>
        <c:axId val="478325768"/>
      </c:scatterChart>
      <c:valAx>
        <c:axId val="4783251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8325768"/>
        <c:crosses val="autoZero"/>
        <c:crossBetween val="midCat"/>
      </c:valAx>
      <c:valAx>
        <c:axId val="478325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832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</a:t>
            </a:r>
          </a:p>
        </c:rich>
      </c:tx>
      <c:layout>
        <c:manualLayout>
          <c:xMode val="edge"/>
          <c:yMode val="edge"/>
          <c:x val="0.351347112860892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4686220472440946"/>
                  <c:y val="-0.581944444444444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CO!$A$20:$A$26</c:f>
              <c:numCache>
                <c:formatCode>General</c:formatCode>
                <c:ptCount val="7"/>
                <c:pt idx="0">
                  <c:v>6.0471008996231204</c:v>
                </c:pt>
                <c:pt idx="1">
                  <c:v>4.7492586143559299</c:v>
                </c:pt>
                <c:pt idx="2">
                  <c:v>3.7132284984226098</c:v>
                </c:pt>
              </c:numCache>
            </c:numRef>
          </c:xVal>
          <c:yVal>
            <c:numRef>
              <c:f>CO!$B$20:$B$26</c:f>
              <c:numCache>
                <c:formatCode>General</c:formatCode>
                <c:ptCount val="7"/>
                <c:pt idx="0">
                  <c:v>997.40306815536701</c:v>
                </c:pt>
                <c:pt idx="1">
                  <c:v>2968.6271383071298</c:v>
                </c:pt>
                <c:pt idx="2">
                  <c:v>7053.5910178815302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F-4B06-875B-A7FF4AAF5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39544"/>
        <c:axId val="556638888"/>
      </c:scatterChart>
      <c:valAx>
        <c:axId val="5566395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6638888"/>
        <c:crosses val="autoZero"/>
        <c:crossBetween val="midCat"/>
      </c:valAx>
      <c:valAx>
        <c:axId val="556638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663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H2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6.0263779527559055E-2"/>
          <c:y val="0.13004629629629633"/>
          <c:w val="0.91040288713910766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5199037620297462"/>
                  <c:y val="-0.348551326917468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'H2'!$A$3:$A$12</c:f>
              <c:numCache>
                <c:formatCode>General</c:formatCode>
                <c:ptCount val="10"/>
                <c:pt idx="0">
                  <c:v>299.38537711450999</c:v>
                </c:pt>
                <c:pt idx="1">
                  <c:v>984.06065048856306</c:v>
                </c:pt>
                <c:pt idx="2">
                  <c:v>2941.7319864433798</c:v>
                </c:pt>
                <c:pt idx="3">
                  <c:v>6986.5826664324304</c:v>
                </c:pt>
              </c:numCache>
            </c:numRef>
          </c:xVal>
          <c:yVal>
            <c:numRef>
              <c:f>'H2'!$B$3:$B$12</c:f>
              <c:numCache>
                <c:formatCode>General</c:formatCode>
                <c:ptCount val="10"/>
                <c:pt idx="0">
                  <c:v>2.3285955073099598</c:v>
                </c:pt>
                <c:pt idx="1">
                  <c:v>1.23334246386593</c:v>
                </c:pt>
                <c:pt idx="2">
                  <c:v>0.72185930037138202</c:v>
                </c:pt>
                <c:pt idx="3">
                  <c:v>0.46008093892551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4-4D02-BC47-FAA7D2223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69568"/>
        <c:axId val="689009216"/>
      </c:scatterChart>
      <c:valAx>
        <c:axId val="366269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89009216"/>
        <c:crosses val="autoZero"/>
        <c:crossBetween val="midCat"/>
      </c:valAx>
      <c:valAx>
        <c:axId val="6890092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6626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H2</a:t>
            </a:r>
          </a:p>
        </c:rich>
      </c:tx>
      <c:layout>
        <c:manualLayout>
          <c:xMode val="edge"/>
          <c:yMode val="edge"/>
          <c:x val="0.2291666666666666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2917104111986E-2"/>
                  <c:y val="-0.480894575678040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'H2'!$A$19:$A$28</c:f>
              <c:numCache>
                <c:formatCode>General</c:formatCode>
                <c:ptCount val="10"/>
                <c:pt idx="0">
                  <c:v>2.3285955073099598</c:v>
                </c:pt>
                <c:pt idx="1">
                  <c:v>1.23334246386593</c:v>
                </c:pt>
                <c:pt idx="2">
                  <c:v>0.72185930037138202</c:v>
                </c:pt>
                <c:pt idx="3">
                  <c:v>0.46008093892551</c:v>
                </c:pt>
              </c:numCache>
            </c:numRef>
          </c:xVal>
          <c:yVal>
            <c:numRef>
              <c:f>'H2'!$B$19:$B$28</c:f>
              <c:numCache>
                <c:formatCode>General</c:formatCode>
                <c:ptCount val="10"/>
                <c:pt idx="0">
                  <c:v>299.38537711450999</c:v>
                </c:pt>
                <c:pt idx="1">
                  <c:v>984.06065048856306</c:v>
                </c:pt>
                <c:pt idx="2">
                  <c:v>2941.7319864433798</c:v>
                </c:pt>
                <c:pt idx="3">
                  <c:v>6986.5826664324304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6-4328-A199-FC6A5978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853344"/>
        <c:axId val="647854000"/>
      </c:scatterChart>
      <c:valAx>
        <c:axId val="6478533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47854000"/>
        <c:crosses val="autoZero"/>
        <c:crossBetween val="midCat"/>
      </c:valAx>
      <c:valAx>
        <c:axId val="647854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4785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0</xdr:row>
      <xdr:rowOff>147637</xdr:rowOff>
    </xdr:from>
    <xdr:to>
      <xdr:col>11</xdr:col>
      <xdr:colOff>514350</xdr:colOff>
      <xdr:row>15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AF9A82-F719-4A91-8C06-4E74D5AD8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16</xdr:row>
      <xdr:rowOff>109537</xdr:rowOff>
    </xdr:from>
    <xdr:to>
      <xdr:col>11</xdr:col>
      <xdr:colOff>533400</xdr:colOff>
      <xdr:row>30</xdr:row>
      <xdr:rowOff>185737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FBDADC2-B07B-4262-AC38-D96DE0EF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585787</xdr:colOff>
      <xdr:row>0</xdr:row>
      <xdr:rowOff>23812</xdr:rowOff>
    </xdr:from>
    <xdr:to>
      <xdr:col>9</xdr:col>
      <xdr:colOff>585787</xdr:colOff>
      <xdr:row>14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B3CFEA-75E4-4972-8AFA-42C9989A7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719137</xdr:colOff>
      <xdr:row>15</xdr:row>
      <xdr:rowOff>138112</xdr:rowOff>
    </xdr:from>
    <xdr:to>
      <xdr:col>11</xdr:col>
      <xdr:colOff>719137</xdr:colOff>
      <xdr:row>30</xdr:row>
      <xdr:rowOff>23812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E731C96-EDAB-43E5-9F91-59213EC66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0</xdr:row>
      <xdr:rowOff>109537</xdr:rowOff>
    </xdr:from>
    <xdr:to>
      <xdr:col>9</xdr:col>
      <xdr:colOff>90487</xdr:colOff>
      <xdr:row>14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A5FE74-116B-4D40-BC9C-2141F4C41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585787</xdr:colOff>
      <xdr:row>16</xdr:row>
      <xdr:rowOff>4762</xdr:rowOff>
    </xdr:from>
    <xdr:to>
      <xdr:col>11</xdr:col>
      <xdr:colOff>585787</xdr:colOff>
      <xdr:row>30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4D4AC63-0A44-4410-B1C6-03601C552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280987</xdr:colOff>
      <xdr:row>0</xdr:row>
      <xdr:rowOff>14287</xdr:rowOff>
    </xdr:from>
    <xdr:to>
      <xdr:col>9</xdr:col>
      <xdr:colOff>280987</xdr:colOff>
      <xdr:row>14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FBC46B-965F-42E1-8F68-5F99BD44B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423862</xdr:colOff>
      <xdr:row>15</xdr:row>
      <xdr:rowOff>33337</xdr:rowOff>
    </xdr:from>
    <xdr:to>
      <xdr:col>11</xdr:col>
      <xdr:colOff>423862</xdr:colOff>
      <xdr:row>29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FC7C7E7-AFDA-4577-A975-FDD556AC4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58AB-EFC4-400C-8167-ED5D9C610C58}">
  <dimension ref="A1:F39"/>
  <sheetViews>
    <sheetView topLeftCell="A11" workbookViewId="0">
      <selection activeCell="C21" sqref="C21:C23"/>
    </sheetView>
  </sheetViews>
  <sheetFormatPr baseColWidth="10" defaultRowHeight="15" x14ac:dyDescent="0.25"/>
  <cols>
    <col min="1" max="1" width="11.42578125" customWidth="1"/>
  </cols>
  <sheetData>
    <row r="1" spans="1:6" x14ac:dyDescent="0.25">
      <c r="A1" s="12" t="s">
        <v>9</v>
      </c>
      <c r="B1" s="5" t="s">
        <v>0</v>
      </c>
      <c r="C1" s="1"/>
      <c r="D1" s="1"/>
      <c r="E1" s="1"/>
      <c r="F1" s="1"/>
    </row>
    <row r="2" spans="1:6" x14ac:dyDescent="0.25">
      <c r="A2" s="12"/>
      <c r="B2" s="5" t="s">
        <v>1</v>
      </c>
    </row>
    <row r="3" spans="1:6" x14ac:dyDescent="0.25">
      <c r="A3" s="2">
        <v>992.16491861869599</v>
      </c>
      <c r="B3" s="2">
        <v>5.3654248089477798</v>
      </c>
    </row>
    <row r="4" spans="1:6" x14ac:dyDescent="0.25">
      <c r="A4" s="2">
        <v>2967.6945300369298</v>
      </c>
      <c r="B4" s="2">
        <v>4.1101299362076702</v>
      </c>
    </row>
    <row r="5" spans="1:6" x14ac:dyDescent="0.25">
      <c r="A5" s="2">
        <v>7050.99311423169</v>
      </c>
      <c r="B5" s="2">
        <v>3.13443268679683</v>
      </c>
    </row>
    <row r="6" spans="1:6" x14ac:dyDescent="0.25">
      <c r="A6" s="2"/>
      <c r="B6" s="2"/>
    </row>
    <row r="7" spans="1:6" x14ac:dyDescent="0.25">
      <c r="A7" s="2"/>
      <c r="B7" s="2"/>
    </row>
    <row r="8" spans="1:6" x14ac:dyDescent="0.25">
      <c r="A8" s="2"/>
      <c r="B8" s="2"/>
    </row>
    <row r="9" spans="1:6" x14ac:dyDescent="0.25">
      <c r="A9" s="2"/>
      <c r="B9" s="2"/>
    </row>
    <row r="10" spans="1:6" x14ac:dyDescent="0.25">
      <c r="A10" s="2"/>
      <c r="B10" s="2"/>
    </row>
    <row r="11" spans="1:6" x14ac:dyDescent="0.25">
      <c r="A11" s="2"/>
      <c r="B11" s="2"/>
    </row>
    <row r="12" spans="1:6" x14ac:dyDescent="0.25">
      <c r="A12" s="2"/>
      <c r="B12" s="2"/>
    </row>
    <row r="19" spans="1:5" x14ac:dyDescent="0.25">
      <c r="A19" s="6" t="s">
        <v>0</v>
      </c>
      <c r="B19" s="12" t="s">
        <v>9</v>
      </c>
      <c r="C19" s="13" t="s">
        <v>10</v>
      </c>
      <c r="D19" s="15" t="s">
        <v>6</v>
      </c>
      <c r="E19" s="9" t="s">
        <v>7</v>
      </c>
    </row>
    <row r="20" spans="1:5" x14ac:dyDescent="0.25">
      <c r="A20" s="6" t="s">
        <v>1</v>
      </c>
      <c r="B20" s="12"/>
      <c r="C20" s="14"/>
      <c r="D20" s="16"/>
      <c r="E20" s="10"/>
    </row>
    <row r="21" spans="1:5" x14ac:dyDescent="0.25">
      <c r="A21" s="2">
        <v>5.3654248089477798</v>
      </c>
      <c r="B21" s="2">
        <v>992.16491861869599</v>
      </c>
      <c r="C21" s="2">
        <f>(473622)*((A21)^-3.647)</f>
        <v>1034.1074504866567</v>
      </c>
      <c r="D21" s="2">
        <f>ABS(C21-B21)</f>
        <v>41.942531867960724</v>
      </c>
      <c r="E21" s="2">
        <f>D21/B21</f>
        <v>4.2273750140605276E-2</v>
      </c>
    </row>
    <row r="22" spans="1:5" x14ac:dyDescent="0.25">
      <c r="A22" s="2">
        <v>4.1101299362076702</v>
      </c>
      <c r="B22" s="2">
        <v>2967.6945300369298</v>
      </c>
      <c r="C22" s="2">
        <f t="shared" ref="C22:C23" si="0">(473622)*((A22)^-3.647)</f>
        <v>2733.3841405126605</v>
      </c>
      <c r="D22" s="2">
        <f t="shared" ref="D22:D29" si="1">ABS(C22-B22)</f>
        <v>234.31038952426934</v>
      </c>
      <c r="E22" s="2">
        <f t="shared" ref="E22:E29" si="2">D22/B22</f>
        <v>7.8953675033849799E-2</v>
      </c>
    </row>
    <row r="23" spans="1:5" x14ac:dyDescent="0.25">
      <c r="A23" s="2">
        <v>3.13443268679683</v>
      </c>
      <c r="B23" s="2">
        <v>7050.99311423169</v>
      </c>
      <c r="C23" s="2">
        <f t="shared" si="0"/>
        <v>7344.1271185483092</v>
      </c>
      <c r="D23" s="2">
        <f t="shared" si="1"/>
        <v>293.13400431661921</v>
      </c>
      <c r="E23" s="2">
        <f t="shared" si="2"/>
        <v>4.1573435056255971E-2</v>
      </c>
    </row>
    <row r="24" spans="1:5" x14ac:dyDescent="0.25">
      <c r="A24" s="2"/>
      <c r="B24" s="2"/>
      <c r="C24" s="2"/>
      <c r="D24" s="2"/>
      <c r="E24" s="2"/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  <row r="27" spans="1:5" x14ac:dyDescent="0.25">
      <c r="A27" s="2"/>
      <c r="B27" s="2"/>
      <c r="C27" s="2"/>
      <c r="D27" s="2"/>
      <c r="E27" s="2"/>
    </row>
    <row r="28" spans="1:5" x14ac:dyDescent="0.25">
      <c r="A28" s="2"/>
      <c r="B28" s="2"/>
      <c r="C28" s="2"/>
      <c r="D28" s="2"/>
      <c r="E28" s="2"/>
    </row>
    <row r="29" spans="1:5" x14ac:dyDescent="0.25">
      <c r="A29" s="2"/>
      <c r="B29" s="2"/>
      <c r="C29" s="2"/>
      <c r="D29" s="2"/>
      <c r="E29" s="2"/>
    </row>
    <row r="30" spans="1:5" x14ac:dyDescent="0.25">
      <c r="A30" s="2"/>
      <c r="B30" s="8"/>
      <c r="C30" s="2"/>
      <c r="D30" s="2"/>
      <c r="E30" s="2"/>
    </row>
    <row r="31" spans="1:5" x14ac:dyDescent="0.25">
      <c r="C31" s="11" t="s">
        <v>8</v>
      </c>
      <c r="D31" s="11"/>
      <c r="E31" s="4">
        <f>AVERAGE(E21:E30)</f>
        <v>5.4266953410237018E-2</v>
      </c>
    </row>
    <row r="35" spans="1:2" x14ac:dyDescent="0.25">
      <c r="A35" s="7" t="s">
        <v>4</v>
      </c>
      <c r="B35" s="12" t="s">
        <v>5</v>
      </c>
    </row>
    <row r="36" spans="1:2" x14ac:dyDescent="0.25">
      <c r="A36" s="7" t="s">
        <v>1</v>
      </c>
      <c r="B36" s="12"/>
    </row>
    <row r="37" spans="1:2" x14ac:dyDescent="0.25">
      <c r="A37" s="2"/>
      <c r="B37" s="2"/>
    </row>
    <row r="38" spans="1:2" x14ac:dyDescent="0.25">
      <c r="A38" s="2"/>
      <c r="B38" s="2"/>
    </row>
    <row r="39" spans="1:2" x14ac:dyDescent="0.25">
      <c r="A39" s="2"/>
      <c r="B39" s="2"/>
    </row>
  </sheetData>
  <mergeCells count="7">
    <mergeCell ref="E19:E20"/>
    <mergeCell ref="C31:D31"/>
    <mergeCell ref="A1:A2"/>
    <mergeCell ref="B19:B20"/>
    <mergeCell ref="B35:B36"/>
    <mergeCell ref="C19:C20"/>
    <mergeCell ref="D19:D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A142F-A264-4D01-A26F-E9B61CBE035D}">
  <dimension ref="A1:E30"/>
  <sheetViews>
    <sheetView workbookViewId="0">
      <selection activeCell="B24" sqref="B24:E29"/>
    </sheetView>
  </sheetViews>
  <sheetFormatPr baseColWidth="10" defaultRowHeight="15" x14ac:dyDescent="0.25"/>
  <sheetData>
    <row r="1" spans="1:2" x14ac:dyDescent="0.25">
      <c r="A1" s="12" t="s">
        <v>11</v>
      </c>
      <c r="B1" s="3" t="s">
        <v>0</v>
      </c>
    </row>
    <row r="2" spans="1:2" x14ac:dyDescent="0.25">
      <c r="A2" s="12"/>
      <c r="B2" s="4" t="s">
        <v>2</v>
      </c>
    </row>
    <row r="3" spans="1:2" x14ac:dyDescent="0.25">
      <c r="A3" s="2">
        <v>297.80016207132797</v>
      </c>
      <c r="B3" s="2">
        <v>2.0253168933079899</v>
      </c>
    </row>
    <row r="4" spans="1:2" x14ac:dyDescent="0.25">
      <c r="A4" s="2">
        <v>988.54886397862504</v>
      </c>
      <c r="B4" s="2">
        <v>1.00039224379374</v>
      </c>
    </row>
    <row r="5" spans="1:2" x14ac:dyDescent="0.25">
      <c r="A5" s="2">
        <v>2969.1739759583802</v>
      </c>
      <c r="B5" s="2">
        <v>0.51691862780272002</v>
      </c>
    </row>
    <row r="6" spans="1:2" x14ac:dyDescent="0.25">
      <c r="A6" s="2">
        <v>6980.6051623616504</v>
      </c>
      <c r="B6" s="2">
        <v>0.31034115670394802</v>
      </c>
    </row>
    <row r="7" spans="1:2" x14ac:dyDescent="0.25">
      <c r="A7" s="2"/>
      <c r="B7" s="2"/>
    </row>
    <row r="8" spans="1:2" x14ac:dyDescent="0.25">
      <c r="A8" s="2"/>
      <c r="B8" s="2"/>
    </row>
    <row r="9" spans="1:2" x14ac:dyDescent="0.25">
      <c r="A9" s="2"/>
      <c r="B9" s="2"/>
    </row>
    <row r="10" spans="1:2" x14ac:dyDescent="0.25">
      <c r="A10" s="2"/>
      <c r="B10" s="2"/>
    </row>
    <row r="11" spans="1:2" x14ac:dyDescent="0.25">
      <c r="A11" s="2"/>
      <c r="B11" s="2"/>
    </row>
    <row r="12" spans="1:2" x14ac:dyDescent="0.25">
      <c r="A12" s="2"/>
      <c r="B12" s="2"/>
    </row>
    <row r="18" spans="1:5" x14ac:dyDescent="0.25">
      <c r="A18" s="3" t="s">
        <v>0</v>
      </c>
      <c r="B18" s="12" t="s">
        <v>11</v>
      </c>
      <c r="C18" s="13" t="s">
        <v>10</v>
      </c>
      <c r="D18" s="15" t="s">
        <v>6</v>
      </c>
      <c r="E18" s="9" t="s">
        <v>7</v>
      </c>
    </row>
    <row r="19" spans="1:5" x14ac:dyDescent="0.25">
      <c r="A19" s="4" t="s">
        <v>2</v>
      </c>
      <c r="B19" s="12"/>
      <c r="C19" s="14"/>
      <c r="D19" s="16"/>
      <c r="E19" s="10"/>
    </row>
    <row r="20" spans="1:5" x14ac:dyDescent="0.25">
      <c r="A20" s="2">
        <v>2.0253168933079899</v>
      </c>
      <c r="B20" s="2">
        <v>297.80016207132797</v>
      </c>
      <c r="C20" s="2">
        <f>(980.24)*((A20)^-1.68)</f>
        <v>299.51888156589155</v>
      </c>
      <c r="D20" s="2">
        <f>ABS(C20-B20)</f>
        <v>1.7187194945635724</v>
      </c>
      <c r="E20" s="2">
        <f>D20/B20</f>
        <v>5.7713853565731481E-3</v>
      </c>
    </row>
    <row r="21" spans="1:5" x14ac:dyDescent="0.25">
      <c r="A21" s="2">
        <v>1.00039224379374</v>
      </c>
      <c r="B21" s="2">
        <v>988.54886397862504</v>
      </c>
      <c r="C21" s="2">
        <f t="shared" ref="C21:C23" si="0">(980.24)*((A21)^-1.68)</f>
        <v>979.59439101676742</v>
      </c>
      <c r="D21" s="2">
        <f t="shared" ref="D21:D23" si="1">ABS(C21-B21)</f>
        <v>8.9544729618576184</v>
      </c>
      <c r="E21" s="2">
        <f t="shared" ref="E21:E28" si="2">D21/B21</f>
        <v>9.0581996380213713E-3</v>
      </c>
    </row>
    <row r="22" spans="1:5" x14ac:dyDescent="0.25">
      <c r="A22" s="2">
        <v>0.51691862780272002</v>
      </c>
      <c r="B22" s="2">
        <v>2969.1739759583802</v>
      </c>
      <c r="C22" s="2">
        <f t="shared" si="0"/>
        <v>2970.1826263536695</v>
      </c>
      <c r="D22" s="2">
        <f t="shared" si="1"/>
        <v>1.0086503952893509</v>
      </c>
      <c r="E22" s="2">
        <f t="shared" si="2"/>
        <v>3.3970740800521194E-4</v>
      </c>
    </row>
    <row r="23" spans="1:5" x14ac:dyDescent="0.25">
      <c r="A23" s="2">
        <v>0.31034115670394802</v>
      </c>
      <c r="B23" s="2">
        <v>6980.6051623616504</v>
      </c>
      <c r="C23" s="2">
        <f t="shared" si="0"/>
        <v>6999.1011728923058</v>
      </c>
      <c r="D23" s="2">
        <f t="shared" si="1"/>
        <v>18.49601053065544</v>
      </c>
      <c r="E23" s="2">
        <f t="shared" si="2"/>
        <v>2.6496285208026209E-3</v>
      </c>
    </row>
    <row r="24" spans="1:5" x14ac:dyDescent="0.25">
      <c r="A24" s="2"/>
      <c r="B24" s="2"/>
      <c r="C24" s="2"/>
      <c r="D24" s="2"/>
      <c r="E24" s="2"/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  <row r="27" spans="1:5" x14ac:dyDescent="0.25">
      <c r="A27" s="2"/>
      <c r="B27" s="2"/>
      <c r="C27" s="2"/>
      <c r="D27" s="2"/>
      <c r="E27" s="2"/>
    </row>
    <row r="28" spans="1:5" x14ac:dyDescent="0.25">
      <c r="A28" s="2"/>
      <c r="B28" s="2"/>
      <c r="C28" s="2"/>
      <c r="D28" s="2"/>
      <c r="E28" s="2"/>
    </row>
    <row r="29" spans="1:5" x14ac:dyDescent="0.25">
      <c r="A29" s="2"/>
      <c r="B29" s="2"/>
      <c r="C29" s="2"/>
      <c r="D29" s="2"/>
      <c r="E29" s="2"/>
    </row>
    <row r="30" spans="1:5" x14ac:dyDescent="0.25">
      <c r="C30" s="11" t="s">
        <v>8</v>
      </c>
      <c r="D30" s="11"/>
      <c r="E30" s="4">
        <f>AVERAGE(E20:E29)</f>
        <v>4.4547302308505883E-3</v>
      </c>
    </row>
  </sheetData>
  <mergeCells count="6">
    <mergeCell ref="E18:E19"/>
    <mergeCell ref="C30:D30"/>
    <mergeCell ref="A1:A2"/>
    <mergeCell ref="B18:B19"/>
    <mergeCell ref="C18:C19"/>
    <mergeCell ref="D18:D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2A761-882B-44F1-A786-A95B3813B6B6}">
  <dimension ref="A1:E30"/>
  <sheetViews>
    <sheetView workbookViewId="0">
      <selection activeCell="C23" sqref="C23:E28"/>
    </sheetView>
  </sheetViews>
  <sheetFormatPr baseColWidth="10" defaultRowHeight="15" x14ac:dyDescent="0.25"/>
  <sheetData>
    <row r="1" spans="1:2" x14ac:dyDescent="0.25">
      <c r="A1" s="12" t="s">
        <v>11</v>
      </c>
      <c r="B1" s="3" t="s">
        <v>0</v>
      </c>
    </row>
    <row r="2" spans="1:2" x14ac:dyDescent="0.25">
      <c r="A2" s="12"/>
      <c r="B2" s="4" t="s">
        <v>3</v>
      </c>
    </row>
    <row r="3" spans="1:2" x14ac:dyDescent="0.25">
      <c r="A3" s="2">
        <v>997.40306815536701</v>
      </c>
      <c r="B3" s="2">
        <v>6.0471008996231204</v>
      </c>
    </row>
    <row r="4" spans="1:2" x14ac:dyDescent="0.25">
      <c r="A4" s="2">
        <v>2968.6271383071298</v>
      </c>
      <c r="B4" s="2">
        <v>4.7492586143559299</v>
      </c>
    </row>
    <row r="5" spans="1:2" x14ac:dyDescent="0.25">
      <c r="A5" s="2">
        <v>7053.5910178815302</v>
      </c>
      <c r="B5" s="2">
        <v>3.7132284984226098</v>
      </c>
    </row>
    <row r="6" spans="1:2" x14ac:dyDescent="0.25">
      <c r="A6" s="2"/>
      <c r="B6" s="2"/>
    </row>
    <row r="7" spans="1:2" x14ac:dyDescent="0.25">
      <c r="A7" s="2"/>
      <c r="B7" s="2"/>
    </row>
    <row r="8" spans="1:2" x14ac:dyDescent="0.25">
      <c r="A8" s="2"/>
      <c r="B8" s="2"/>
    </row>
    <row r="9" spans="1:2" x14ac:dyDescent="0.25">
      <c r="A9" s="2"/>
      <c r="B9" s="2"/>
    </row>
    <row r="10" spans="1:2" x14ac:dyDescent="0.25">
      <c r="A10" s="2"/>
      <c r="B10" s="2"/>
    </row>
    <row r="11" spans="1:2" x14ac:dyDescent="0.25">
      <c r="A11" s="2"/>
      <c r="B11" s="2"/>
    </row>
    <row r="18" spans="1:5" x14ac:dyDescent="0.25">
      <c r="A18" s="3" t="s">
        <v>0</v>
      </c>
      <c r="B18" s="12" t="s">
        <v>11</v>
      </c>
      <c r="C18" s="13" t="s">
        <v>10</v>
      </c>
      <c r="D18" s="15" t="s">
        <v>6</v>
      </c>
      <c r="E18" s="9" t="s">
        <v>7</v>
      </c>
    </row>
    <row r="19" spans="1:5" x14ac:dyDescent="0.25">
      <c r="A19" s="4" t="s">
        <v>3</v>
      </c>
      <c r="B19" s="12"/>
      <c r="C19" s="14"/>
      <c r="D19" s="16"/>
      <c r="E19" s="10"/>
    </row>
    <row r="20" spans="1:5" x14ac:dyDescent="0.25">
      <c r="A20" s="2">
        <v>6.0471008996231204</v>
      </c>
      <c r="B20" s="2">
        <v>997.40306815536701</v>
      </c>
      <c r="C20" s="2">
        <f>(1000000)*((A20)^-4.01)</f>
        <v>734.50654037096876</v>
      </c>
      <c r="D20" s="2">
        <f>ABS(C20-B20)</f>
        <v>262.89652778439824</v>
      </c>
      <c r="E20" s="2">
        <f>D20/B20</f>
        <v>0.26358102975420811</v>
      </c>
    </row>
    <row r="21" spans="1:5" x14ac:dyDescent="0.25">
      <c r="A21" s="2">
        <v>4.7492586143559299</v>
      </c>
      <c r="B21" s="2">
        <v>2968.6271383071298</v>
      </c>
      <c r="C21" s="2">
        <f t="shared" ref="C21:C22" si="0">(1000000)*((A21)^-4.01)</f>
        <v>1935.2205417076959</v>
      </c>
      <c r="D21" s="2">
        <f t="shared" ref="D21:D28" si="1">ABS(C21-B21)</f>
        <v>1033.4065965994339</v>
      </c>
      <c r="E21" s="2">
        <f t="shared" ref="E21:E28" si="2">D21/B21</f>
        <v>0.34810926009008247</v>
      </c>
    </row>
    <row r="22" spans="1:5" x14ac:dyDescent="0.25">
      <c r="A22" s="2">
        <v>3.7132284984226098</v>
      </c>
      <c r="B22" s="2">
        <v>7053.5910178815302</v>
      </c>
      <c r="C22" s="2">
        <f t="shared" si="0"/>
        <v>5191.5349671920249</v>
      </c>
      <c r="D22" s="2">
        <f t="shared" si="1"/>
        <v>1862.0560506895054</v>
      </c>
      <c r="E22" s="2">
        <f t="shared" si="2"/>
        <v>0.26398696011280137</v>
      </c>
    </row>
    <row r="23" spans="1:5" x14ac:dyDescent="0.25">
      <c r="A23" s="2"/>
      <c r="B23" s="2"/>
      <c r="C23" s="2"/>
      <c r="D23" s="2"/>
      <c r="E23" s="2"/>
    </row>
    <row r="24" spans="1:5" x14ac:dyDescent="0.25">
      <c r="A24" s="2"/>
      <c r="B24" s="2"/>
      <c r="C24" s="2"/>
      <c r="D24" s="2"/>
      <c r="E24" s="2"/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  <row r="27" spans="1:5" x14ac:dyDescent="0.25">
      <c r="A27" s="2"/>
      <c r="B27" s="2"/>
      <c r="C27" s="2"/>
      <c r="D27" s="2"/>
      <c r="E27" s="2"/>
    </row>
    <row r="28" spans="1:5" x14ac:dyDescent="0.25">
      <c r="A28" s="2"/>
      <c r="B28" s="2"/>
      <c r="C28" s="2"/>
      <c r="D28" s="2"/>
      <c r="E28" s="2"/>
    </row>
    <row r="29" spans="1:5" x14ac:dyDescent="0.25">
      <c r="C29" s="2"/>
      <c r="D29" s="2"/>
      <c r="E29" s="2"/>
    </row>
    <row r="30" spans="1:5" x14ac:dyDescent="0.25">
      <c r="C30" s="11" t="s">
        <v>8</v>
      </c>
      <c r="D30" s="11"/>
      <c r="E30" s="4">
        <f>AVERAGE(E20:E29)</f>
        <v>0.29189241665236398</v>
      </c>
    </row>
  </sheetData>
  <mergeCells count="6">
    <mergeCell ref="E18:E19"/>
    <mergeCell ref="C30:D30"/>
    <mergeCell ref="A1:A2"/>
    <mergeCell ref="B18:B19"/>
    <mergeCell ref="C18:C19"/>
    <mergeCell ref="D18:D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929E0-C068-4B1B-BB8E-F6B06E71788E}">
  <dimension ref="A1:E29"/>
  <sheetViews>
    <sheetView tabSelected="1" workbookViewId="0">
      <selection activeCell="B23" sqref="B23:E27"/>
    </sheetView>
  </sheetViews>
  <sheetFormatPr baseColWidth="10" defaultRowHeight="15" x14ac:dyDescent="0.25"/>
  <sheetData>
    <row r="1" spans="1:2" x14ac:dyDescent="0.25">
      <c r="A1" s="12" t="s">
        <v>11</v>
      </c>
      <c r="B1" s="3" t="s">
        <v>0</v>
      </c>
    </row>
    <row r="2" spans="1:2" x14ac:dyDescent="0.25">
      <c r="A2" s="12"/>
      <c r="B2" s="4" t="s">
        <v>12</v>
      </c>
    </row>
    <row r="3" spans="1:2" x14ac:dyDescent="0.25">
      <c r="A3" s="2">
        <v>299.38537711450999</v>
      </c>
      <c r="B3" s="2">
        <v>2.3285955073099598</v>
      </c>
    </row>
    <row r="4" spans="1:2" x14ac:dyDescent="0.25">
      <c r="A4" s="2">
        <v>984.06065048856306</v>
      </c>
      <c r="B4" s="2">
        <v>1.23334246386593</v>
      </c>
    </row>
    <row r="5" spans="1:2" x14ac:dyDescent="0.25">
      <c r="A5" s="2">
        <v>2941.7319864433798</v>
      </c>
      <c r="B5" s="2">
        <v>0.72185930037138202</v>
      </c>
    </row>
    <row r="6" spans="1:2" x14ac:dyDescent="0.25">
      <c r="A6" s="2">
        <v>6986.5826664324304</v>
      </c>
      <c r="B6" s="2">
        <v>0.46008093892551</v>
      </c>
    </row>
    <row r="7" spans="1:2" x14ac:dyDescent="0.25">
      <c r="A7" s="2"/>
      <c r="B7" s="2"/>
    </row>
    <row r="8" spans="1:2" x14ac:dyDescent="0.25">
      <c r="A8" s="2"/>
      <c r="B8" s="2"/>
    </row>
    <row r="9" spans="1:2" x14ac:dyDescent="0.25">
      <c r="A9" s="2"/>
      <c r="B9" s="2"/>
    </row>
    <row r="10" spans="1:2" x14ac:dyDescent="0.25">
      <c r="A10" s="2"/>
      <c r="B10" s="2"/>
    </row>
    <row r="11" spans="1:2" x14ac:dyDescent="0.25">
      <c r="A11" s="2"/>
      <c r="B11" s="2"/>
    </row>
    <row r="12" spans="1:2" x14ac:dyDescent="0.25">
      <c r="A12" s="2"/>
      <c r="B12" s="2"/>
    </row>
    <row r="17" spans="1:5" x14ac:dyDescent="0.25">
      <c r="A17" s="3" t="s">
        <v>0</v>
      </c>
      <c r="B17" s="12" t="s">
        <v>11</v>
      </c>
      <c r="C17" s="13" t="s">
        <v>10</v>
      </c>
      <c r="D17" s="15" t="s">
        <v>6</v>
      </c>
      <c r="E17" s="9" t="s">
        <v>7</v>
      </c>
    </row>
    <row r="18" spans="1:5" x14ac:dyDescent="0.25">
      <c r="A18" s="4" t="s">
        <v>12</v>
      </c>
      <c r="B18" s="12"/>
      <c r="C18" s="14"/>
      <c r="D18" s="16"/>
      <c r="E18" s="10"/>
    </row>
    <row r="19" spans="1:5" x14ac:dyDescent="0.25">
      <c r="A19" s="2">
        <v>2.3285955073099598</v>
      </c>
      <c r="B19" s="2">
        <v>299.38537711450999</v>
      </c>
      <c r="C19" s="2">
        <f>(1532.9)*((A19)^-1.951)</f>
        <v>294.65466582534856</v>
      </c>
      <c r="D19" s="2">
        <f>ABS(C19-B19)</f>
        <v>4.7307112891614338</v>
      </c>
      <c r="E19" s="2">
        <f>D19/B19</f>
        <v>1.580141065925212E-2</v>
      </c>
    </row>
    <row r="20" spans="1:5" x14ac:dyDescent="0.25">
      <c r="A20" s="2">
        <v>1.23334246386593</v>
      </c>
      <c r="B20" s="2">
        <v>984.06065048856306</v>
      </c>
      <c r="C20" s="2">
        <f t="shared" ref="C20:C22" si="0">(1532.9)*((A20)^-1.951)</f>
        <v>1018.1448194292611</v>
      </c>
      <c r="D20" s="2">
        <f t="shared" ref="D20:D27" si="1">ABS(C20-B20)</f>
        <v>34.084168940698078</v>
      </c>
      <c r="E20" s="2">
        <f t="shared" ref="E20:E27" si="2">D20/B20</f>
        <v>3.463624820662841E-2</v>
      </c>
    </row>
    <row r="21" spans="1:5" x14ac:dyDescent="0.25">
      <c r="A21" s="2">
        <v>0.72185930037138202</v>
      </c>
      <c r="B21" s="2">
        <v>2941.7319864433798</v>
      </c>
      <c r="C21" s="2">
        <f t="shared" si="0"/>
        <v>2895.162113904958</v>
      </c>
      <c r="D21" s="2">
        <f t="shared" si="1"/>
        <v>46.569872538421805</v>
      </c>
      <c r="E21" s="2">
        <f t="shared" si="2"/>
        <v>1.5830766620832045E-2</v>
      </c>
    </row>
    <row r="22" spans="1:5" x14ac:dyDescent="0.25">
      <c r="A22" s="2">
        <v>0.46008093892551</v>
      </c>
      <c r="B22" s="2">
        <v>6986.5826664324304</v>
      </c>
      <c r="C22" s="2">
        <f t="shared" si="0"/>
        <v>6971.4677110891944</v>
      </c>
      <c r="D22" s="2">
        <f t="shared" si="1"/>
        <v>15.114955343236034</v>
      </c>
      <c r="E22" s="2">
        <f t="shared" si="2"/>
        <v>2.16342610756715E-3</v>
      </c>
    </row>
    <row r="23" spans="1:5" x14ac:dyDescent="0.25">
      <c r="A23" s="2"/>
      <c r="B23" s="2"/>
      <c r="C23" s="2"/>
      <c r="D23" s="2"/>
      <c r="E23" s="2"/>
    </row>
    <row r="24" spans="1:5" x14ac:dyDescent="0.25">
      <c r="A24" s="2"/>
      <c r="B24" s="2"/>
      <c r="C24" s="2"/>
      <c r="D24" s="2"/>
      <c r="E24" s="2"/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  <row r="27" spans="1:5" x14ac:dyDescent="0.25">
      <c r="A27" s="2"/>
      <c r="B27" s="2"/>
      <c r="C27" s="2"/>
      <c r="D27" s="2"/>
      <c r="E27" s="2"/>
    </row>
    <row r="28" spans="1:5" x14ac:dyDescent="0.25">
      <c r="A28" s="2"/>
      <c r="B28" s="2"/>
      <c r="C28" s="2"/>
      <c r="D28" s="2"/>
      <c r="E28" s="2"/>
    </row>
    <row r="29" spans="1:5" x14ac:dyDescent="0.25">
      <c r="C29" s="11" t="s">
        <v>8</v>
      </c>
      <c r="D29" s="11"/>
      <c r="E29" s="4">
        <f>AVERAGE(E19:E28)</f>
        <v>1.7107962898569931E-2</v>
      </c>
    </row>
  </sheetData>
  <mergeCells count="6">
    <mergeCell ref="E17:E18"/>
    <mergeCell ref="C29:D29"/>
    <mergeCell ref="A1:A2"/>
    <mergeCell ref="B17:B18"/>
    <mergeCell ref="C17:C18"/>
    <mergeCell ref="D17:D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Alcohol</vt:lpstr>
      <vt:lpstr>CH4</vt:lpstr>
      <vt:lpstr>CO</vt:lpstr>
      <vt:lpstr>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Califa</dc:creator>
  <cp:lastModifiedBy>Onmotica Developer</cp:lastModifiedBy>
  <dcterms:created xsi:type="dcterms:W3CDTF">2019-08-13T03:04:53Z</dcterms:created>
  <dcterms:modified xsi:type="dcterms:W3CDTF">2019-08-15T22:28:45Z</dcterms:modified>
</cp:coreProperties>
</file>