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motica Developer\Desktop\MQSensorsLib\WPDigitalizer\MQ5\"/>
    </mc:Choice>
  </mc:AlternateContent>
  <xr:revisionPtr revIDLastSave="0" documentId="13_ncr:1_{4202DB31-21D2-42ED-8341-353481CADDB8}" xr6:coauthVersionLast="43" xr6:coauthVersionMax="43" xr10:uidLastSave="{00000000-0000-0000-0000-000000000000}"/>
  <bookViews>
    <workbookView xWindow="-120" yWindow="-120" windowWidth="20730" windowHeight="11160" activeTab="4" xr2:uid="{9C5EFFC2-5141-4097-B56E-3EAE3E1B3AE4}"/>
  </bookViews>
  <sheets>
    <sheet name="Alcohol" sheetId="1" r:id="rId1"/>
    <sheet name="CH4" sheetId="3" r:id="rId2"/>
    <sheet name="CO" sheetId="4" r:id="rId3"/>
    <sheet name="H2" sheetId="2" r:id="rId4"/>
    <sheet name="LPG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" i="6" l="1"/>
  <c r="E21" i="6"/>
  <c r="E22" i="6"/>
  <c r="E23" i="6"/>
  <c r="E24" i="6"/>
  <c r="E25" i="6"/>
  <c r="E26" i="6"/>
  <c r="E27" i="6"/>
  <c r="D20" i="6"/>
  <c r="D21" i="6"/>
  <c r="D22" i="6"/>
  <c r="D23" i="6"/>
  <c r="D24" i="6"/>
  <c r="D25" i="6"/>
  <c r="D26" i="6"/>
  <c r="D27" i="6"/>
  <c r="C20" i="6"/>
  <c r="C21" i="6"/>
  <c r="C22" i="6"/>
  <c r="C23" i="6"/>
  <c r="C24" i="6"/>
  <c r="C25" i="6"/>
  <c r="C26" i="6"/>
  <c r="C27" i="6"/>
  <c r="C19" i="6"/>
  <c r="E20" i="2"/>
  <c r="E21" i="2"/>
  <c r="E22" i="2"/>
  <c r="E23" i="2"/>
  <c r="E24" i="2"/>
  <c r="E25" i="2"/>
  <c r="E26" i="2"/>
  <c r="E27" i="2"/>
  <c r="D20" i="2"/>
  <c r="D21" i="2"/>
  <c r="D22" i="2"/>
  <c r="D23" i="2"/>
  <c r="D24" i="2"/>
  <c r="D25" i="2"/>
  <c r="D26" i="2"/>
  <c r="D27" i="2"/>
  <c r="C20" i="2"/>
  <c r="C21" i="2"/>
  <c r="C22" i="2"/>
  <c r="C23" i="2"/>
  <c r="C24" i="2"/>
  <c r="C25" i="2"/>
  <c r="C26" i="2"/>
  <c r="C27" i="2"/>
  <c r="C19" i="2"/>
  <c r="E21" i="4"/>
  <c r="E22" i="4"/>
  <c r="E23" i="4"/>
  <c r="E24" i="4"/>
  <c r="E25" i="4"/>
  <c r="E26" i="4"/>
  <c r="E27" i="4"/>
  <c r="E28" i="4"/>
  <c r="E20" i="4"/>
  <c r="D21" i="4"/>
  <c r="D22" i="4"/>
  <c r="D23" i="4"/>
  <c r="D24" i="4"/>
  <c r="D25" i="4"/>
  <c r="D26" i="4"/>
  <c r="D27" i="4"/>
  <c r="D28" i="4"/>
  <c r="D20" i="4"/>
  <c r="C21" i="4"/>
  <c r="C22" i="4"/>
  <c r="C23" i="4"/>
  <c r="C24" i="4"/>
  <c r="C25" i="4"/>
  <c r="C26" i="4"/>
  <c r="C27" i="4"/>
  <c r="C28" i="4"/>
  <c r="C20" i="4"/>
  <c r="C20" i="3"/>
  <c r="E21" i="3"/>
  <c r="E22" i="3"/>
  <c r="E23" i="3"/>
  <c r="E24" i="3"/>
  <c r="E25" i="3"/>
  <c r="E26" i="3"/>
  <c r="E27" i="3"/>
  <c r="E28" i="3"/>
  <c r="D21" i="3"/>
  <c r="D22" i="3"/>
  <c r="D23" i="3"/>
  <c r="D24" i="3"/>
  <c r="D25" i="3"/>
  <c r="D26" i="3"/>
  <c r="D27" i="3"/>
  <c r="D28" i="3"/>
  <c r="C21" i="3"/>
  <c r="C22" i="3"/>
  <c r="C23" i="3"/>
  <c r="C24" i="3"/>
  <c r="C25" i="3"/>
  <c r="C26" i="3"/>
  <c r="C27" i="3"/>
  <c r="C28" i="3"/>
  <c r="E22" i="1"/>
  <c r="E23" i="1"/>
  <c r="E24" i="1"/>
  <c r="E25" i="1"/>
  <c r="E26" i="1"/>
  <c r="E27" i="1"/>
  <c r="E28" i="1"/>
  <c r="E29" i="1"/>
  <c r="E21" i="1"/>
  <c r="D22" i="1"/>
  <c r="D23" i="1"/>
  <c r="D24" i="1"/>
  <c r="D25" i="1"/>
  <c r="D26" i="1"/>
  <c r="D27" i="1"/>
  <c r="D28" i="1"/>
  <c r="D29" i="1"/>
  <c r="D21" i="1"/>
  <c r="C22" i="1"/>
  <c r="C23" i="1"/>
  <c r="C24" i="1"/>
  <c r="C25" i="1"/>
  <c r="C26" i="1"/>
  <c r="C27" i="1"/>
  <c r="C28" i="1"/>
  <c r="C29" i="1"/>
  <c r="C21" i="1"/>
  <c r="D19" i="6" l="1"/>
  <c r="E19" i="6" s="1"/>
  <c r="D19" i="2"/>
  <c r="E19" i="2" s="1"/>
  <c r="E30" i="4"/>
  <c r="D20" i="3"/>
  <c r="E20" i="3" s="1"/>
  <c r="E30" i="3" l="1"/>
  <c r="E29" i="6"/>
  <c r="E29" i="2"/>
  <c r="E31" i="1" l="1"/>
</calcChain>
</file>

<file path=xl/sharedStrings.xml><?xml version="1.0" encoding="utf-8"?>
<sst xmlns="http://schemas.openxmlformats.org/spreadsheetml/2006/main" count="53" uniqueCount="14">
  <si>
    <t>RS/R0</t>
  </si>
  <si>
    <t>Alcohol</t>
  </si>
  <si>
    <t>CH4</t>
  </si>
  <si>
    <t>CO</t>
  </si>
  <si>
    <t>LPG</t>
  </si>
  <si>
    <t>Rs/R0</t>
  </si>
  <si>
    <t>mg/L</t>
  </si>
  <si>
    <t>Error</t>
  </si>
  <si>
    <t>Error porcentual</t>
  </si>
  <si>
    <t>Error promedio</t>
  </si>
  <si>
    <t>PPM</t>
  </si>
  <si>
    <t>PPM Calculado</t>
  </si>
  <si>
    <t>ppm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</si>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</sst>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1" xfId="0" applyFill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208333333333333"/>
                  <c:y val="-0.26631197142023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Alcohol!$A$3:$A$12</c:f>
              <c:numCache>
                <c:formatCode>General</c:formatCode>
                <c:ptCount val="10"/>
                <c:pt idx="0">
                  <c:v>199.95224789042999</c:v>
                </c:pt>
                <c:pt idx="1">
                  <c:v>494.32055710241099</c:v>
                </c:pt>
                <c:pt idx="2">
                  <c:v>789.46486719249401</c:v>
                </c:pt>
                <c:pt idx="3">
                  <c:v>1005.49088253015</c:v>
                </c:pt>
                <c:pt idx="4">
                  <c:v>1514.5552252760299</c:v>
                </c:pt>
                <c:pt idx="5">
                  <c:v>1997.95029693434</c:v>
                </c:pt>
                <c:pt idx="6">
                  <c:v>3021.2036633504199</c:v>
                </c:pt>
                <c:pt idx="7">
                  <c:v>5016.9543855123802</c:v>
                </c:pt>
                <c:pt idx="8">
                  <c:v>10045.483200225201</c:v>
                </c:pt>
              </c:numCache>
            </c:numRef>
          </c:xVal>
          <c:yVal>
            <c:numRef>
              <c:f>Alcohol!$B$3:$B$12</c:f>
              <c:numCache>
                <c:formatCode>General</c:formatCode>
                <c:ptCount val="10"/>
                <c:pt idx="0">
                  <c:v>3.5197484625947002</c:v>
                </c:pt>
                <c:pt idx="1">
                  <c:v>2.9182082376440901</c:v>
                </c:pt>
                <c:pt idx="2">
                  <c:v>2.6690492596465201</c:v>
                </c:pt>
                <c:pt idx="3">
                  <c:v>2.5298849716012701</c:v>
                </c:pt>
                <c:pt idx="4">
                  <c:v>2.33462458322705</c:v>
                </c:pt>
                <c:pt idx="5">
                  <c:v>2.2128972052839599</c:v>
                </c:pt>
                <c:pt idx="6">
                  <c:v>2.0239582533031601</c:v>
                </c:pt>
                <c:pt idx="7">
                  <c:v>1.8184020925222</c:v>
                </c:pt>
                <c:pt idx="8">
                  <c:v>1.4547578108480399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4-4D86-84E1-9413C924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06712"/>
        <c:axId val="477506464"/>
      </c:scatterChart>
      <c:valAx>
        <c:axId val="469006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7506464"/>
        <c:crosses val="autoZero"/>
        <c:crossBetween val="midCat"/>
      </c:valAx>
      <c:valAx>
        <c:axId val="47750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900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223053368328957"/>
                  <c:y val="-0.4005187372411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LPG!$A$19:$A$25</c:f>
              <c:numCache>
                <c:formatCode>General</c:formatCode>
                <c:ptCount val="7"/>
                <c:pt idx="0">
                  <c:v>0.69977953965185302</c:v>
                </c:pt>
                <c:pt idx="1">
                  <c:v>0.46831992512953302</c:v>
                </c:pt>
                <c:pt idx="2">
                  <c:v>0.38828202580089799</c:v>
                </c:pt>
                <c:pt idx="3">
                  <c:v>0.35831382566228698</c:v>
                </c:pt>
                <c:pt idx="4">
                  <c:v>0.29443690778231502</c:v>
                </c:pt>
                <c:pt idx="5">
                  <c:v>0.26690492596465198</c:v>
                </c:pt>
                <c:pt idx="6">
                  <c:v>0.23138813479241399</c:v>
                </c:pt>
              </c:numCache>
            </c:numRef>
          </c:xVal>
          <c:yVal>
            <c:numRef>
              <c:f>LPG!$B$19:$B$25</c:f>
              <c:numCache>
                <c:formatCode>General</c:formatCode>
                <c:ptCount val="7"/>
                <c:pt idx="0">
                  <c:v>199.40554113757</c:v>
                </c:pt>
                <c:pt idx="1">
                  <c:v>492.790057185617</c:v>
                </c:pt>
                <c:pt idx="2">
                  <c:v>793.05560605502797</c:v>
                </c:pt>
                <c:pt idx="3">
                  <c:v>1010.01834109381</c:v>
                </c:pt>
                <c:pt idx="4">
                  <c:v>1491.6820305076001</c:v>
                </c:pt>
                <c:pt idx="5">
                  <c:v>1990.8004169615799</c:v>
                </c:pt>
                <c:pt idx="6">
                  <c:v>3010.1187499399698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4F0B-9F41-2F9E6B45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69232"/>
        <c:axId val="557868704"/>
      </c:scatterChart>
      <c:valAx>
        <c:axId val="561369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7868704"/>
        <c:crosses val="autoZero"/>
        <c:crossBetween val="midCat"/>
      </c:valAx>
      <c:valAx>
        <c:axId val="55786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13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963582677165355"/>
                  <c:y val="-0.2285002916302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Alcohol!$A$21:$A$24</c:f>
              <c:numCache>
                <c:formatCode>General</c:formatCode>
                <c:ptCount val="4"/>
                <c:pt idx="0">
                  <c:v>3.5197484625947002</c:v>
                </c:pt>
                <c:pt idx="1">
                  <c:v>2.9182082376440901</c:v>
                </c:pt>
                <c:pt idx="2">
                  <c:v>2.6690492596465201</c:v>
                </c:pt>
                <c:pt idx="3">
                  <c:v>2.5298849716012701</c:v>
                </c:pt>
              </c:numCache>
            </c:numRef>
          </c:xVal>
          <c:yVal>
            <c:numRef>
              <c:f>Alcohol!$B$21:$B$24</c:f>
              <c:numCache>
                <c:formatCode>General</c:formatCode>
                <c:ptCount val="4"/>
                <c:pt idx="0">
                  <c:v>199.95224789042999</c:v>
                </c:pt>
                <c:pt idx="1">
                  <c:v>494.32055710241099</c:v>
                </c:pt>
                <c:pt idx="2">
                  <c:v>789.46486719249401</c:v>
                </c:pt>
                <c:pt idx="3">
                  <c:v>1005.49088253015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1-48AD-889B-1E5CD99E7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77096"/>
        <c:axId val="376173816"/>
      </c:scatterChart>
      <c:valAx>
        <c:axId val="376177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6173816"/>
        <c:crosses val="autoZero"/>
        <c:crossBetween val="midCat"/>
      </c:valAx>
      <c:valAx>
        <c:axId val="376173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617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5"/>
                  <c:y val="0.33265565762613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'CH4'!$A$3:$A$12</c:f>
              <c:numCache>
                <c:formatCode>General</c:formatCode>
                <c:ptCount val="10"/>
                <c:pt idx="0">
                  <c:v>199.505105412109</c:v>
                </c:pt>
                <c:pt idx="1">
                  <c:v>496.95211667479998</c:v>
                </c:pt>
                <c:pt idx="2">
                  <c:v>799.74158321098605</c:v>
                </c:pt>
                <c:pt idx="3">
                  <c:v>1504.4171746488</c:v>
                </c:pt>
                <c:pt idx="4">
                  <c:v>2023.4684598794699</c:v>
                </c:pt>
                <c:pt idx="5">
                  <c:v>2988.56802409376</c:v>
                </c:pt>
                <c:pt idx="6">
                  <c:v>5040.0780492083604</c:v>
                </c:pt>
                <c:pt idx="7">
                  <c:v>10011.8057832943</c:v>
                </c:pt>
                <c:pt idx="8">
                  <c:v>1002.7568511322</c:v>
                </c:pt>
              </c:numCache>
            </c:numRef>
          </c:xVal>
          <c:yVal>
            <c:numRef>
              <c:f>'CH4'!$B$3:$B$12</c:f>
              <c:numCache>
                <c:formatCode>General</c:formatCode>
                <c:ptCount val="10"/>
                <c:pt idx="0">
                  <c:v>0.93943820282303803</c:v>
                </c:pt>
                <c:pt idx="1">
                  <c:v>0.66923923692099696</c:v>
                </c:pt>
                <c:pt idx="2">
                  <c:v>0.54993337508370099</c:v>
                </c:pt>
                <c:pt idx="3">
                  <c:v>0.44390171376737703</c:v>
                </c:pt>
                <c:pt idx="4">
                  <c:v>0.39527488847330999</c:v>
                </c:pt>
                <c:pt idx="5">
                  <c:v>0.33362286990965101</c:v>
                </c:pt>
                <c:pt idx="6">
                  <c:v>0.27414763022357502</c:v>
                </c:pt>
                <c:pt idx="7">
                  <c:v>0.200597530110041</c:v>
                </c:pt>
                <c:pt idx="8">
                  <c:v>0.50748867676572895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D-4353-A2BF-5C8EE90E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40880"/>
        <c:axId val="678039568"/>
      </c:scatterChart>
      <c:valAx>
        <c:axId val="678040880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39568"/>
        <c:crosses val="autoZero"/>
        <c:crossBetween val="midCat"/>
      </c:valAx>
      <c:valAx>
        <c:axId val="678039568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175546806649168"/>
                  <c:y val="-0.58347222222222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'CH4'!$A$20:$A$29</c:f>
              <c:numCache>
                <c:formatCode>General</c:formatCode>
                <c:ptCount val="10"/>
                <c:pt idx="0">
                  <c:v>0.93943820282303803</c:v>
                </c:pt>
                <c:pt idx="1">
                  <c:v>0.66923923692099696</c:v>
                </c:pt>
                <c:pt idx="2">
                  <c:v>0.54993337508370099</c:v>
                </c:pt>
                <c:pt idx="3">
                  <c:v>0.44390171376737703</c:v>
                </c:pt>
                <c:pt idx="4">
                  <c:v>0.39527488847330999</c:v>
                </c:pt>
                <c:pt idx="5">
                  <c:v>0.33362286990965101</c:v>
                </c:pt>
                <c:pt idx="6">
                  <c:v>0.27414763022357502</c:v>
                </c:pt>
                <c:pt idx="7">
                  <c:v>0.200597530110041</c:v>
                </c:pt>
                <c:pt idx="8">
                  <c:v>0.50748867676572895</c:v>
                </c:pt>
              </c:numCache>
            </c:numRef>
          </c:xVal>
          <c:yVal>
            <c:numRef>
              <c:f>'CH4'!$B$20:$B$29</c:f>
              <c:numCache>
                <c:formatCode>General</c:formatCode>
                <c:ptCount val="10"/>
                <c:pt idx="0">
                  <c:v>199.505105412109</c:v>
                </c:pt>
                <c:pt idx="1">
                  <c:v>496.95211667479998</c:v>
                </c:pt>
                <c:pt idx="2">
                  <c:v>799.74158321098605</c:v>
                </c:pt>
                <c:pt idx="3">
                  <c:v>1504.4171746488</c:v>
                </c:pt>
                <c:pt idx="4">
                  <c:v>2023.4684598794699</c:v>
                </c:pt>
                <c:pt idx="5">
                  <c:v>2988.56802409376</c:v>
                </c:pt>
                <c:pt idx="6">
                  <c:v>5040.0780492083604</c:v>
                </c:pt>
                <c:pt idx="7">
                  <c:v>10011.8057832943</c:v>
                </c:pt>
                <c:pt idx="8">
                  <c:v>1002.7568511322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B-4004-9DC5-83F5D850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4592"/>
        <c:axId val="656256904"/>
      </c:scatterChart>
      <c:valAx>
        <c:axId val="560564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6256904"/>
        <c:crosses val="autoZero"/>
        <c:crossBetween val="midCat"/>
      </c:valAx>
      <c:valAx>
        <c:axId val="656256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05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921259842519685"/>
                  <c:y val="0.26558398950131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CO!$A$3:$A$9</c:f>
              <c:numCache>
                <c:formatCode>General</c:formatCode>
                <c:ptCount val="7"/>
                <c:pt idx="0">
                  <c:v>199.985521435891</c:v>
                </c:pt>
                <c:pt idx="1">
                  <c:v>498.26937671429903</c:v>
                </c:pt>
                <c:pt idx="2">
                  <c:v>795.819562220291</c:v>
                </c:pt>
                <c:pt idx="3">
                  <c:v>1005.70384159476</c:v>
                </c:pt>
                <c:pt idx="4">
                  <c:v>1520.8226448380699</c:v>
                </c:pt>
                <c:pt idx="5">
                  <c:v>2014.1239376717999</c:v>
                </c:pt>
                <c:pt idx="6">
                  <c:v>3045.8449481244102</c:v>
                </c:pt>
              </c:numCache>
            </c:numRef>
          </c:xVal>
          <c:yVal>
            <c:numRef>
              <c:f>CO!$B$3:$B$9</c:f>
              <c:numCache>
                <c:formatCode>General</c:formatCode>
                <c:ptCount val="7"/>
                <c:pt idx="0">
                  <c:v>3.8828202580089801</c:v>
                </c:pt>
                <c:pt idx="1">
                  <c:v>3.1906265077256899</c:v>
                </c:pt>
                <c:pt idx="2">
                  <c:v>3.0242671703095101</c:v>
                </c:pt>
                <c:pt idx="3">
                  <c:v>2.8665818124639699</c:v>
                </c:pt>
                <c:pt idx="4">
                  <c:v>2.6690492596465201</c:v>
                </c:pt>
                <c:pt idx="5">
                  <c:v>2.5754475704542998</c:v>
                </c:pt>
                <c:pt idx="6">
                  <c:v>2.44116367657533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3-41CB-8627-A55B4881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25112"/>
        <c:axId val="478325768"/>
      </c:scatterChart>
      <c:valAx>
        <c:axId val="478325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768"/>
        <c:crosses val="autoZero"/>
        <c:crossBetween val="midCat"/>
      </c:valAx>
      <c:valAx>
        <c:axId val="478325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686220472440946"/>
                  <c:y val="-0.58194444444444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CO!$A$20:$A$26</c:f>
              <c:numCache>
                <c:formatCode>General</c:formatCode>
                <c:ptCount val="7"/>
                <c:pt idx="0">
                  <c:v>3.8828202580089801</c:v>
                </c:pt>
                <c:pt idx="1">
                  <c:v>3.1906265077256899</c:v>
                </c:pt>
                <c:pt idx="2">
                  <c:v>3.0242671703095101</c:v>
                </c:pt>
                <c:pt idx="3">
                  <c:v>2.8665818124639699</c:v>
                </c:pt>
                <c:pt idx="4">
                  <c:v>2.6690492596465201</c:v>
                </c:pt>
                <c:pt idx="5">
                  <c:v>2.5754475704542998</c:v>
                </c:pt>
                <c:pt idx="6">
                  <c:v>2.44116367657533</c:v>
                </c:pt>
              </c:numCache>
            </c:numRef>
          </c:xVal>
          <c:yVal>
            <c:numRef>
              <c:f>CO!$B$20:$B$26</c:f>
              <c:numCache>
                <c:formatCode>General</c:formatCode>
                <c:ptCount val="7"/>
                <c:pt idx="0">
                  <c:v>199.985521435891</c:v>
                </c:pt>
                <c:pt idx="1">
                  <c:v>498.26937671429903</c:v>
                </c:pt>
                <c:pt idx="2">
                  <c:v>795.819562220291</c:v>
                </c:pt>
                <c:pt idx="3">
                  <c:v>1005.70384159476</c:v>
                </c:pt>
                <c:pt idx="4">
                  <c:v>1520.8226448380699</c:v>
                </c:pt>
                <c:pt idx="5">
                  <c:v>2014.1239376717999</c:v>
                </c:pt>
                <c:pt idx="6">
                  <c:v>3045.8449481244102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F-4B06-875B-A7FF4AAF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9544"/>
        <c:axId val="556638888"/>
      </c:scatterChart>
      <c:valAx>
        <c:axId val="556639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8888"/>
        <c:crosses val="autoZero"/>
        <c:crossBetween val="midCat"/>
      </c:valAx>
      <c:valAx>
        <c:axId val="556638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6.0263779527559055E-2"/>
          <c:y val="0.13004629629629633"/>
          <c:w val="0.9104028871391076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199037620297462"/>
                  <c:y val="-0.34855132691746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'H2'!$A$3:$A$12</c:f>
              <c:numCache>
                <c:formatCode>General</c:formatCode>
                <c:ptCount val="10"/>
                <c:pt idx="0">
                  <c:v>201.27838342411599</c:v>
                </c:pt>
                <c:pt idx="1">
                  <c:v>493.58831135913101</c:v>
                </c:pt>
                <c:pt idx="2">
                  <c:v>800.60096319428396</c:v>
                </c:pt>
                <c:pt idx="3">
                  <c:v>996.07478389650498</c:v>
                </c:pt>
                <c:pt idx="4">
                  <c:v>1506.10212483328</c:v>
                </c:pt>
                <c:pt idx="5">
                  <c:v>1979.1203813710299</c:v>
                </c:pt>
                <c:pt idx="6">
                  <c:v>3016.22637861153</c:v>
                </c:pt>
                <c:pt idx="7">
                  <c:v>4970.2729477791399</c:v>
                </c:pt>
                <c:pt idx="8">
                  <c:v>10110.577956905599</c:v>
                </c:pt>
              </c:numCache>
            </c:numRef>
          </c:xVal>
          <c:yVal>
            <c:numRef>
              <c:f>'H2'!$B$3:$B$12</c:f>
              <c:numCache>
                <c:formatCode>General</c:formatCode>
                <c:ptCount val="10"/>
                <c:pt idx="0">
                  <c:v>1.7390420266081801</c:v>
                </c:pt>
                <c:pt idx="1">
                  <c:v>1.2169460288150999</c:v>
                </c:pt>
                <c:pt idx="2">
                  <c:v>1.0363438534979399</c:v>
                </c:pt>
                <c:pt idx="3">
                  <c:v>0.98230886181659205</c:v>
                </c:pt>
                <c:pt idx="4">
                  <c:v>0.85922820975680503</c:v>
                </c:pt>
                <c:pt idx="5">
                  <c:v>0.82909567790331096</c:v>
                </c:pt>
                <c:pt idx="6">
                  <c:v>0.76510480642731604</c:v>
                </c:pt>
                <c:pt idx="7">
                  <c:v>0.73171352948208301</c:v>
                </c:pt>
                <c:pt idx="8">
                  <c:v>0.65739963310286997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4-4D02-BC47-FAA7D222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69568"/>
        <c:axId val="689009216"/>
      </c:scatterChart>
      <c:valAx>
        <c:axId val="36626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89009216"/>
        <c:crosses val="autoZero"/>
        <c:crossBetween val="midCat"/>
      </c:valAx>
      <c:valAx>
        <c:axId val="689009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H2</a:t>
            </a:r>
          </a:p>
        </c:rich>
      </c:tx>
      <c:layout>
        <c:manualLayout>
          <c:xMode val="edge"/>
          <c:yMode val="edge"/>
          <c:x val="0.2291666666666666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2917104111986E-2"/>
                  <c:y val="-0.48089457567804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'H2'!$A$19:$A$28</c:f>
              <c:numCache>
                <c:formatCode>General</c:formatCode>
                <c:ptCount val="10"/>
                <c:pt idx="0">
                  <c:v>1.7390420266081801</c:v>
                </c:pt>
                <c:pt idx="1">
                  <c:v>1.2169460288150999</c:v>
                </c:pt>
                <c:pt idx="2">
                  <c:v>1.0363438534979399</c:v>
                </c:pt>
                <c:pt idx="3">
                  <c:v>0.98230886181659205</c:v>
                </c:pt>
                <c:pt idx="4">
                  <c:v>0.85922820975680503</c:v>
                </c:pt>
                <c:pt idx="5">
                  <c:v>0.82909567790331096</c:v>
                </c:pt>
                <c:pt idx="6">
                  <c:v>0.76510480642731604</c:v>
                </c:pt>
                <c:pt idx="7">
                  <c:v>0.73171352948208301</c:v>
                </c:pt>
                <c:pt idx="8">
                  <c:v>0.65739963310286997</c:v>
                </c:pt>
              </c:numCache>
            </c:numRef>
          </c:xVal>
          <c:yVal>
            <c:numRef>
              <c:f>'H2'!$B$19:$B$28</c:f>
              <c:numCache>
                <c:formatCode>General</c:formatCode>
                <c:ptCount val="10"/>
                <c:pt idx="0">
                  <c:v>201.27838342411599</c:v>
                </c:pt>
                <c:pt idx="1">
                  <c:v>493.58831135913101</c:v>
                </c:pt>
                <c:pt idx="2">
                  <c:v>800.60096319428396</c:v>
                </c:pt>
                <c:pt idx="3">
                  <c:v>996.07478389650498</c:v>
                </c:pt>
                <c:pt idx="4">
                  <c:v>1506.10212483328</c:v>
                </c:pt>
                <c:pt idx="5">
                  <c:v>1979.1203813710299</c:v>
                </c:pt>
                <c:pt idx="6">
                  <c:v>3016.22637861153</c:v>
                </c:pt>
                <c:pt idx="7">
                  <c:v>4970.2729477791399</c:v>
                </c:pt>
                <c:pt idx="8">
                  <c:v>10110.577956905599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6-4328-A199-FC6A5978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53344"/>
        <c:axId val="647854000"/>
      </c:scatterChart>
      <c:valAx>
        <c:axId val="647853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4000"/>
        <c:crosses val="autoZero"/>
        <c:crossBetween val="midCat"/>
      </c:valAx>
      <c:valAx>
        <c:axId val="647854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721259842519684"/>
                  <c:y val="0.15789297171186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LPG!$A$3:$A$9</c:f>
              <c:numCache>
                <c:formatCode>General</c:formatCode>
                <c:ptCount val="7"/>
                <c:pt idx="0">
                  <c:v>199.40554113757</c:v>
                </c:pt>
                <c:pt idx="1">
                  <c:v>492.790057185617</c:v>
                </c:pt>
                <c:pt idx="2">
                  <c:v>793.05560605502797</c:v>
                </c:pt>
                <c:pt idx="3">
                  <c:v>1010.01834109381</c:v>
                </c:pt>
                <c:pt idx="4">
                  <c:v>1491.6820305076001</c:v>
                </c:pt>
                <c:pt idx="5">
                  <c:v>1990.8004169615799</c:v>
                </c:pt>
                <c:pt idx="6">
                  <c:v>3010.1187499399698</c:v>
                </c:pt>
              </c:numCache>
            </c:numRef>
          </c:xVal>
          <c:yVal>
            <c:numRef>
              <c:f>LPG!$B$3:$B$9</c:f>
              <c:numCache>
                <c:formatCode>General</c:formatCode>
                <c:ptCount val="7"/>
                <c:pt idx="0">
                  <c:v>0.69977953965185302</c:v>
                </c:pt>
                <c:pt idx="1">
                  <c:v>0.46831992512953302</c:v>
                </c:pt>
                <c:pt idx="2">
                  <c:v>0.38828202580089799</c:v>
                </c:pt>
                <c:pt idx="3">
                  <c:v>0.35831382566228698</c:v>
                </c:pt>
                <c:pt idx="4">
                  <c:v>0.29443690778231502</c:v>
                </c:pt>
                <c:pt idx="5">
                  <c:v>0.26690492596465198</c:v>
                </c:pt>
                <c:pt idx="6">
                  <c:v>0.23138813479241399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C-4BD2-90C1-48D975BF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0552"/>
        <c:axId val="690053448"/>
      </c:scatterChart>
      <c:valAx>
        <c:axId val="366270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0053448"/>
        <c:crosses val="autoZero"/>
        <c:crossBetween val="midCat"/>
      </c:valAx>
      <c:valAx>
        <c:axId val="690053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7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147637</xdr:rowOff>
    </xdr:from>
    <xdr:to>
      <xdr:col>11</xdr:col>
      <xdr:colOff>514350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F9A82-F719-4A91-8C06-4E74D5AD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16</xdr:row>
      <xdr:rowOff>109537</xdr:rowOff>
    </xdr:from>
    <xdr:to>
      <xdr:col>11</xdr:col>
      <xdr:colOff>533400</xdr:colOff>
      <xdr:row>30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BDADC2-B07B-4262-AC38-D96DE0EF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0</xdr:row>
      <xdr:rowOff>23812</xdr:rowOff>
    </xdr:from>
    <xdr:to>
      <xdr:col>9</xdr:col>
      <xdr:colOff>585787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3CFEA-75E4-4972-8AFA-42C9989A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719137</xdr:colOff>
      <xdr:row>15</xdr:row>
      <xdr:rowOff>138112</xdr:rowOff>
    </xdr:from>
    <xdr:to>
      <xdr:col>11</xdr:col>
      <xdr:colOff>719137</xdr:colOff>
      <xdr:row>30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731C96-EDAB-43E5-9F91-59213EC66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109537</xdr:rowOff>
    </xdr:from>
    <xdr:to>
      <xdr:col>9</xdr:col>
      <xdr:colOff>90487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A5FE74-116B-4D40-BC9C-2141F4C4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16</xdr:row>
      <xdr:rowOff>4762</xdr:rowOff>
    </xdr:from>
    <xdr:to>
      <xdr:col>11</xdr:col>
      <xdr:colOff>585787</xdr:colOff>
      <xdr:row>30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D4AC63-0A44-4410-B1C6-03601C55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0</xdr:row>
      <xdr:rowOff>14287</xdr:rowOff>
    </xdr:from>
    <xdr:to>
      <xdr:col>9</xdr:col>
      <xdr:colOff>280987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FBC46B-965F-42E1-8F68-5F99BD44B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423862</xdr:colOff>
      <xdr:row>15</xdr:row>
      <xdr:rowOff>33337</xdr:rowOff>
    </xdr:from>
    <xdr:to>
      <xdr:col>11</xdr:col>
      <xdr:colOff>423862</xdr:colOff>
      <xdr:row>29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C7C7E7-AFDA-4577-A975-FDD556AC4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0</xdr:row>
      <xdr:rowOff>0</xdr:rowOff>
    </xdr:from>
    <xdr:to>
      <xdr:col>9</xdr:col>
      <xdr:colOff>252412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892C16-5384-4EBF-82A9-CC1741FD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338137</xdr:colOff>
      <xdr:row>15</xdr:row>
      <xdr:rowOff>176212</xdr:rowOff>
    </xdr:from>
    <xdr:to>
      <xdr:col>11</xdr:col>
      <xdr:colOff>338137</xdr:colOff>
      <xdr:row>30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DAF8CD-9B3C-4233-A98A-ACDA50543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58AB-EFC4-400C-8167-ED5D9C610C58}">
  <dimension ref="A1:F39"/>
  <sheetViews>
    <sheetView topLeftCell="A31" workbookViewId="0">
      <selection activeCell="B39" sqref="A37:B39"/>
    </sheetView>
  </sheetViews>
  <sheetFormatPr baseColWidth="10" defaultRowHeight="15" x14ac:dyDescent="0.25"/>
  <cols>
    <col min="1" max="1" width="11.42578125" customWidth="1"/>
  </cols>
  <sheetData>
    <row r="1" spans="1:6" x14ac:dyDescent="0.25">
      <c r="A1" s="9" t="s">
        <v>10</v>
      </c>
      <c r="B1" s="5" t="s">
        <v>0</v>
      </c>
      <c r="C1" s="1"/>
      <c r="D1" s="1"/>
      <c r="E1" s="1"/>
      <c r="F1" s="1"/>
    </row>
    <row r="2" spans="1:6" x14ac:dyDescent="0.25">
      <c r="A2" s="9"/>
      <c r="B2" s="5" t="s">
        <v>1</v>
      </c>
    </row>
    <row r="3" spans="1:6" x14ac:dyDescent="0.25">
      <c r="A3" s="2">
        <v>199.95224789042999</v>
      </c>
      <c r="B3" s="2">
        <v>3.5197484625947002</v>
      </c>
    </row>
    <row r="4" spans="1:6" x14ac:dyDescent="0.25">
      <c r="A4" s="2">
        <v>494.32055710241099</v>
      </c>
      <c r="B4" s="2">
        <v>2.9182082376440901</v>
      </c>
    </row>
    <row r="5" spans="1:6" x14ac:dyDescent="0.25">
      <c r="A5" s="2">
        <v>789.46486719249401</v>
      </c>
      <c r="B5" s="2">
        <v>2.6690492596465201</v>
      </c>
    </row>
    <row r="6" spans="1:6" x14ac:dyDescent="0.25">
      <c r="A6" s="2">
        <v>1005.49088253015</v>
      </c>
      <c r="B6" s="2">
        <v>2.5298849716012701</v>
      </c>
    </row>
    <row r="7" spans="1:6" x14ac:dyDescent="0.25">
      <c r="A7" s="2">
        <v>1514.5552252760299</v>
      </c>
      <c r="B7" s="2">
        <v>2.33462458322705</v>
      </c>
    </row>
    <row r="8" spans="1:6" x14ac:dyDescent="0.25">
      <c r="A8" s="2">
        <v>1997.95029693434</v>
      </c>
      <c r="B8" s="2">
        <v>2.2128972052839599</v>
      </c>
    </row>
    <row r="9" spans="1:6" x14ac:dyDescent="0.25">
      <c r="A9" s="2">
        <v>3021.2036633504199</v>
      </c>
      <c r="B9" s="2">
        <v>2.0239582533031601</v>
      </c>
    </row>
    <row r="10" spans="1:6" x14ac:dyDescent="0.25">
      <c r="A10" s="2">
        <v>5016.9543855123802</v>
      </c>
      <c r="B10" s="2">
        <v>1.8184020925222</v>
      </c>
    </row>
    <row r="11" spans="1:6" x14ac:dyDescent="0.25">
      <c r="A11" s="2">
        <v>10045.483200225201</v>
      </c>
      <c r="B11" s="2">
        <v>1.4547578108480399</v>
      </c>
    </row>
    <row r="12" spans="1:6" x14ac:dyDescent="0.25">
      <c r="A12" s="2"/>
      <c r="B12" s="2"/>
    </row>
    <row r="19" spans="1:5" x14ac:dyDescent="0.25">
      <c r="A19" s="6" t="s">
        <v>0</v>
      </c>
      <c r="B19" s="9" t="s">
        <v>10</v>
      </c>
      <c r="C19" s="10" t="s">
        <v>11</v>
      </c>
      <c r="D19" s="12" t="s">
        <v>7</v>
      </c>
      <c r="E19" s="14" t="s">
        <v>8</v>
      </c>
    </row>
    <row r="20" spans="1:5" x14ac:dyDescent="0.25">
      <c r="A20" s="6" t="s">
        <v>1</v>
      </c>
      <c r="B20" s="9"/>
      <c r="C20" s="11"/>
      <c r="D20" s="13"/>
      <c r="E20" s="15"/>
    </row>
    <row r="21" spans="1:5" x14ac:dyDescent="0.25">
      <c r="A21" s="2">
        <v>3.5197484625947002</v>
      </c>
      <c r="B21" s="2">
        <v>199.95224789042999</v>
      </c>
      <c r="C21" s="2">
        <f>97124*((A21)^-4.918)</f>
        <v>199.33445553372752</v>
      </c>
      <c r="D21" s="2">
        <f>ABS(C21-B21)</f>
        <v>0.61779235670246635</v>
      </c>
      <c r="E21" s="2">
        <f>D21/B21</f>
        <v>3.0896994818533112E-3</v>
      </c>
    </row>
    <row r="22" spans="1:5" x14ac:dyDescent="0.25">
      <c r="A22" s="2">
        <v>2.9182082376440901</v>
      </c>
      <c r="B22" s="2">
        <v>494.32055710241099</v>
      </c>
      <c r="C22" s="2">
        <f t="shared" ref="C22:C29" si="0">97124*((A22)^-4.918)</f>
        <v>501.05419185433038</v>
      </c>
      <c r="D22" s="2">
        <f t="shared" ref="D22:D29" si="1">ABS(C22-B22)</f>
        <v>6.7336347519193964</v>
      </c>
      <c r="E22" s="2">
        <f t="shared" ref="E22:E29" si="2">D22/B22</f>
        <v>1.3622000248968716E-2</v>
      </c>
    </row>
    <row r="23" spans="1:5" x14ac:dyDescent="0.25">
      <c r="A23" s="2">
        <v>2.6690492596465201</v>
      </c>
      <c r="B23" s="2">
        <v>789.46486719249401</v>
      </c>
      <c r="C23" s="2">
        <f t="shared" si="0"/>
        <v>777.15000629232861</v>
      </c>
      <c r="D23" s="2">
        <f t="shared" si="1"/>
        <v>12.314860900165399</v>
      </c>
      <c r="E23" s="2">
        <f t="shared" si="2"/>
        <v>1.5598998019962155E-2</v>
      </c>
    </row>
    <row r="24" spans="1:5" x14ac:dyDescent="0.25">
      <c r="A24" s="2">
        <v>2.5298849716012701</v>
      </c>
      <c r="B24" s="2">
        <v>1005.49088253015</v>
      </c>
      <c r="C24" s="2">
        <f t="shared" si="0"/>
        <v>1011.2928759903424</v>
      </c>
      <c r="D24" s="2">
        <f t="shared" si="1"/>
        <v>5.8019934601924206</v>
      </c>
      <c r="E24" s="2">
        <f t="shared" si="2"/>
        <v>5.7703093692830637E-3</v>
      </c>
    </row>
    <row r="25" spans="1:5" x14ac:dyDescent="0.25">
      <c r="A25" s="2">
        <v>2.33462458322705</v>
      </c>
      <c r="B25" s="2">
        <v>1514.5552252760299</v>
      </c>
      <c r="C25" s="2">
        <f t="shared" si="0"/>
        <v>1501.1880112986621</v>
      </c>
      <c r="D25" s="2">
        <f t="shared" si="1"/>
        <v>13.367213977367783</v>
      </c>
      <c r="E25" s="2">
        <f t="shared" si="2"/>
        <v>8.8258346439177137E-3</v>
      </c>
    </row>
    <row r="26" spans="1:5" x14ac:dyDescent="0.25">
      <c r="A26" s="2">
        <v>2.2128972052839599</v>
      </c>
      <c r="B26" s="2">
        <v>1997.95029693434</v>
      </c>
      <c r="C26" s="2">
        <f t="shared" si="0"/>
        <v>1953.4719540070018</v>
      </c>
      <c r="D26" s="2">
        <f t="shared" si="1"/>
        <v>44.47834292733819</v>
      </c>
      <c r="E26" s="2">
        <f t="shared" si="2"/>
        <v>2.2261986694857159E-2</v>
      </c>
    </row>
    <row r="27" spans="1:5" x14ac:dyDescent="0.25">
      <c r="A27" s="2">
        <v>2.0239582533031601</v>
      </c>
      <c r="B27" s="2">
        <v>3021.2036633504199</v>
      </c>
      <c r="C27" s="2">
        <f t="shared" si="0"/>
        <v>3029.8933050135383</v>
      </c>
      <c r="D27" s="2">
        <f t="shared" si="1"/>
        <v>8.6896416631184366</v>
      </c>
      <c r="E27" s="2">
        <f t="shared" si="2"/>
        <v>2.8762184319218974E-3</v>
      </c>
    </row>
    <row r="28" spans="1:5" x14ac:dyDescent="0.25">
      <c r="A28" s="2">
        <v>1.8184020925222</v>
      </c>
      <c r="B28" s="2">
        <v>5016.9543855123802</v>
      </c>
      <c r="C28" s="2">
        <f t="shared" si="0"/>
        <v>5130.6397496128957</v>
      </c>
      <c r="D28" s="2">
        <f t="shared" si="1"/>
        <v>113.68536410051547</v>
      </c>
      <c r="E28" s="2">
        <f t="shared" si="2"/>
        <v>2.2660234748956128E-2</v>
      </c>
    </row>
    <row r="29" spans="1:5" x14ac:dyDescent="0.25">
      <c r="A29" s="2">
        <v>1.4547578108480399</v>
      </c>
      <c r="B29" s="2">
        <v>10045.483200225201</v>
      </c>
      <c r="C29" s="2">
        <f t="shared" si="0"/>
        <v>15371.700322288634</v>
      </c>
      <c r="D29" s="2">
        <f t="shared" si="1"/>
        <v>5326.2171220634336</v>
      </c>
      <c r="E29" s="2">
        <f t="shared" si="2"/>
        <v>0.53021014677960243</v>
      </c>
    </row>
    <row r="30" spans="1:5" x14ac:dyDescent="0.25">
      <c r="A30" s="2"/>
      <c r="B30" s="8"/>
      <c r="C30" s="2"/>
      <c r="D30" s="2"/>
      <c r="E30" s="2"/>
    </row>
    <row r="31" spans="1:5" x14ac:dyDescent="0.25">
      <c r="C31" s="16" t="s">
        <v>9</v>
      </c>
      <c r="D31" s="16"/>
      <c r="E31" s="4">
        <f>AVERAGE(E21:E30)</f>
        <v>6.9435047602146957E-2</v>
      </c>
    </row>
    <row r="35" spans="1:2" x14ac:dyDescent="0.25">
      <c r="A35" s="7" t="s">
        <v>5</v>
      </c>
      <c r="B35" s="9" t="s">
        <v>6</v>
      </c>
    </row>
    <row r="36" spans="1:2" x14ac:dyDescent="0.25">
      <c r="A36" s="7" t="s">
        <v>1</v>
      </c>
      <c r="B36" s="9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</sheetData>
  <mergeCells count="7">
    <mergeCell ref="E19:E20"/>
    <mergeCell ref="C31:D31"/>
    <mergeCell ref="A1:A2"/>
    <mergeCell ref="B19:B20"/>
    <mergeCell ref="B35:B36"/>
    <mergeCell ref="C19:C20"/>
    <mergeCell ref="D19:D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142F-A264-4D01-A26F-E9B61CBE035D}">
  <dimension ref="A1:E30"/>
  <sheetViews>
    <sheetView topLeftCell="A25" workbookViewId="0">
      <selection activeCell="E20" sqref="E20"/>
    </sheetView>
  </sheetViews>
  <sheetFormatPr baseColWidth="10" defaultRowHeight="15" x14ac:dyDescent="0.25"/>
  <sheetData>
    <row r="1" spans="1:2" x14ac:dyDescent="0.25">
      <c r="A1" s="9" t="s">
        <v>12</v>
      </c>
      <c r="B1" s="3" t="s">
        <v>0</v>
      </c>
    </row>
    <row r="2" spans="1:2" x14ac:dyDescent="0.25">
      <c r="A2" s="9"/>
      <c r="B2" s="4" t="s">
        <v>2</v>
      </c>
    </row>
    <row r="3" spans="1:2" x14ac:dyDescent="0.25">
      <c r="A3">
        <v>199.505105412109</v>
      </c>
      <c r="B3">
        <v>0.93943820282303803</v>
      </c>
    </row>
    <row r="4" spans="1:2" x14ac:dyDescent="0.25">
      <c r="A4">
        <v>496.95211667479998</v>
      </c>
      <c r="B4">
        <v>0.66923923692099696</v>
      </c>
    </row>
    <row r="5" spans="1:2" x14ac:dyDescent="0.25">
      <c r="A5">
        <v>799.74158321098605</v>
      </c>
      <c r="B5">
        <v>0.54993337508370099</v>
      </c>
    </row>
    <row r="6" spans="1:2" x14ac:dyDescent="0.25">
      <c r="A6">
        <v>1504.4171746488</v>
      </c>
      <c r="B6">
        <v>0.44390171376737703</v>
      </c>
    </row>
    <row r="7" spans="1:2" x14ac:dyDescent="0.25">
      <c r="A7">
        <v>2023.4684598794699</v>
      </c>
      <c r="B7">
        <v>0.39527488847330999</v>
      </c>
    </row>
    <row r="8" spans="1:2" x14ac:dyDescent="0.25">
      <c r="A8">
        <v>2988.56802409376</v>
      </c>
      <c r="B8">
        <v>0.33362286990965101</v>
      </c>
    </row>
    <row r="9" spans="1:2" x14ac:dyDescent="0.25">
      <c r="A9">
        <v>5040.0780492083604</v>
      </c>
      <c r="B9">
        <v>0.27414763022357502</v>
      </c>
    </row>
    <row r="10" spans="1:2" x14ac:dyDescent="0.25">
      <c r="A10">
        <v>10011.8057832943</v>
      </c>
      <c r="B10">
        <v>0.200597530110041</v>
      </c>
    </row>
    <row r="11" spans="1:2" x14ac:dyDescent="0.25">
      <c r="A11">
        <v>1002.7568511322</v>
      </c>
      <c r="B11">
        <v>0.50748867676572895</v>
      </c>
    </row>
    <row r="12" spans="1:2" x14ac:dyDescent="0.25">
      <c r="A12" s="2"/>
      <c r="B12" s="2"/>
    </row>
    <row r="18" spans="1:5" x14ac:dyDescent="0.25">
      <c r="A18" s="3" t="s">
        <v>0</v>
      </c>
      <c r="B18" s="9" t="s">
        <v>12</v>
      </c>
      <c r="C18" s="10" t="s">
        <v>11</v>
      </c>
      <c r="D18" s="12" t="s">
        <v>7</v>
      </c>
      <c r="E18" s="14" t="s">
        <v>8</v>
      </c>
    </row>
    <row r="19" spans="1:5" x14ac:dyDescent="0.25">
      <c r="A19" s="4" t="s">
        <v>2</v>
      </c>
      <c r="B19" s="9"/>
      <c r="C19" s="11"/>
      <c r="D19" s="13"/>
      <c r="E19" s="15"/>
    </row>
    <row r="20" spans="1:5" x14ac:dyDescent="0.25">
      <c r="A20">
        <v>0.93943820282303803</v>
      </c>
      <c r="B20">
        <v>199.505105412109</v>
      </c>
      <c r="C20" s="2">
        <f>(177.65)*((A20)^-2.56)</f>
        <v>208.45992451379206</v>
      </c>
      <c r="D20" s="2">
        <f>ABS(C20-B20)</f>
        <v>8.9548191016830572</v>
      </c>
      <c r="E20" s="2">
        <f>D20/B20</f>
        <v>4.4885162628723101E-2</v>
      </c>
    </row>
    <row r="21" spans="1:5" x14ac:dyDescent="0.25">
      <c r="A21">
        <v>0.66923923692099696</v>
      </c>
      <c r="B21">
        <v>496.95211667479998</v>
      </c>
      <c r="C21" s="2">
        <f t="shared" ref="C21:C28" si="0">(177.65)*((A21)^-2.56)</f>
        <v>496.68019131397392</v>
      </c>
      <c r="D21" s="2">
        <f t="shared" ref="D21:D28" si="1">ABS(C21-B21)</f>
        <v>0.27192536082606011</v>
      </c>
      <c r="E21" s="2">
        <f t="shared" ref="E21:E28" si="2">D21/B21</f>
        <v>5.4718624129335397E-4</v>
      </c>
    </row>
    <row r="22" spans="1:5" x14ac:dyDescent="0.25">
      <c r="A22">
        <v>0.54993337508370099</v>
      </c>
      <c r="B22">
        <v>799.74158321098605</v>
      </c>
      <c r="C22" s="2">
        <f t="shared" si="0"/>
        <v>821.05341799648181</v>
      </c>
      <c r="D22" s="2">
        <f t="shared" si="1"/>
        <v>21.311834785495762</v>
      </c>
      <c r="E22" s="2">
        <f t="shared" si="2"/>
        <v>2.6648401474796541E-2</v>
      </c>
    </row>
    <row r="23" spans="1:5" x14ac:dyDescent="0.25">
      <c r="A23">
        <v>0.44390171376737703</v>
      </c>
      <c r="B23">
        <v>1504.4171746488</v>
      </c>
      <c r="C23" s="2">
        <f t="shared" si="0"/>
        <v>1420.728027966423</v>
      </c>
      <c r="D23" s="2">
        <f t="shared" si="1"/>
        <v>83.689146682376986</v>
      </c>
      <c r="E23" s="2">
        <f t="shared" si="2"/>
        <v>5.5628949265295297E-2</v>
      </c>
    </row>
    <row r="24" spans="1:5" x14ac:dyDescent="0.25">
      <c r="A24">
        <v>0.39527488847330999</v>
      </c>
      <c r="B24">
        <v>2023.4684598794699</v>
      </c>
      <c r="C24" s="2">
        <f t="shared" si="0"/>
        <v>1912.0673969905333</v>
      </c>
      <c r="D24" s="2">
        <f t="shared" si="1"/>
        <v>111.40106288893662</v>
      </c>
      <c r="E24" s="2">
        <f t="shared" si="2"/>
        <v>5.5054509174594375E-2</v>
      </c>
    </row>
    <row r="25" spans="1:5" x14ac:dyDescent="0.25">
      <c r="A25">
        <v>0.33362286990965101</v>
      </c>
      <c r="B25">
        <v>2988.56802409376</v>
      </c>
      <c r="C25" s="2">
        <f t="shared" si="0"/>
        <v>2951.4153257778803</v>
      </c>
      <c r="D25" s="2">
        <f t="shared" si="1"/>
        <v>37.152698315879661</v>
      </c>
      <c r="E25" s="2">
        <f t="shared" si="2"/>
        <v>1.2431605376339284E-2</v>
      </c>
    </row>
    <row r="26" spans="1:5" x14ac:dyDescent="0.25">
      <c r="A26">
        <v>0.27414763022357502</v>
      </c>
      <c r="B26">
        <v>5040.0780492083604</v>
      </c>
      <c r="C26" s="2">
        <f t="shared" si="0"/>
        <v>4878.9335341647793</v>
      </c>
      <c r="D26" s="2">
        <f t="shared" si="1"/>
        <v>161.14451504358112</v>
      </c>
      <c r="E26" s="2">
        <f t="shared" si="2"/>
        <v>3.1972622937633262E-2</v>
      </c>
    </row>
    <row r="27" spans="1:5" x14ac:dyDescent="0.25">
      <c r="A27">
        <v>0.200597530110041</v>
      </c>
      <c r="B27">
        <v>10011.8057832943</v>
      </c>
      <c r="C27" s="2">
        <f t="shared" si="0"/>
        <v>10854.547499468292</v>
      </c>
      <c r="D27" s="2">
        <f t="shared" si="1"/>
        <v>842.74171617399224</v>
      </c>
      <c r="E27" s="2">
        <f t="shared" si="2"/>
        <v>8.4174796676558708E-2</v>
      </c>
    </row>
    <row r="28" spans="1:5" x14ac:dyDescent="0.25">
      <c r="A28">
        <v>0.50748867676572895</v>
      </c>
      <c r="B28">
        <v>1002.7568511322</v>
      </c>
      <c r="C28" s="2">
        <f t="shared" si="0"/>
        <v>1008.4949758128664</v>
      </c>
      <c r="D28" s="2">
        <f t="shared" si="1"/>
        <v>5.7381246806663739</v>
      </c>
      <c r="E28" s="2">
        <f t="shared" si="2"/>
        <v>5.7223490163019379E-3</v>
      </c>
    </row>
    <row r="29" spans="1:5" x14ac:dyDescent="0.25">
      <c r="A29" s="2"/>
      <c r="B29" s="2"/>
      <c r="C29" s="2"/>
      <c r="D29" s="2"/>
      <c r="E29" s="2"/>
    </row>
    <row r="30" spans="1:5" x14ac:dyDescent="0.25">
      <c r="C30" s="16" t="s">
        <v>9</v>
      </c>
      <c r="D30" s="16"/>
      <c r="E30" s="4">
        <f>AVERAGE(E20:E29)</f>
        <v>3.5229509199059539E-2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A761-882B-44F1-A786-A95B3813B6B6}">
  <dimension ref="A1:E30"/>
  <sheetViews>
    <sheetView topLeftCell="A20" workbookViewId="0">
      <selection activeCell="E20" sqref="E20:E28"/>
    </sheetView>
  </sheetViews>
  <sheetFormatPr baseColWidth="10" defaultRowHeight="15" x14ac:dyDescent="0.25"/>
  <sheetData>
    <row r="1" spans="1:2" x14ac:dyDescent="0.25">
      <c r="A1" s="9" t="s">
        <v>12</v>
      </c>
      <c r="B1" s="3" t="s">
        <v>0</v>
      </c>
    </row>
    <row r="2" spans="1:2" x14ac:dyDescent="0.25">
      <c r="A2" s="9"/>
      <c r="B2" s="4" t="s">
        <v>3</v>
      </c>
    </row>
    <row r="3" spans="1:2" x14ac:dyDescent="0.25">
      <c r="A3">
        <v>199.985521435891</v>
      </c>
      <c r="B3">
        <v>3.8828202580089801</v>
      </c>
    </row>
    <row r="4" spans="1:2" x14ac:dyDescent="0.25">
      <c r="A4">
        <v>498.26937671429903</v>
      </c>
      <c r="B4">
        <v>3.1906265077256899</v>
      </c>
    </row>
    <row r="5" spans="1:2" x14ac:dyDescent="0.25">
      <c r="A5">
        <v>795.819562220291</v>
      </c>
      <c r="B5">
        <v>3.0242671703095101</v>
      </c>
    </row>
    <row r="6" spans="1:2" x14ac:dyDescent="0.25">
      <c r="A6">
        <v>1005.70384159476</v>
      </c>
      <c r="B6">
        <v>2.8665818124639699</v>
      </c>
    </row>
    <row r="7" spans="1:2" x14ac:dyDescent="0.25">
      <c r="A7">
        <v>1520.8226448380699</v>
      </c>
      <c r="B7">
        <v>2.6690492596465201</v>
      </c>
    </row>
    <row r="8" spans="1:2" x14ac:dyDescent="0.25">
      <c r="A8">
        <v>2014.1239376717999</v>
      </c>
      <c r="B8">
        <v>2.5754475704542998</v>
      </c>
    </row>
    <row r="9" spans="1:2" x14ac:dyDescent="0.25">
      <c r="A9">
        <v>3045.8449481244102</v>
      </c>
      <c r="B9">
        <v>2.44116367657533</v>
      </c>
    </row>
    <row r="10" spans="1:2" x14ac:dyDescent="0.25">
      <c r="A10">
        <v>5019.1556761260399</v>
      </c>
      <c r="B10">
        <v>2.3555537752607298</v>
      </c>
    </row>
    <row r="11" spans="1:2" x14ac:dyDescent="0.25">
      <c r="A11">
        <v>10052.931752053601</v>
      </c>
      <c r="B11">
        <v>2.2527509333384499</v>
      </c>
    </row>
    <row r="18" spans="1:5" x14ac:dyDescent="0.25">
      <c r="A18" s="3" t="s">
        <v>0</v>
      </c>
      <c r="B18" s="9" t="s">
        <v>12</v>
      </c>
      <c r="C18" s="10" t="s">
        <v>11</v>
      </c>
      <c r="D18" s="12" t="s">
        <v>7</v>
      </c>
      <c r="E18" s="14" t="s">
        <v>8</v>
      </c>
    </row>
    <row r="19" spans="1:5" x14ac:dyDescent="0.25">
      <c r="A19" s="4" t="s">
        <v>3</v>
      </c>
      <c r="B19" s="9"/>
      <c r="C19" s="11"/>
      <c r="D19" s="13"/>
      <c r="E19" s="15"/>
    </row>
    <row r="20" spans="1:5" x14ac:dyDescent="0.25">
      <c r="A20">
        <v>3.8828202580089801</v>
      </c>
      <c r="B20">
        <v>199.985521435891</v>
      </c>
      <c r="C20" s="2">
        <f>(491204)*((A20)^-5.826)</f>
        <v>181.50550505024393</v>
      </c>
      <c r="D20" s="2">
        <f>ABS(C20-B20)</f>
        <v>18.480016385647076</v>
      </c>
      <c r="E20" s="2">
        <f>D20/B20</f>
        <v>9.2406771515062811E-2</v>
      </c>
    </row>
    <row r="21" spans="1:5" x14ac:dyDescent="0.25">
      <c r="A21">
        <v>3.1906265077256899</v>
      </c>
      <c r="B21">
        <v>498.26937671429903</v>
      </c>
      <c r="C21" s="2">
        <f t="shared" ref="C21:C28" si="0">(491204)*((A21)^-5.826)</f>
        <v>569.74496957280553</v>
      </c>
      <c r="D21" s="2">
        <f t="shared" ref="D21:D28" si="1">ABS(C21-B21)</f>
        <v>71.475592858506502</v>
      </c>
      <c r="E21" s="2">
        <f t="shared" ref="E21:E28" si="2">D21/B21</f>
        <v>0.14344769355450404</v>
      </c>
    </row>
    <row r="22" spans="1:5" x14ac:dyDescent="0.25">
      <c r="A22">
        <v>3.0242671703095101</v>
      </c>
      <c r="B22">
        <v>795.819562220291</v>
      </c>
      <c r="C22" s="2">
        <f t="shared" si="0"/>
        <v>778.33914230888934</v>
      </c>
      <c r="D22" s="2">
        <f t="shared" si="1"/>
        <v>17.480419911401668</v>
      </c>
      <c r="E22" s="2">
        <f t="shared" si="2"/>
        <v>2.1965305631131131E-2</v>
      </c>
    </row>
    <row r="23" spans="1:5" x14ac:dyDescent="0.25">
      <c r="A23">
        <v>2.8665818124639699</v>
      </c>
      <c r="B23">
        <v>1005.70384159476</v>
      </c>
      <c r="C23" s="2">
        <f t="shared" si="0"/>
        <v>1063.3035003439757</v>
      </c>
      <c r="D23" s="2">
        <f t="shared" si="1"/>
        <v>57.599658749215678</v>
      </c>
      <c r="E23" s="2">
        <f t="shared" si="2"/>
        <v>5.7272982728075315E-2</v>
      </c>
    </row>
    <row r="24" spans="1:5" x14ac:dyDescent="0.25">
      <c r="A24">
        <v>2.6690492596465201</v>
      </c>
      <c r="B24">
        <v>1520.8226448380699</v>
      </c>
      <c r="C24" s="2">
        <f t="shared" si="0"/>
        <v>1611.7898121632957</v>
      </c>
      <c r="D24" s="2">
        <f t="shared" si="1"/>
        <v>90.967167325225773</v>
      </c>
      <c r="E24" s="2">
        <f t="shared" si="2"/>
        <v>5.9814448209318673E-2</v>
      </c>
    </row>
    <row r="25" spans="1:5" x14ac:dyDescent="0.25">
      <c r="A25">
        <v>2.5754475704542998</v>
      </c>
      <c r="B25">
        <v>2014.1239376717999</v>
      </c>
      <c r="C25" s="2">
        <f t="shared" si="0"/>
        <v>1984.4217925986916</v>
      </c>
      <c r="D25" s="2">
        <f t="shared" si="1"/>
        <v>29.702145073108341</v>
      </c>
      <c r="E25" s="2">
        <f t="shared" si="2"/>
        <v>1.4746930175231493E-2</v>
      </c>
    </row>
    <row r="26" spans="1:5" x14ac:dyDescent="0.25">
      <c r="A26">
        <v>2.44116367657533</v>
      </c>
      <c r="B26">
        <v>3045.8449481244102</v>
      </c>
      <c r="C26" s="2">
        <f t="shared" si="0"/>
        <v>2710.9553195149988</v>
      </c>
      <c r="D26" s="2">
        <f t="shared" si="1"/>
        <v>334.88962860941137</v>
      </c>
      <c r="E26" s="2">
        <f t="shared" si="2"/>
        <v>0.10994966398917708</v>
      </c>
    </row>
    <row r="27" spans="1:5" x14ac:dyDescent="0.25">
      <c r="A27">
        <v>2.3555537752607298</v>
      </c>
      <c r="B27">
        <v>5019.1556761260399</v>
      </c>
      <c r="C27" s="2">
        <f t="shared" si="0"/>
        <v>3337.7049378333568</v>
      </c>
      <c r="D27" s="2">
        <f t="shared" si="1"/>
        <v>1681.4507382926831</v>
      </c>
      <c r="E27" s="2">
        <f t="shared" si="2"/>
        <v>0.33500669172120312</v>
      </c>
    </row>
    <row r="28" spans="1:5" x14ac:dyDescent="0.25">
      <c r="A28">
        <v>2.2527509333384499</v>
      </c>
      <c r="B28">
        <v>10052.931752053601</v>
      </c>
      <c r="C28" s="2">
        <f t="shared" si="0"/>
        <v>4328.6743827965811</v>
      </c>
      <c r="D28" s="2">
        <f t="shared" si="1"/>
        <v>5724.2573692570195</v>
      </c>
      <c r="E28" s="2">
        <f t="shared" si="2"/>
        <v>0.56941174081756551</v>
      </c>
    </row>
    <row r="29" spans="1:5" x14ac:dyDescent="0.25">
      <c r="C29" s="2"/>
      <c r="D29" s="2"/>
      <c r="E29" s="2"/>
    </row>
    <row r="30" spans="1:5" x14ac:dyDescent="0.25">
      <c r="C30" s="16" t="s">
        <v>9</v>
      </c>
      <c r="D30" s="16"/>
      <c r="E30" s="4">
        <f>AVERAGE(E20:E29)</f>
        <v>0.1560024698156966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29E0-C068-4B1B-BB8E-F6B06E71788E}">
  <dimension ref="A1:E29"/>
  <sheetViews>
    <sheetView topLeftCell="A19" workbookViewId="0">
      <selection activeCell="E19" sqref="E19:E27"/>
    </sheetView>
  </sheetViews>
  <sheetFormatPr baseColWidth="10" defaultRowHeight="15" x14ac:dyDescent="0.25"/>
  <sheetData>
    <row r="1" spans="1:2" x14ac:dyDescent="0.25">
      <c r="A1" s="9" t="s">
        <v>12</v>
      </c>
      <c r="B1" s="3" t="s">
        <v>0</v>
      </c>
    </row>
    <row r="2" spans="1:2" x14ac:dyDescent="0.25">
      <c r="A2" s="9"/>
      <c r="B2" s="4" t="s">
        <v>13</v>
      </c>
    </row>
    <row r="3" spans="1:2" x14ac:dyDescent="0.25">
      <c r="A3">
        <v>201.27838342411599</v>
      </c>
      <c r="B3">
        <v>1.7390420266081801</v>
      </c>
    </row>
    <row r="4" spans="1:2" x14ac:dyDescent="0.25">
      <c r="A4">
        <v>493.58831135913101</v>
      </c>
      <c r="B4">
        <v>1.2169460288150999</v>
      </c>
    </row>
    <row r="5" spans="1:2" x14ac:dyDescent="0.25">
      <c r="A5">
        <v>800.60096319428396</v>
      </c>
      <c r="B5">
        <v>1.0363438534979399</v>
      </c>
    </row>
    <row r="6" spans="1:2" x14ac:dyDescent="0.25">
      <c r="A6">
        <v>996.07478389650498</v>
      </c>
      <c r="B6">
        <v>0.98230886181659205</v>
      </c>
    </row>
    <row r="7" spans="1:2" x14ac:dyDescent="0.25">
      <c r="A7">
        <v>1506.10212483328</v>
      </c>
      <c r="B7">
        <v>0.85922820975680503</v>
      </c>
    </row>
    <row r="8" spans="1:2" x14ac:dyDescent="0.25">
      <c r="A8">
        <v>1979.1203813710299</v>
      </c>
      <c r="B8">
        <v>0.82909567790331096</v>
      </c>
    </row>
    <row r="9" spans="1:2" x14ac:dyDescent="0.25">
      <c r="A9">
        <v>3016.22637861153</v>
      </c>
      <c r="B9">
        <v>0.76510480642731604</v>
      </c>
    </row>
    <row r="10" spans="1:2" x14ac:dyDescent="0.25">
      <c r="A10">
        <v>4970.2729477791399</v>
      </c>
      <c r="B10">
        <v>0.73171352948208301</v>
      </c>
    </row>
    <row r="11" spans="1:2" x14ac:dyDescent="0.25">
      <c r="A11">
        <v>10110.577956905599</v>
      </c>
      <c r="B11">
        <v>0.65739963310286997</v>
      </c>
    </row>
    <row r="12" spans="1:2" x14ac:dyDescent="0.25">
      <c r="A12" s="2"/>
      <c r="B12" s="2"/>
    </row>
    <row r="17" spans="1:5" x14ac:dyDescent="0.25">
      <c r="A17" s="3" t="s">
        <v>0</v>
      </c>
      <c r="B17" s="9" t="s">
        <v>12</v>
      </c>
      <c r="C17" s="10" t="s">
        <v>11</v>
      </c>
      <c r="D17" s="12" t="s">
        <v>7</v>
      </c>
      <c r="E17" s="14" t="s">
        <v>8</v>
      </c>
    </row>
    <row r="18" spans="1:5" x14ac:dyDescent="0.25">
      <c r="A18" s="4" t="s">
        <v>13</v>
      </c>
      <c r="B18" s="9"/>
      <c r="C18" s="11"/>
      <c r="D18" s="13"/>
      <c r="E18" s="15"/>
    </row>
    <row r="19" spans="1:5" x14ac:dyDescent="0.25">
      <c r="A19">
        <v>1.7390420266081801</v>
      </c>
      <c r="B19">
        <v>201.27838342411599</v>
      </c>
      <c r="C19" s="2">
        <f>(1163.8)*((A19)^-3.874)</f>
        <v>136.43227233623378</v>
      </c>
      <c r="D19" s="2">
        <f>ABS(C19-B19)</f>
        <v>64.846111087882207</v>
      </c>
      <c r="E19" s="2">
        <f>D19/B19</f>
        <v>0.3221712634249661</v>
      </c>
    </row>
    <row r="20" spans="1:5" x14ac:dyDescent="0.25">
      <c r="A20">
        <v>1.2169460288150999</v>
      </c>
      <c r="B20">
        <v>493.58831135913101</v>
      </c>
      <c r="C20" s="2">
        <f t="shared" ref="C20:C27" si="0">(1163.8)*((A20)^-3.874)</f>
        <v>543.92280470632477</v>
      </c>
      <c r="D20" s="2">
        <f t="shared" ref="D20:D27" si="1">ABS(C20-B20)</f>
        <v>50.334493347193757</v>
      </c>
      <c r="E20" s="2">
        <f t="shared" ref="E20:E27" si="2">D20/B20</f>
        <v>0.10197667203381315</v>
      </c>
    </row>
    <row r="21" spans="1:5" x14ac:dyDescent="0.25">
      <c r="A21">
        <v>1.0363438534979399</v>
      </c>
      <c r="B21">
        <v>800.60096319428396</v>
      </c>
      <c r="C21" s="2">
        <f t="shared" si="0"/>
        <v>1013.4826944083431</v>
      </c>
      <c r="D21" s="2">
        <f t="shared" si="1"/>
        <v>212.88173121405919</v>
      </c>
      <c r="E21" s="2">
        <f t="shared" si="2"/>
        <v>0.26590241706016859</v>
      </c>
    </row>
    <row r="22" spans="1:5" x14ac:dyDescent="0.25">
      <c r="A22">
        <v>0.98230886181659205</v>
      </c>
      <c r="B22">
        <v>996.07478389650498</v>
      </c>
      <c r="C22" s="2">
        <f t="shared" si="0"/>
        <v>1247.1232063438413</v>
      </c>
      <c r="D22" s="2">
        <f t="shared" si="1"/>
        <v>251.04842244733629</v>
      </c>
      <c r="E22" s="2">
        <f t="shared" si="2"/>
        <v>0.25203772498413224</v>
      </c>
    </row>
    <row r="23" spans="1:5" x14ac:dyDescent="0.25">
      <c r="A23">
        <v>0.85922820975680503</v>
      </c>
      <c r="B23">
        <v>1506.10212483328</v>
      </c>
      <c r="C23" s="2">
        <f t="shared" si="0"/>
        <v>2094.7968817321575</v>
      </c>
      <c r="D23" s="2">
        <f t="shared" si="1"/>
        <v>588.69475689887759</v>
      </c>
      <c r="E23" s="2">
        <f t="shared" si="2"/>
        <v>0.3908730670996457</v>
      </c>
    </row>
    <row r="24" spans="1:5" x14ac:dyDescent="0.25">
      <c r="A24">
        <v>0.82909567790331096</v>
      </c>
      <c r="B24">
        <v>1979.1203813710299</v>
      </c>
      <c r="C24" s="2">
        <f t="shared" si="0"/>
        <v>2405.4920961261414</v>
      </c>
      <c r="D24" s="2">
        <f t="shared" si="1"/>
        <v>426.3717147551115</v>
      </c>
      <c r="E24" s="2">
        <f t="shared" si="2"/>
        <v>0.2154349572509297</v>
      </c>
    </row>
    <row r="25" spans="1:5" x14ac:dyDescent="0.25">
      <c r="A25">
        <v>0.76510480642731604</v>
      </c>
      <c r="B25">
        <v>3016.22637861153</v>
      </c>
      <c r="C25" s="2">
        <f t="shared" si="0"/>
        <v>3283.5487545893934</v>
      </c>
      <c r="D25" s="2">
        <f t="shared" si="1"/>
        <v>267.32237597786343</v>
      </c>
      <c r="E25" s="2">
        <f t="shared" si="2"/>
        <v>8.8628087690460711E-2</v>
      </c>
    </row>
    <row r="26" spans="1:5" x14ac:dyDescent="0.25">
      <c r="A26">
        <v>0.73171352948208301</v>
      </c>
      <c r="B26">
        <v>4970.2729477791399</v>
      </c>
      <c r="C26" s="2">
        <f t="shared" si="0"/>
        <v>3903.2016484074329</v>
      </c>
      <c r="D26" s="2">
        <f t="shared" si="1"/>
        <v>1067.071299371707</v>
      </c>
      <c r="E26" s="2">
        <f t="shared" si="2"/>
        <v>0.21469068410991493</v>
      </c>
    </row>
    <row r="27" spans="1:5" x14ac:dyDescent="0.25">
      <c r="A27">
        <v>0.65739963310286997</v>
      </c>
      <c r="B27">
        <v>10110.577956905599</v>
      </c>
      <c r="C27" s="2">
        <f t="shared" si="0"/>
        <v>5910.2661042527543</v>
      </c>
      <c r="D27" s="2">
        <f t="shared" si="1"/>
        <v>4200.3118526528451</v>
      </c>
      <c r="E27" s="2">
        <f t="shared" si="2"/>
        <v>0.4154373637744419</v>
      </c>
    </row>
    <row r="28" spans="1:5" x14ac:dyDescent="0.25">
      <c r="A28" s="2"/>
      <c r="B28" s="2"/>
      <c r="C28" s="2"/>
      <c r="D28" s="2"/>
      <c r="E28" s="2"/>
    </row>
    <row r="29" spans="1:5" x14ac:dyDescent="0.25">
      <c r="C29" s="16" t="s">
        <v>9</v>
      </c>
      <c r="D29" s="16"/>
      <c r="E29" s="4">
        <f>AVERAGE(E19:E28)</f>
        <v>0.25190580415871922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43DA-870C-4FD9-86D4-30D11917DC17}">
  <dimension ref="A1:E29"/>
  <sheetViews>
    <sheetView tabSelected="1" topLeftCell="A4" workbookViewId="0">
      <selection activeCell="E19" sqref="E19:E27"/>
    </sheetView>
  </sheetViews>
  <sheetFormatPr baseColWidth="10" defaultRowHeight="15" x14ac:dyDescent="0.25"/>
  <sheetData>
    <row r="1" spans="1:2" x14ac:dyDescent="0.25">
      <c r="A1" s="9" t="s">
        <v>12</v>
      </c>
      <c r="B1" s="3" t="s">
        <v>0</v>
      </c>
    </row>
    <row r="2" spans="1:2" x14ac:dyDescent="0.25">
      <c r="A2" s="9"/>
      <c r="B2" s="4" t="s">
        <v>4</v>
      </c>
    </row>
    <row r="3" spans="1:2" x14ac:dyDescent="0.25">
      <c r="A3" s="2">
        <v>199.40554113757</v>
      </c>
      <c r="B3" s="2">
        <v>0.69977953965185302</v>
      </c>
    </row>
    <row r="4" spans="1:2" x14ac:dyDescent="0.25">
      <c r="A4" s="2">
        <v>492.790057185617</v>
      </c>
      <c r="B4" s="2">
        <v>0.46831992512953302</v>
      </c>
    </row>
    <row r="5" spans="1:2" x14ac:dyDescent="0.25">
      <c r="A5" s="2">
        <v>793.05560605502797</v>
      </c>
      <c r="B5" s="2">
        <v>0.38828202580089799</v>
      </c>
    </row>
    <row r="6" spans="1:2" x14ac:dyDescent="0.25">
      <c r="A6" s="2">
        <v>1010.01834109381</v>
      </c>
      <c r="B6" s="2">
        <v>0.35831382566228698</v>
      </c>
    </row>
    <row r="7" spans="1:2" x14ac:dyDescent="0.25">
      <c r="A7" s="2">
        <v>1491.6820305076001</v>
      </c>
      <c r="B7" s="2">
        <v>0.29443690778231502</v>
      </c>
    </row>
    <row r="8" spans="1:2" x14ac:dyDescent="0.25">
      <c r="A8" s="2">
        <v>1990.8004169615799</v>
      </c>
      <c r="B8" s="2">
        <v>0.26690492596465198</v>
      </c>
    </row>
    <row r="9" spans="1:2" x14ac:dyDescent="0.25">
      <c r="A9" s="2">
        <v>3010.1187499399698</v>
      </c>
      <c r="B9" s="2">
        <v>0.23138813479241399</v>
      </c>
    </row>
    <row r="10" spans="1:2" x14ac:dyDescent="0.25">
      <c r="A10" s="2">
        <v>4997.7153281944802</v>
      </c>
      <c r="B10" s="2">
        <v>0.18844898317731701</v>
      </c>
    </row>
    <row r="11" spans="1:2" x14ac:dyDescent="0.25">
      <c r="A11" s="2">
        <v>9928.4057286887801</v>
      </c>
      <c r="B11" s="2">
        <v>0.14418322279530599</v>
      </c>
    </row>
    <row r="17" spans="1:5" x14ac:dyDescent="0.25">
      <c r="A17" s="3" t="s">
        <v>0</v>
      </c>
      <c r="B17" s="9" t="s">
        <v>12</v>
      </c>
      <c r="C17" s="10" t="s">
        <v>11</v>
      </c>
      <c r="D17" s="12" t="s">
        <v>7</v>
      </c>
      <c r="E17" s="14" t="s">
        <v>8</v>
      </c>
    </row>
    <row r="18" spans="1:5" x14ac:dyDescent="0.25">
      <c r="A18" s="4" t="s">
        <v>4</v>
      </c>
      <c r="B18" s="9"/>
      <c r="C18" s="11"/>
      <c r="D18" s="13"/>
      <c r="E18" s="15"/>
    </row>
    <row r="19" spans="1:5" x14ac:dyDescent="0.25">
      <c r="A19" s="2">
        <v>0.69977953965185302</v>
      </c>
      <c r="B19" s="2">
        <v>199.40554113757</v>
      </c>
      <c r="C19" s="2">
        <f>(80.897)*((A19)^-2.431)</f>
        <v>192.67778330571383</v>
      </c>
      <c r="D19" s="2">
        <f>ABS(C19-B19)</f>
        <v>6.7277578318561666</v>
      </c>
      <c r="E19" s="2">
        <f>D19/B19</f>
        <v>3.3739071609924232E-2</v>
      </c>
    </row>
    <row r="20" spans="1:5" x14ac:dyDescent="0.25">
      <c r="A20" s="2">
        <v>0.46831992512953302</v>
      </c>
      <c r="B20" s="2">
        <v>492.790057185617</v>
      </c>
      <c r="C20" s="2">
        <f t="shared" ref="C20:C27" si="0">(80.897)*((A20)^-2.431)</f>
        <v>511.49721000088573</v>
      </c>
      <c r="D20" s="2">
        <f t="shared" ref="D20:D27" si="1">ABS(C20-B20)</f>
        <v>18.707152815268728</v>
      </c>
      <c r="E20" s="2">
        <f t="shared" ref="E20:E27" si="2">D20/B20</f>
        <v>3.7961709134529856E-2</v>
      </c>
    </row>
    <row r="21" spans="1:5" x14ac:dyDescent="0.25">
      <c r="A21" s="2">
        <v>0.38828202580089799</v>
      </c>
      <c r="B21" s="2">
        <v>793.05560605502797</v>
      </c>
      <c r="C21" s="2">
        <f t="shared" si="0"/>
        <v>806.70613949844426</v>
      </c>
      <c r="D21" s="2">
        <f t="shared" si="1"/>
        <v>13.650533443416293</v>
      </c>
      <c r="E21" s="2">
        <f t="shared" si="2"/>
        <v>1.7212580478838606E-2</v>
      </c>
    </row>
    <row r="22" spans="1:5" x14ac:dyDescent="0.25">
      <c r="A22" s="2">
        <v>0.35831382566228698</v>
      </c>
      <c r="B22" s="2">
        <v>1010.01834109381</v>
      </c>
      <c r="C22" s="2">
        <f t="shared" si="0"/>
        <v>980.65825335712634</v>
      </c>
      <c r="D22" s="2">
        <f t="shared" si="1"/>
        <v>29.360087736683681</v>
      </c>
      <c r="E22" s="2">
        <f t="shared" si="2"/>
        <v>2.9068865922660239E-2</v>
      </c>
    </row>
    <row r="23" spans="1:5" x14ac:dyDescent="0.25">
      <c r="A23" s="2">
        <v>0.29443690778231502</v>
      </c>
      <c r="B23" s="2">
        <v>1491.6820305076001</v>
      </c>
      <c r="C23" s="2">
        <f t="shared" si="0"/>
        <v>1580.5646386463591</v>
      </c>
      <c r="D23" s="2">
        <f t="shared" si="1"/>
        <v>88.882608138758997</v>
      </c>
      <c r="E23" s="2">
        <f t="shared" si="2"/>
        <v>5.9585492297251443E-2</v>
      </c>
    </row>
    <row r="24" spans="1:5" x14ac:dyDescent="0.25">
      <c r="A24" s="2">
        <v>0.26690492596465198</v>
      </c>
      <c r="B24" s="2">
        <v>1990.8004169615799</v>
      </c>
      <c r="C24" s="2">
        <f t="shared" si="0"/>
        <v>2006.5941798374788</v>
      </c>
      <c r="D24" s="2">
        <f t="shared" si="1"/>
        <v>15.793762875898892</v>
      </c>
      <c r="E24" s="2">
        <f t="shared" si="2"/>
        <v>7.9333733011789365E-3</v>
      </c>
    </row>
    <row r="25" spans="1:5" x14ac:dyDescent="0.25">
      <c r="A25" s="2">
        <v>0.23138813479241399</v>
      </c>
      <c r="B25" s="2">
        <v>3010.1187499399698</v>
      </c>
      <c r="C25" s="2">
        <f t="shared" si="0"/>
        <v>2839.3520128082669</v>
      </c>
      <c r="D25" s="2">
        <f t="shared" si="1"/>
        <v>170.76673713170294</v>
      </c>
      <c r="E25" s="2">
        <f t="shared" si="2"/>
        <v>5.673089712328077E-2</v>
      </c>
    </row>
    <row r="26" spans="1:5" x14ac:dyDescent="0.25">
      <c r="A26" s="2">
        <v>0.18844898317731701</v>
      </c>
      <c r="B26" s="2">
        <v>4997.7153281944802</v>
      </c>
      <c r="C26" s="2">
        <f t="shared" si="0"/>
        <v>4676.6653325733832</v>
      </c>
      <c r="D26" s="2">
        <f t="shared" si="1"/>
        <v>321.04999562109697</v>
      </c>
      <c r="E26" s="2">
        <f t="shared" si="2"/>
        <v>6.4239352291616494E-2</v>
      </c>
    </row>
    <row r="27" spans="1:5" x14ac:dyDescent="0.25">
      <c r="A27" s="2">
        <v>0.14418322279530599</v>
      </c>
      <c r="B27" s="2">
        <v>9928.4057286887801</v>
      </c>
      <c r="C27" s="2">
        <f t="shared" si="0"/>
        <v>8966.247257867326</v>
      </c>
      <c r="D27" s="2">
        <f t="shared" si="1"/>
        <v>962.1584708214541</v>
      </c>
      <c r="E27" s="2">
        <f t="shared" si="2"/>
        <v>9.6909664765334275E-2</v>
      </c>
    </row>
    <row r="28" spans="1:5" x14ac:dyDescent="0.25">
      <c r="C28" s="2"/>
      <c r="D28" s="2"/>
      <c r="E28" s="2"/>
    </row>
    <row r="29" spans="1:5" x14ac:dyDescent="0.25">
      <c r="C29" s="16" t="s">
        <v>9</v>
      </c>
      <c r="D29" s="16"/>
      <c r="E29" s="4">
        <f>AVERAGE(E19:E28)</f>
        <v>4.4820111880512763E-2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Alcohol</vt:lpstr>
      <vt:lpstr>CH4</vt:lpstr>
      <vt:lpstr>CO</vt:lpstr>
      <vt:lpstr>H2</vt:lpstr>
      <vt:lpstr>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Califa</dc:creator>
  <cp:lastModifiedBy>Onmotica Developer</cp:lastModifiedBy>
  <dcterms:created xsi:type="dcterms:W3CDTF">2019-08-13T03:04:53Z</dcterms:created>
  <dcterms:modified xsi:type="dcterms:W3CDTF">2019-08-14T22:20:24Z</dcterms:modified>
</cp:coreProperties>
</file>