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motica Developer\Desktop\MQSensorsLib\WPDigitalizer\MQ6\"/>
    </mc:Choice>
  </mc:AlternateContent>
  <xr:revisionPtr revIDLastSave="0" documentId="13_ncr:1_{BD6CFFB9-E470-460B-90C0-9CD5805FA100}" xr6:coauthVersionLast="43" xr6:coauthVersionMax="43" xr10:uidLastSave="{00000000-0000-0000-0000-000000000000}"/>
  <bookViews>
    <workbookView xWindow="-120" yWindow="-120" windowWidth="20730" windowHeight="11160" activeTab="4" xr2:uid="{9C5EFFC2-5141-4097-B56E-3EAE3E1B3AE4}"/>
  </bookViews>
  <sheets>
    <sheet name="Alcohol" sheetId="1" r:id="rId1"/>
    <sheet name="CH4" sheetId="3" r:id="rId2"/>
    <sheet name="CO" sheetId="4" r:id="rId3"/>
    <sheet name="H2" sheetId="2" r:id="rId4"/>
    <sheet name="LPG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" i="6" l="1"/>
  <c r="C21" i="6"/>
  <c r="C22" i="6"/>
  <c r="C23" i="6"/>
  <c r="C24" i="6"/>
  <c r="C25" i="6"/>
  <c r="C26" i="6"/>
  <c r="C27" i="6"/>
  <c r="C19" i="6"/>
  <c r="D20" i="2"/>
  <c r="D21" i="2"/>
  <c r="D22" i="2"/>
  <c r="D23" i="2"/>
  <c r="D24" i="2"/>
  <c r="D25" i="2"/>
  <c r="D26" i="2"/>
  <c r="D27" i="2"/>
  <c r="C20" i="2"/>
  <c r="C21" i="2"/>
  <c r="C22" i="2"/>
  <c r="C23" i="2"/>
  <c r="C24" i="2"/>
  <c r="C25" i="2"/>
  <c r="C26" i="2"/>
  <c r="C27" i="2"/>
  <c r="C19" i="2"/>
  <c r="C21" i="4"/>
  <c r="C22" i="4"/>
  <c r="C23" i="4"/>
  <c r="C24" i="4"/>
  <c r="C25" i="4"/>
  <c r="C26" i="4"/>
  <c r="C27" i="4"/>
  <c r="C28" i="4"/>
  <c r="C20" i="4"/>
  <c r="C21" i="3"/>
  <c r="C22" i="3"/>
  <c r="C23" i="3"/>
  <c r="C24" i="3"/>
  <c r="C25" i="3"/>
  <c r="C26" i="3"/>
  <c r="C27" i="3"/>
  <c r="C28" i="3"/>
  <c r="C20" i="3"/>
  <c r="E29" i="1"/>
  <c r="E23" i="1"/>
  <c r="E22" i="1"/>
  <c r="D24" i="1"/>
  <c r="D23" i="1"/>
  <c r="D22" i="1"/>
  <c r="E24" i="1"/>
  <c r="E25" i="1"/>
  <c r="E26" i="1"/>
  <c r="E27" i="1"/>
  <c r="E28" i="1"/>
  <c r="D25" i="1"/>
  <c r="D26" i="1"/>
  <c r="D27" i="1"/>
  <c r="D28" i="1"/>
  <c r="D29" i="1"/>
  <c r="E21" i="1"/>
  <c r="D21" i="1"/>
  <c r="C29" i="1"/>
  <c r="C28" i="1"/>
  <c r="C27" i="1"/>
  <c r="C26" i="1"/>
  <c r="C25" i="1"/>
  <c r="C24" i="1"/>
  <c r="C23" i="1"/>
  <c r="C22" i="1"/>
  <c r="C21" i="1"/>
  <c r="D20" i="6" l="1"/>
  <c r="E20" i="6" s="1"/>
  <c r="D21" i="6"/>
  <c r="E21" i="6" s="1"/>
  <c r="D22" i="6"/>
  <c r="E22" i="6" s="1"/>
  <c r="D23" i="6"/>
  <c r="E23" i="6" s="1"/>
  <c r="D24" i="6"/>
  <c r="E24" i="6" s="1"/>
  <c r="D25" i="6"/>
  <c r="E25" i="6" s="1"/>
  <c r="D26" i="6"/>
  <c r="E26" i="6" s="1"/>
  <c r="D27" i="6"/>
  <c r="E27" i="6" s="1"/>
  <c r="E20" i="2"/>
  <c r="E21" i="2"/>
  <c r="E22" i="2"/>
  <c r="E23" i="2"/>
  <c r="E24" i="2"/>
  <c r="E25" i="2"/>
  <c r="E26" i="2"/>
  <c r="E27" i="2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0" i="4"/>
  <c r="E20" i="4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19" i="6" l="1"/>
  <c r="E19" i="6" s="1"/>
  <c r="D19" i="2"/>
  <c r="E19" i="2" s="1"/>
  <c r="E30" i="4"/>
  <c r="D20" i="3"/>
  <c r="E20" i="3" s="1"/>
  <c r="E30" i="3" l="1"/>
  <c r="E29" i="6"/>
  <c r="E29" i="2"/>
  <c r="E31" i="1" l="1"/>
</calcChain>
</file>

<file path=xl/sharedStrings.xml><?xml version="1.0" encoding="utf-8"?>
<sst xmlns="http://schemas.openxmlformats.org/spreadsheetml/2006/main" count="53" uniqueCount="14">
  <si>
    <t>RS/R0</t>
  </si>
  <si>
    <t>Alcohol</t>
  </si>
  <si>
    <t>CH4</t>
  </si>
  <si>
    <t>CO</t>
  </si>
  <si>
    <t>LPG</t>
  </si>
  <si>
    <t>Rs/R0</t>
  </si>
  <si>
    <t>mg/L</t>
  </si>
  <si>
    <t>Error</t>
  </si>
  <si>
    <t>Error porcentual</t>
  </si>
  <si>
    <t>Error promedio</t>
  </si>
  <si>
    <t>PPM</t>
  </si>
  <si>
    <t>PPM Calculado</t>
  </si>
  <si>
    <t>ppm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</si>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</sst>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1" xfId="0" applyBorder="1"/>
    <xf numFmtId="0" fontId="0" fillId="2" borderId="1" xfId="0" applyFill="1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/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Alcohol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208333333333333"/>
                  <c:y val="-0.26631197142023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Alcohol!$A$3:$A$12</c:f>
              <c:numCache>
                <c:formatCode>General</c:formatCode>
                <c:ptCount val="10"/>
                <c:pt idx="0">
                  <c:v>200.61709699314201</c:v>
                </c:pt>
                <c:pt idx="1">
                  <c:v>492.22943130813098</c:v>
                </c:pt>
                <c:pt idx="2">
                  <c:v>793.99515187371401</c:v>
                </c:pt>
                <c:pt idx="3">
                  <c:v>995.81463907130399</c:v>
                </c:pt>
                <c:pt idx="4">
                  <c:v>1540.3302460780201</c:v>
                </c:pt>
                <c:pt idx="5">
                  <c:v>1981.0866018373099</c:v>
                </c:pt>
                <c:pt idx="6">
                  <c:v>2988.2012017122902</c:v>
                </c:pt>
                <c:pt idx="7">
                  <c:v>4942.98247881938</c:v>
                </c:pt>
                <c:pt idx="8">
                  <c:v>9916.4679538871096</c:v>
                </c:pt>
              </c:numCache>
            </c:numRef>
          </c:xVal>
          <c:yVal>
            <c:numRef>
              <c:f>Alcohol!$B$3:$B$12</c:f>
              <c:numCache>
                <c:formatCode>General</c:formatCode>
                <c:ptCount val="10"/>
                <c:pt idx="0">
                  <c:v>7.9746090584764202</c:v>
                </c:pt>
                <c:pt idx="1">
                  <c:v>6.9483284878018896</c:v>
                </c:pt>
                <c:pt idx="2">
                  <c:v>6.3594389635534299</c:v>
                </c:pt>
                <c:pt idx="3">
                  <c:v>6.1139908765403197</c:v>
                </c:pt>
                <c:pt idx="4">
                  <c:v>5.7634663341931098</c:v>
                </c:pt>
                <c:pt idx="5">
                  <c:v>5.4867634801775704</c:v>
                </c:pt>
                <c:pt idx="6">
                  <c:v>5.1215534488593697</c:v>
                </c:pt>
                <c:pt idx="7">
                  <c:v>4.6415888336127704</c:v>
                </c:pt>
                <c:pt idx="8">
                  <c:v>4.2482016981625996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4-4D86-84E1-9413C924D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06712"/>
        <c:axId val="477506464"/>
      </c:scatterChart>
      <c:valAx>
        <c:axId val="469006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7506464"/>
        <c:crosses val="autoZero"/>
        <c:crossBetween val="midCat"/>
      </c:valAx>
      <c:valAx>
        <c:axId val="47750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6900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1223053368328957"/>
                  <c:y val="-0.40051873724117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LPG!$A$19:$A$25</c:f>
              <c:numCache>
                <c:formatCode>General</c:formatCode>
                <c:ptCount val="7"/>
                <c:pt idx="0">
                  <c:v>1.9913394573407299</c:v>
                </c:pt>
                <c:pt idx="1">
                  <c:v>1.3566837790884201</c:v>
                </c:pt>
                <c:pt idx="2">
                  <c:v>1.0926008611173701</c:v>
                </c:pt>
                <c:pt idx="3">
                  <c:v>1.00988868028081</c:v>
                </c:pt>
                <c:pt idx="4">
                  <c:v>0.82947522476968905</c:v>
                </c:pt>
                <c:pt idx="5">
                  <c:v>0.74438030132516797</c:v>
                </c:pt>
                <c:pt idx="6">
                  <c:v>0.63594389635534398</c:v>
                </c:pt>
              </c:numCache>
            </c:numRef>
          </c:xVal>
          <c:yVal>
            <c:numRef>
              <c:f>LPG!$B$19:$B$25</c:f>
              <c:numCache>
                <c:formatCode>General</c:formatCode>
                <c:ptCount val="7"/>
                <c:pt idx="0">
                  <c:v>200.61709699314201</c:v>
                </c:pt>
                <c:pt idx="1">
                  <c:v>500.55701475595799</c:v>
                </c:pt>
                <c:pt idx="2">
                  <c:v>793.99515187371401</c:v>
                </c:pt>
                <c:pt idx="3">
                  <c:v>995.81463907130399</c:v>
                </c:pt>
                <c:pt idx="4">
                  <c:v>1566.3896969063401</c:v>
                </c:pt>
                <c:pt idx="5">
                  <c:v>1981.0866018373099</c:v>
                </c:pt>
                <c:pt idx="6">
                  <c:v>2988.2012017122902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E-4F0B-9F41-2F9E6B45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69232"/>
        <c:axId val="557868704"/>
      </c:scatterChart>
      <c:valAx>
        <c:axId val="561369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7868704"/>
        <c:crosses val="autoZero"/>
        <c:crossBetween val="midCat"/>
      </c:valAx>
      <c:valAx>
        <c:axId val="55786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136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Alcohol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963582677165355"/>
                  <c:y val="-0.2285002916302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Alcohol!$A$21:$A$24</c:f>
              <c:numCache>
                <c:formatCode>General</c:formatCode>
                <c:ptCount val="4"/>
                <c:pt idx="0">
                  <c:v>7.9746090584764202</c:v>
                </c:pt>
                <c:pt idx="1">
                  <c:v>6.9483284878018896</c:v>
                </c:pt>
                <c:pt idx="2">
                  <c:v>6.3594389635534299</c:v>
                </c:pt>
                <c:pt idx="3">
                  <c:v>6.1139908765403197</c:v>
                </c:pt>
              </c:numCache>
            </c:numRef>
          </c:xVal>
          <c:yVal>
            <c:numRef>
              <c:f>Alcohol!$B$21:$B$24</c:f>
              <c:numCache>
                <c:formatCode>General</c:formatCode>
                <c:ptCount val="4"/>
                <c:pt idx="0">
                  <c:v>200.61709699314201</c:v>
                </c:pt>
                <c:pt idx="1">
                  <c:v>492.22943130813098</c:v>
                </c:pt>
                <c:pt idx="2">
                  <c:v>793.99515187371401</c:v>
                </c:pt>
                <c:pt idx="3">
                  <c:v>995.81463907130399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1-48AD-889B-1E5CD99E7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77096"/>
        <c:axId val="376173816"/>
      </c:scatterChart>
      <c:valAx>
        <c:axId val="376177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76173816"/>
        <c:crosses val="autoZero"/>
        <c:crossBetween val="midCat"/>
      </c:valAx>
      <c:valAx>
        <c:axId val="376173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7617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5"/>
                  <c:y val="0.33265565762613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'CH4'!$A$3:$A$12</c:f>
              <c:numCache>
                <c:formatCode>General</c:formatCode>
                <c:ptCount val="10"/>
                <c:pt idx="0">
                  <c:v>200.61709699314201</c:v>
                </c:pt>
                <c:pt idx="1">
                  <c:v>500.55701475595799</c:v>
                </c:pt>
                <c:pt idx="2">
                  <c:v>793.99515187371401</c:v>
                </c:pt>
                <c:pt idx="3">
                  <c:v>1004.20295179893</c:v>
                </c:pt>
                <c:pt idx="4">
                  <c:v>1553.30532326707</c:v>
                </c:pt>
                <c:pt idx="5">
                  <c:v>1997.7744203375801</c:v>
                </c:pt>
                <c:pt idx="6">
                  <c:v>3013.3725189329798</c:v>
                </c:pt>
                <c:pt idx="7">
                  <c:v>4984.62002983815</c:v>
                </c:pt>
                <c:pt idx="8">
                  <c:v>9916.4679538871096</c:v>
                </c:pt>
              </c:numCache>
            </c:numRef>
          </c:xVal>
          <c:yVal>
            <c:numRef>
              <c:f>'CH4'!$B$3:$B$12</c:f>
              <c:numCache>
                <c:formatCode>General</c:formatCode>
                <c:ptCount val="10"/>
                <c:pt idx="0">
                  <c:v>2.5217928074196401</c:v>
                </c:pt>
                <c:pt idx="1">
                  <c:v>1.76955166807979</c:v>
                </c:pt>
                <c:pt idx="2">
                  <c:v>1.48231386529599</c:v>
                </c:pt>
                <c:pt idx="3">
                  <c:v>1.3566837790884201</c:v>
                </c:pt>
                <c:pt idx="4">
                  <c:v>1.1253355826007601</c:v>
                </c:pt>
                <c:pt idx="5">
                  <c:v>1.0299603658099801</c:v>
                </c:pt>
                <c:pt idx="6">
                  <c:v>0.88862381627433895</c:v>
                </c:pt>
                <c:pt idx="7">
                  <c:v>0.70864275348392503</c:v>
                </c:pt>
                <c:pt idx="8">
                  <c:v>0.53798384034436797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D-4353-A2BF-5C8EE90E3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40880"/>
        <c:axId val="678039568"/>
      </c:scatterChart>
      <c:valAx>
        <c:axId val="678040880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39568"/>
        <c:crosses val="autoZero"/>
        <c:crossBetween val="midCat"/>
      </c:valAx>
      <c:valAx>
        <c:axId val="678039568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175546806649168"/>
                  <c:y val="-0.58347222222222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'CH4'!$A$20:$A$29</c:f>
              <c:numCache>
                <c:formatCode>General</c:formatCode>
                <c:ptCount val="10"/>
                <c:pt idx="0">
                  <c:v>2.5217928074196401</c:v>
                </c:pt>
                <c:pt idx="1">
                  <c:v>1.76955166807979</c:v>
                </c:pt>
                <c:pt idx="2">
                  <c:v>1.48231386529599</c:v>
                </c:pt>
                <c:pt idx="3">
                  <c:v>1.3566837790884201</c:v>
                </c:pt>
                <c:pt idx="4">
                  <c:v>1.1253355826007601</c:v>
                </c:pt>
                <c:pt idx="5">
                  <c:v>1.0299603658099801</c:v>
                </c:pt>
                <c:pt idx="6">
                  <c:v>0.88862381627433895</c:v>
                </c:pt>
                <c:pt idx="7">
                  <c:v>0.70864275348392503</c:v>
                </c:pt>
                <c:pt idx="8">
                  <c:v>0.53798384034436797</c:v>
                </c:pt>
              </c:numCache>
            </c:numRef>
          </c:xVal>
          <c:yVal>
            <c:numRef>
              <c:f>'CH4'!$B$20:$B$29</c:f>
              <c:numCache>
                <c:formatCode>General</c:formatCode>
                <c:ptCount val="10"/>
                <c:pt idx="0">
                  <c:v>200.61709699314201</c:v>
                </c:pt>
                <c:pt idx="1">
                  <c:v>500.55701475595799</c:v>
                </c:pt>
                <c:pt idx="2">
                  <c:v>793.99515187371401</c:v>
                </c:pt>
                <c:pt idx="3">
                  <c:v>1004.20295179893</c:v>
                </c:pt>
                <c:pt idx="4">
                  <c:v>1553.30532326707</c:v>
                </c:pt>
                <c:pt idx="5">
                  <c:v>1997.7744203375801</c:v>
                </c:pt>
                <c:pt idx="6">
                  <c:v>3013.3725189329798</c:v>
                </c:pt>
                <c:pt idx="7">
                  <c:v>4984.62002983815</c:v>
                </c:pt>
                <c:pt idx="8">
                  <c:v>9916.4679538871096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B-4004-9DC5-83F5D8506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64592"/>
        <c:axId val="656256904"/>
      </c:scatterChart>
      <c:valAx>
        <c:axId val="560564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56256904"/>
        <c:crosses val="autoZero"/>
        <c:crossBetween val="midCat"/>
      </c:valAx>
      <c:valAx>
        <c:axId val="656256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056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921259842519685"/>
                  <c:y val="0.26558398950131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CO!$A$3:$A$9</c:f>
              <c:numCache>
                <c:formatCode>General</c:formatCode>
                <c:ptCount val="7"/>
                <c:pt idx="0">
                  <c:v>200.61709699314201</c:v>
                </c:pt>
                <c:pt idx="1">
                  <c:v>500.55701475595799</c:v>
                </c:pt>
                <c:pt idx="2">
                  <c:v>793.99515187371401</c:v>
                </c:pt>
                <c:pt idx="3">
                  <c:v>1004.20295179893</c:v>
                </c:pt>
                <c:pt idx="4">
                  <c:v>1566.3896969063401</c:v>
                </c:pt>
                <c:pt idx="5">
                  <c:v>1981.0866018373099</c:v>
                </c:pt>
                <c:pt idx="6">
                  <c:v>3013.3725189329798</c:v>
                </c:pt>
              </c:numCache>
            </c:numRef>
          </c:xVal>
          <c:yVal>
            <c:numRef>
              <c:f>CO!$B$3:$B$9</c:f>
              <c:numCache>
                <c:formatCode>General</c:formatCode>
                <c:ptCount val="7"/>
                <c:pt idx="0">
                  <c:v>8.8862381627433802</c:v>
                </c:pt>
                <c:pt idx="1">
                  <c:v>8.2947522476968896</c:v>
                </c:pt>
                <c:pt idx="2">
                  <c:v>7.9746090584764202</c:v>
                </c:pt>
                <c:pt idx="3">
                  <c:v>7.7426368268112498</c:v>
                </c:pt>
                <c:pt idx="4">
                  <c:v>7.5917496890987497</c:v>
                </c:pt>
                <c:pt idx="5">
                  <c:v>7.5174124013230603</c:v>
                </c:pt>
                <c:pt idx="6">
                  <c:v>7.2987394960690102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3-41CB-8627-A55B4881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25112"/>
        <c:axId val="478325768"/>
      </c:scatterChart>
      <c:valAx>
        <c:axId val="4783251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768"/>
        <c:crosses val="autoZero"/>
        <c:crossBetween val="midCat"/>
      </c:valAx>
      <c:valAx>
        <c:axId val="478325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</a:t>
            </a:r>
          </a:p>
        </c:rich>
      </c:tx>
      <c:layout>
        <c:manualLayout>
          <c:xMode val="edge"/>
          <c:yMode val="edge"/>
          <c:x val="0.3513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4686220472440946"/>
                  <c:y val="-0.58194444444444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CO!$A$20:$A$26</c:f>
              <c:numCache>
                <c:formatCode>General</c:formatCode>
                <c:ptCount val="7"/>
                <c:pt idx="0">
                  <c:v>8.8862381627433802</c:v>
                </c:pt>
                <c:pt idx="1">
                  <c:v>8.2947522476968896</c:v>
                </c:pt>
                <c:pt idx="2">
                  <c:v>7.9746090584764202</c:v>
                </c:pt>
                <c:pt idx="3">
                  <c:v>7.7426368268112498</c:v>
                </c:pt>
                <c:pt idx="4">
                  <c:v>7.5917496890987497</c:v>
                </c:pt>
                <c:pt idx="5">
                  <c:v>7.5174124013230603</c:v>
                </c:pt>
                <c:pt idx="6">
                  <c:v>7.2987394960690102</c:v>
                </c:pt>
              </c:numCache>
            </c:numRef>
          </c:xVal>
          <c:yVal>
            <c:numRef>
              <c:f>CO!$B$20:$B$26</c:f>
              <c:numCache>
                <c:formatCode>General</c:formatCode>
                <c:ptCount val="7"/>
                <c:pt idx="0">
                  <c:v>200.61709699314201</c:v>
                </c:pt>
                <c:pt idx="1">
                  <c:v>500.55701475595799</c:v>
                </c:pt>
                <c:pt idx="2">
                  <c:v>793.99515187371401</c:v>
                </c:pt>
                <c:pt idx="3">
                  <c:v>1004.20295179893</c:v>
                </c:pt>
                <c:pt idx="4">
                  <c:v>1566.3896969063401</c:v>
                </c:pt>
                <c:pt idx="5">
                  <c:v>1981.0866018373099</c:v>
                </c:pt>
                <c:pt idx="6">
                  <c:v>3013.3725189329798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F-4B06-875B-A7FF4AAF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39544"/>
        <c:axId val="556638888"/>
      </c:scatterChart>
      <c:valAx>
        <c:axId val="556639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6638888"/>
        <c:crosses val="autoZero"/>
        <c:crossBetween val="midCat"/>
      </c:valAx>
      <c:valAx>
        <c:axId val="556638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663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6.0263779527559055E-2"/>
          <c:y val="0.13004629629629633"/>
          <c:w val="0.91040288713910766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199037620297462"/>
                  <c:y val="-0.34855132691746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'H2'!$A$3:$A$12</c:f>
              <c:numCache>
                <c:formatCode>General</c:formatCode>
                <c:ptCount val="10"/>
                <c:pt idx="0">
                  <c:v>202.30700883221499</c:v>
                </c:pt>
                <c:pt idx="1">
                  <c:v>496.37575959208698</c:v>
                </c:pt>
                <c:pt idx="2">
                  <c:v>800.68342434614397</c:v>
                </c:pt>
                <c:pt idx="3">
                  <c:v>1004.20295179893</c:v>
                </c:pt>
                <c:pt idx="4">
                  <c:v>1553.30532326707</c:v>
                </c:pt>
                <c:pt idx="5">
                  <c:v>1997.7744203375801</c:v>
                </c:pt>
                <c:pt idx="6">
                  <c:v>2988.2012017122902</c:v>
                </c:pt>
                <c:pt idx="7">
                  <c:v>4942.98247881938</c:v>
                </c:pt>
                <c:pt idx="8">
                  <c:v>9916.4679538871096</c:v>
                </c:pt>
              </c:numCache>
            </c:numRef>
          </c:xVal>
          <c:yVal>
            <c:numRef>
              <c:f>'H2'!$B$3:$B$12</c:f>
              <c:numCache>
                <c:formatCode>General</c:formatCode>
                <c:ptCount val="10"/>
                <c:pt idx="0">
                  <c:v>5.7070313260571597</c:v>
                </c:pt>
                <c:pt idx="1">
                  <c:v>4.2066039367639396</c:v>
                </c:pt>
                <c:pt idx="2">
                  <c:v>3.6652412370796199</c:v>
                </c:pt>
                <c:pt idx="3">
                  <c:v>3.38777477444025</c:v>
                </c:pt>
                <c:pt idx="4">
                  <c:v>2.9517900881271601</c:v>
                </c:pt>
                <c:pt idx="5">
                  <c:v>2.7553129929462998</c:v>
                </c:pt>
                <c:pt idx="6">
                  <c:v>2.4244620170823201</c:v>
                </c:pt>
                <c:pt idx="7">
                  <c:v>2.263084940708</c:v>
                </c:pt>
                <c:pt idx="8">
                  <c:v>2.0309176209047299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4-4D02-BC47-FAA7D222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69568"/>
        <c:axId val="689009216"/>
      </c:scatterChart>
      <c:valAx>
        <c:axId val="366269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89009216"/>
        <c:crosses val="autoZero"/>
        <c:crossBetween val="midCat"/>
      </c:valAx>
      <c:valAx>
        <c:axId val="689009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626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H2</a:t>
            </a:r>
          </a:p>
        </c:rich>
      </c:tx>
      <c:layout>
        <c:manualLayout>
          <c:xMode val="edge"/>
          <c:yMode val="edge"/>
          <c:x val="0.2291666666666666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2917104111986E-2"/>
                  <c:y val="-0.480894575678040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'H2'!$A$19:$A$28</c:f>
              <c:numCache>
                <c:formatCode>General</c:formatCode>
                <c:ptCount val="10"/>
                <c:pt idx="0">
                  <c:v>5.7070313260571597</c:v>
                </c:pt>
                <c:pt idx="1">
                  <c:v>4.2066039367639396</c:v>
                </c:pt>
                <c:pt idx="2">
                  <c:v>3.6652412370796199</c:v>
                </c:pt>
                <c:pt idx="3">
                  <c:v>3.38777477444025</c:v>
                </c:pt>
                <c:pt idx="4">
                  <c:v>2.9517900881271601</c:v>
                </c:pt>
                <c:pt idx="5">
                  <c:v>2.7553129929462998</c:v>
                </c:pt>
                <c:pt idx="6">
                  <c:v>2.4244620170823201</c:v>
                </c:pt>
                <c:pt idx="7">
                  <c:v>2.263084940708</c:v>
                </c:pt>
                <c:pt idx="8">
                  <c:v>2.0309176209047299</c:v>
                </c:pt>
              </c:numCache>
            </c:numRef>
          </c:xVal>
          <c:yVal>
            <c:numRef>
              <c:f>'H2'!$B$19:$B$28</c:f>
              <c:numCache>
                <c:formatCode>General</c:formatCode>
                <c:ptCount val="10"/>
                <c:pt idx="0">
                  <c:v>202.30700883221499</c:v>
                </c:pt>
                <c:pt idx="1">
                  <c:v>496.37575959208698</c:v>
                </c:pt>
                <c:pt idx="2">
                  <c:v>800.68342434614397</c:v>
                </c:pt>
                <c:pt idx="3">
                  <c:v>1004.20295179893</c:v>
                </c:pt>
                <c:pt idx="4">
                  <c:v>1553.30532326707</c:v>
                </c:pt>
                <c:pt idx="5">
                  <c:v>1997.7744203375801</c:v>
                </c:pt>
                <c:pt idx="6">
                  <c:v>2988.2012017122902</c:v>
                </c:pt>
                <c:pt idx="7">
                  <c:v>4942.98247881938</c:v>
                </c:pt>
                <c:pt idx="8">
                  <c:v>9916.4679538871096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6-4328-A199-FC6A5978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53344"/>
        <c:axId val="647854000"/>
      </c:scatterChart>
      <c:valAx>
        <c:axId val="647853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47854000"/>
        <c:crosses val="autoZero"/>
        <c:crossBetween val="midCat"/>
      </c:valAx>
      <c:valAx>
        <c:axId val="647854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478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721259842519684"/>
                  <c:y val="0.15789297171186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LPG!$A$3:$A$9</c:f>
              <c:numCache>
                <c:formatCode>General</c:formatCode>
                <c:ptCount val="7"/>
                <c:pt idx="0">
                  <c:v>200.61709699314201</c:v>
                </c:pt>
                <c:pt idx="1">
                  <c:v>500.55701475595799</c:v>
                </c:pt>
                <c:pt idx="2">
                  <c:v>793.99515187371401</c:v>
                </c:pt>
                <c:pt idx="3">
                  <c:v>995.81463907130399</c:v>
                </c:pt>
                <c:pt idx="4">
                  <c:v>1566.3896969063401</c:v>
                </c:pt>
                <c:pt idx="5">
                  <c:v>1981.0866018373099</c:v>
                </c:pt>
                <c:pt idx="6">
                  <c:v>2988.2012017122902</c:v>
                </c:pt>
              </c:numCache>
            </c:numRef>
          </c:xVal>
          <c:yVal>
            <c:numRef>
              <c:f>LPG!$B$3:$B$9</c:f>
              <c:numCache>
                <c:formatCode>General</c:formatCode>
                <c:ptCount val="7"/>
                <c:pt idx="0">
                  <c:v>1.9913394573407299</c:v>
                </c:pt>
                <c:pt idx="1">
                  <c:v>1.3566837790884201</c:v>
                </c:pt>
                <c:pt idx="2">
                  <c:v>1.0926008611173701</c:v>
                </c:pt>
                <c:pt idx="3">
                  <c:v>1.00988868028081</c:v>
                </c:pt>
                <c:pt idx="4">
                  <c:v>0.82947522476968905</c:v>
                </c:pt>
                <c:pt idx="5">
                  <c:v>0.74438030132516797</c:v>
                </c:pt>
                <c:pt idx="6">
                  <c:v>0.63594389635534398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C-4BD2-90C1-48D975BF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70552"/>
        <c:axId val="690053448"/>
      </c:scatterChart>
      <c:valAx>
        <c:axId val="366270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90053448"/>
        <c:crosses val="autoZero"/>
        <c:crossBetween val="midCat"/>
      </c:valAx>
      <c:valAx>
        <c:axId val="690053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627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147637</xdr:rowOff>
    </xdr:from>
    <xdr:to>
      <xdr:col>11</xdr:col>
      <xdr:colOff>514350</xdr:colOff>
      <xdr:row>15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AF9A82-F719-4A91-8C06-4E74D5AD8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16</xdr:row>
      <xdr:rowOff>109537</xdr:rowOff>
    </xdr:from>
    <xdr:to>
      <xdr:col>11</xdr:col>
      <xdr:colOff>533400</xdr:colOff>
      <xdr:row>30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BDADC2-B07B-4262-AC38-D96DE0EF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0</xdr:row>
      <xdr:rowOff>23812</xdr:rowOff>
    </xdr:from>
    <xdr:to>
      <xdr:col>9</xdr:col>
      <xdr:colOff>585787</xdr:colOff>
      <xdr:row>14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B3CFEA-75E4-4972-8AFA-42C9989A7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719137</xdr:colOff>
      <xdr:row>15</xdr:row>
      <xdr:rowOff>138112</xdr:rowOff>
    </xdr:from>
    <xdr:to>
      <xdr:col>11</xdr:col>
      <xdr:colOff>719137</xdr:colOff>
      <xdr:row>30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731C96-EDAB-43E5-9F91-59213EC66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0</xdr:row>
      <xdr:rowOff>109537</xdr:rowOff>
    </xdr:from>
    <xdr:to>
      <xdr:col>9</xdr:col>
      <xdr:colOff>90487</xdr:colOff>
      <xdr:row>14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A5FE74-116B-4D40-BC9C-2141F4C41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585787</xdr:colOff>
      <xdr:row>16</xdr:row>
      <xdr:rowOff>4762</xdr:rowOff>
    </xdr:from>
    <xdr:to>
      <xdr:col>11</xdr:col>
      <xdr:colOff>585787</xdr:colOff>
      <xdr:row>30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D4AC63-0A44-4410-B1C6-03601C552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0</xdr:row>
      <xdr:rowOff>14287</xdr:rowOff>
    </xdr:from>
    <xdr:to>
      <xdr:col>9</xdr:col>
      <xdr:colOff>280987</xdr:colOff>
      <xdr:row>14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FBC46B-965F-42E1-8F68-5F99BD44B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423862</xdr:colOff>
      <xdr:row>15</xdr:row>
      <xdr:rowOff>33337</xdr:rowOff>
    </xdr:from>
    <xdr:to>
      <xdr:col>11</xdr:col>
      <xdr:colOff>423862</xdr:colOff>
      <xdr:row>29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C7C7E7-AFDA-4577-A975-FDD556AC4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0</xdr:row>
      <xdr:rowOff>0</xdr:rowOff>
    </xdr:from>
    <xdr:to>
      <xdr:col>9</xdr:col>
      <xdr:colOff>252412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892C16-5384-4EBF-82A9-CC1741FD2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338137</xdr:colOff>
      <xdr:row>15</xdr:row>
      <xdr:rowOff>176212</xdr:rowOff>
    </xdr:from>
    <xdr:to>
      <xdr:col>11</xdr:col>
      <xdr:colOff>338137</xdr:colOff>
      <xdr:row>30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DAF8CD-9B3C-4233-A98A-ACDA50543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58AB-EFC4-400C-8167-ED5D9C610C58}">
  <dimension ref="A1:F39"/>
  <sheetViews>
    <sheetView topLeftCell="A16" workbookViewId="0">
      <selection activeCell="E29" sqref="E29"/>
    </sheetView>
  </sheetViews>
  <sheetFormatPr baseColWidth="10" defaultRowHeight="15" x14ac:dyDescent="0.25"/>
  <cols>
    <col min="1" max="1" width="11.42578125" customWidth="1"/>
  </cols>
  <sheetData>
    <row r="1" spans="1:6" x14ac:dyDescent="0.25">
      <c r="A1" s="12" t="s">
        <v>10</v>
      </c>
      <c r="B1" s="5" t="s">
        <v>0</v>
      </c>
      <c r="C1" s="1"/>
      <c r="D1" s="1"/>
      <c r="E1" s="1"/>
      <c r="F1" s="1"/>
    </row>
    <row r="2" spans="1:6" x14ac:dyDescent="0.25">
      <c r="A2" s="12"/>
      <c r="B2" s="5" t="s">
        <v>1</v>
      </c>
    </row>
    <row r="3" spans="1:6" x14ac:dyDescent="0.25">
      <c r="A3" s="2">
        <v>200.61709699314201</v>
      </c>
      <c r="B3" s="2">
        <v>7.9746090584764202</v>
      </c>
    </row>
    <row r="4" spans="1:6" x14ac:dyDescent="0.25">
      <c r="A4" s="2">
        <v>492.22943130813098</v>
      </c>
      <c r="B4" s="2">
        <v>6.9483284878018896</v>
      </c>
    </row>
    <row r="5" spans="1:6" x14ac:dyDescent="0.25">
      <c r="A5" s="2">
        <v>793.99515187371401</v>
      </c>
      <c r="B5" s="2">
        <v>6.3594389635534299</v>
      </c>
    </row>
    <row r="6" spans="1:6" x14ac:dyDescent="0.25">
      <c r="A6" s="2">
        <v>995.81463907130399</v>
      </c>
      <c r="B6" s="2">
        <v>6.1139908765403197</v>
      </c>
    </row>
    <row r="7" spans="1:6" x14ac:dyDescent="0.25">
      <c r="A7" s="2">
        <v>1540.3302460780201</v>
      </c>
      <c r="B7" s="2">
        <v>5.7634663341931098</v>
      </c>
    </row>
    <row r="8" spans="1:6" x14ac:dyDescent="0.25">
      <c r="A8" s="2">
        <v>1981.0866018373099</v>
      </c>
      <c r="B8" s="2">
        <v>5.4867634801775704</v>
      </c>
    </row>
    <row r="9" spans="1:6" x14ac:dyDescent="0.25">
      <c r="A9" s="2">
        <v>2988.2012017122902</v>
      </c>
      <c r="B9" s="2">
        <v>5.1215534488593697</v>
      </c>
    </row>
    <row r="10" spans="1:6" x14ac:dyDescent="0.25">
      <c r="A10" s="2">
        <v>4942.98247881938</v>
      </c>
      <c r="B10" s="2">
        <v>4.6415888336127704</v>
      </c>
    </row>
    <row r="11" spans="1:6" x14ac:dyDescent="0.25">
      <c r="A11" s="2">
        <v>9916.4679538871096</v>
      </c>
      <c r="B11" s="2">
        <v>4.2482016981625996</v>
      </c>
    </row>
    <row r="12" spans="1:6" x14ac:dyDescent="0.25">
      <c r="A12" s="2"/>
      <c r="B12" s="2"/>
    </row>
    <row r="19" spans="1:5" x14ac:dyDescent="0.25">
      <c r="A19" s="6" t="s">
        <v>0</v>
      </c>
      <c r="B19" s="12" t="s">
        <v>10</v>
      </c>
      <c r="C19" s="13" t="s">
        <v>11</v>
      </c>
      <c r="D19" s="15" t="s">
        <v>7</v>
      </c>
      <c r="E19" s="9" t="s">
        <v>8</v>
      </c>
    </row>
    <row r="20" spans="1:5" x14ac:dyDescent="0.25">
      <c r="A20" s="6" t="s">
        <v>1</v>
      </c>
      <c r="B20" s="12"/>
      <c r="C20" s="14"/>
      <c r="D20" s="16"/>
      <c r="E20" s="10"/>
    </row>
    <row r="21" spans="1:5" x14ac:dyDescent="0.25">
      <c r="A21" s="2">
        <v>7.9746090584764202</v>
      </c>
      <c r="B21" s="2">
        <v>200.61709699314201</v>
      </c>
      <c r="C21" s="2">
        <f>(50000000)*((A21)^-6.017)</f>
        <v>187.66554062068025</v>
      </c>
      <c r="D21" s="2">
        <f>ABS(C21-B21)</f>
        <v>12.951556372461766</v>
      </c>
      <c r="E21" s="2">
        <f>D21/B21</f>
        <v>6.4558587311750945E-2</v>
      </c>
    </row>
    <row r="22" spans="1:5" x14ac:dyDescent="0.25">
      <c r="A22" s="2">
        <v>6.9483284878018896</v>
      </c>
      <c r="B22" s="2">
        <v>492.22943130813098</v>
      </c>
      <c r="C22" s="2">
        <f t="shared" ref="C22:C29" si="0">(50000000)*((A22)^-6.017)</f>
        <v>429.90845577322563</v>
      </c>
      <c r="D22" s="2">
        <f>ABS(C22-B22)</f>
        <v>62.320975534905358</v>
      </c>
      <c r="E22" s="2">
        <f>D22/B22</f>
        <v>0.12660960838786783</v>
      </c>
    </row>
    <row r="23" spans="1:5" x14ac:dyDescent="0.25">
      <c r="A23" s="2">
        <v>6.3594389635534299</v>
      </c>
      <c r="B23" s="2">
        <v>793.99515187371401</v>
      </c>
      <c r="C23" s="2">
        <f t="shared" si="0"/>
        <v>732.48555427451402</v>
      </c>
      <c r="D23" s="2">
        <f>ABS(C23-B23)</f>
        <v>61.509597599199992</v>
      </c>
      <c r="E23" s="2">
        <f>D23/B23</f>
        <v>7.7468480070748816E-2</v>
      </c>
    </row>
    <row r="24" spans="1:5" x14ac:dyDescent="0.25">
      <c r="A24" s="2">
        <v>6.1139908765403197</v>
      </c>
      <c r="B24" s="2">
        <v>995.81463907130399</v>
      </c>
      <c r="C24" s="2">
        <f t="shared" si="0"/>
        <v>928.22607693412442</v>
      </c>
      <c r="D24" s="2">
        <f>ABS(C24-B24)</f>
        <v>67.588562137179565</v>
      </c>
      <c r="E24" s="2">
        <f t="shared" ref="E24:E28" si="1">D24/B24</f>
        <v>6.787263360600182E-2</v>
      </c>
    </row>
    <row r="25" spans="1:5" x14ac:dyDescent="0.25">
      <c r="A25" s="2">
        <v>5.7634663341931098</v>
      </c>
      <c r="B25" s="2">
        <v>1540.3302460780201</v>
      </c>
      <c r="C25" s="2">
        <f t="shared" si="0"/>
        <v>1324.1458273049286</v>
      </c>
      <c r="D25" s="2">
        <f t="shared" ref="D25:D29" si="2">ABS(C25-B25)</f>
        <v>216.18441877309147</v>
      </c>
      <c r="E25" s="2">
        <f t="shared" si="1"/>
        <v>0.14034939541279473</v>
      </c>
    </row>
    <row r="26" spans="1:5" x14ac:dyDescent="0.25">
      <c r="A26" s="2">
        <v>5.4867634801775704</v>
      </c>
      <c r="B26" s="2">
        <v>1981.0866018373099</v>
      </c>
      <c r="C26" s="2">
        <f t="shared" si="0"/>
        <v>1780.3450949567766</v>
      </c>
      <c r="D26" s="2">
        <f t="shared" si="2"/>
        <v>200.74150688053328</v>
      </c>
      <c r="E26" s="2">
        <f t="shared" si="1"/>
        <v>0.10132899121843564</v>
      </c>
    </row>
    <row r="27" spans="1:5" x14ac:dyDescent="0.25">
      <c r="A27" s="2">
        <v>5.1215534488593697</v>
      </c>
      <c r="B27" s="2">
        <v>2988.2012017122902</v>
      </c>
      <c r="C27" s="2">
        <f t="shared" si="0"/>
        <v>2694.6348289439038</v>
      </c>
      <c r="D27" s="2">
        <f t="shared" si="2"/>
        <v>293.56637276838637</v>
      </c>
      <c r="E27" s="2">
        <f t="shared" si="1"/>
        <v>9.8241836125414789E-2</v>
      </c>
    </row>
    <row r="28" spans="1:5" x14ac:dyDescent="0.25">
      <c r="A28" s="2">
        <v>4.6415888336127704</v>
      </c>
      <c r="B28" s="2">
        <v>4942.98247881938</v>
      </c>
      <c r="C28" s="2">
        <f t="shared" si="0"/>
        <v>4871.2079631257793</v>
      </c>
      <c r="D28" s="2">
        <f t="shared" si="2"/>
        <v>71.774515693600733</v>
      </c>
      <c r="E28" s="2">
        <f t="shared" si="1"/>
        <v>1.4520487580353292E-2</v>
      </c>
    </row>
    <row r="29" spans="1:5" x14ac:dyDescent="0.25">
      <c r="A29" s="2">
        <v>4.2482016981625996</v>
      </c>
      <c r="B29" s="2">
        <v>9916.4679538871096</v>
      </c>
      <c r="C29" s="2">
        <f t="shared" si="0"/>
        <v>8299.6494182444567</v>
      </c>
      <c r="D29" s="2">
        <f t="shared" si="2"/>
        <v>1616.8185356426529</v>
      </c>
      <c r="E29" s="2">
        <f>D29/B29</f>
        <v>0.16304379171707845</v>
      </c>
    </row>
    <row r="30" spans="1:5" x14ac:dyDescent="0.25">
      <c r="A30" s="2"/>
      <c r="B30" s="8"/>
      <c r="C30" s="2"/>
      <c r="D30" s="2"/>
      <c r="E30" s="2"/>
    </row>
    <row r="31" spans="1:5" x14ac:dyDescent="0.25">
      <c r="C31" s="11" t="s">
        <v>9</v>
      </c>
      <c r="D31" s="11"/>
      <c r="E31" s="4">
        <f>AVERAGE(E21:E30)</f>
        <v>9.4888201270049599E-2</v>
      </c>
    </row>
    <row r="35" spans="1:2" x14ac:dyDescent="0.25">
      <c r="A35" s="7" t="s">
        <v>5</v>
      </c>
      <c r="B35" s="12" t="s">
        <v>6</v>
      </c>
    </row>
    <row r="36" spans="1:2" x14ac:dyDescent="0.25">
      <c r="A36" s="7" t="s">
        <v>1</v>
      </c>
      <c r="B36" s="1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</sheetData>
  <mergeCells count="7">
    <mergeCell ref="E19:E20"/>
    <mergeCell ref="C31:D31"/>
    <mergeCell ref="A1:A2"/>
    <mergeCell ref="B19:B20"/>
    <mergeCell ref="B35:B36"/>
    <mergeCell ref="C19:C20"/>
    <mergeCell ref="D19:D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142F-A264-4D01-A26F-E9B61CBE035D}">
  <dimension ref="A1:E30"/>
  <sheetViews>
    <sheetView workbookViewId="0">
      <selection activeCell="A3" sqref="A3:B11"/>
    </sheetView>
  </sheetViews>
  <sheetFormatPr baseColWidth="10" defaultRowHeight="15" x14ac:dyDescent="0.25"/>
  <sheetData>
    <row r="1" spans="1:2" x14ac:dyDescent="0.25">
      <c r="A1" s="12" t="s">
        <v>12</v>
      </c>
      <c r="B1" s="3" t="s">
        <v>0</v>
      </c>
    </row>
    <row r="2" spans="1:2" x14ac:dyDescent="0.25">
      <c r="A2" s="12"/>
      <c r="B2" s="4" t="s">
        <v>2</v>
      </c>
    </row>
    <row r="3" spans="1:2" x14ac:dyDescent="0.25">
      <c r="A3" s="2">
        <v>200.61709699314201</v>
      </c>
      <c r="B3" s="2">
        <v>2.5217928074196401</v>
      </c>
    </row>
    <row r="4" spans="1:2" x14ac:dyDescent="0.25">
      <c r="A4" s="2">
        <v>500.55701475595799</v>
      </c>
      <c r="B4" s="2">
        <v>1.76955166807979</v>
      </c>
    </row>
    <row r="5" spans="1:2" x14ac:dyDescent="0.25">
      <c r="A5" s="2">
        <v>793.99515187371401</v>
      </c>
      <c r="B5" s="2">
        <v>1.48231386529599</v>
      </c>
    </row>
    <row r="6" spans="1:2" x14ac:dyDescent="0.25">
      <c r="A6" s="2">
        <v>1004.20295179893</v>
      </c>
      <c r="B6" s="2">
        <v>1.3566837790884201</v>
      </c>
    </row>
    <row r="7" spans="1:2" x14ac:dyDescent="0.25">
      <c r="A7" s="2">
        <v>1553.30532326707</v>
      </c>
      <c r="B7" s="2">
        <v>1.1253355826007601</v>
      </c>
    </row>
    <row r="8" spans="1:2" x14ac:dyDescent="0.25">
      <c r="A8" s="2">
        <v>1997.7744203375801</v>
      </c>
      <c r="B8" s="2">
        <v>1.0299603658099801</v>
      </c>
    </row>
    <row r="9" spans="1:2" x14ac:dyDescent="0.25">
      <c r="A9" s="2">
        <v>3013.3725189329798</v>
      </c>
      <c r="B9" s="2">
        <v>0.88862381627433895</v>
      </c>
    </row>
    <row r="10" spans="1:2" x14ac:dyDescent="0.25">
      <c r="A10" s="2">
        <v>4984.62002983815</v>
      </c>
      <c r="B10" s="2">
        <v>0.70864275348392503</v>
      </c>
    </row>
    <row r="11" spans="1:2" x14ac:dyDescent="0.25">
      <c r="A11" s="2">
        <v>9916.4679538871096</v>
      </c>
      <c r="B11" s="2">
        <v>0.53798384034436797</v>
      </c>
    </row>
    <row r="12" spans="1:2" x14ac:dyDescent="0.25">
      <c r="A12" s="2"/>
      <c r="B12" s="2"/>
    </row>
    <row r="18" spans="1:5" x14ac:dyDescent="0.25">
      <c r="A18" s="3" t="s">
        <v>0</v>
      </c>
      <c r="B18" s="12" t="s">
        <v>12</v>
      </c>
      <c r="C18" s="13" t="s">
        <v>11</v>
      </c>
      <c r="D18" s="15" t="s">
        <v>7</v>
      </c>
      <c r="E18" s="9" t="s">
        <v>8</v>
      </c>
    </row>
    <row r="19" spans="1:5" x14ac:dyDescent="0.25">
      <c r="A19" s="4" t="s">
        <v>2</v>
      </c>
      <c r="B19" s="12"/>
      <c r="C19" s="14"/>
      <c r="D19" s="16"/>
      <c r="E19" s="10"/>
    </row>
    <row r="20" spans="1:5" x14ac:dyDescent="0.25">
      <c r="A20" s="2">
        <v>2.5217928074196401</v>
      </c>
      <c r="B20" s="2">
        <v>200.61709699314201</v>
      </c>
      <c r="C20" s="2">
        <f>(2127.2)*((A20)^-2.526)</f>
        <v>205.63184662407832</v>
      </c>
      <c r="D20" s="2">
        <f>ABS(C20-B20)</f>
        <v>5.0147496309363078</v>
      </c>
      <c r="E20" s="2">
        <f>D20/B20</f>
        <v>2.4996621454988627E-2</v>
      </c>
    </row>
    <row r="21" spans="1:5" x14ac:dyDescent="0.25">
      <c r="A21" s="2">
        <v>1.76955166807979</v>
      </c>
      <c r="B21" s="2">
        <v>500.55701475595799</v>
      </c>
      <c r="C21" s="2">
        <f t="shared" ref="C21:C28" si="0">(2127.2)*((A21)^-2.526)</f>
        <v>503.1595965514972</v>
      </c>
      <c r="D21" s="2">
        <f t="shared" ref="D21:D28" si="1">ABS(C21-B21)</f>
        <v>2.6025817955392085</v>
      </c>
      <c r="E21" s="2">
        <f t="shared" ref="E21:E28" si="2">D21/B21</f>
        <v>5.1993713379645144E-3</v>
      </c>
    </row>
    <row r="22" spans="1:5" x14ac:dyDescent="0.25">
      <c r="A22" s="2">
        <v>1.48231386529599</v>
      </c>
      <c r="B22" s="2">
        <v>793.99515187371401</v>
      </c>
      <c r="C22" s="2">
        <f t="shared" si="0"/>
        <v>787.07016928188114</v>
      </c>
      <c r="D22" s="2">
        <f t="shared" si="1"/>
        <v>6.9249825918328725</v>
      </c>
      <c r="E22" s="2">
        <f t="shared" si="2"/>
        <v>8.7216937981181783E-3</v>
      </c>
    </row>
    <row r="23" spans="1:5" x14ac:dyDescent="0.25">
      <c r="A23" s="2">
        <v>1.3566837790884201</v>
      </c>
      <c r="B23" s="2">
        <v>1004.20295179893</v>
      </c>
      <c r="C23" s="2">
        <f t="shared" si="0"/>
        <v>984.39023900049085</v>
      </c>
      <c r="D23" s="2">
        <f t="shared" si="1"/>
        <v>19.812712798439179</v>
      </c>
      <c r="E23" s="2">
        <f t="shared" si="2"/>
        <v>1.9729789444401322E-2</v>
      </c>
    </row>
    <row r="24" spans="1:5" x14ac:dyDescent="0.25">
      <c r="A24" s="2">
        <v>1.1253355826007601</v>
      </c>
      <c r="B24" s="2">
        <v>1553.30532326707</v>
      </c>
      <c r="C24" s="2">
        <f t="shared" si="0"/>
        <v>1578.5918736196579</v>
      </c>
      <c r="D24" s="2">
        <f t="shared" si="1"/>
        <v>25.286550352587938</v>
      </c>
      <c r="E24" s="2">
        <f t="shared" si="2"/>
        <v>1.6279188626871301E-2</v>
      </c>
    </row>
    <row r="25" spans="1:5" x14ac:dyDescent="0.25">
      <c r="A25" s="2">
        <v>1.0299603658099801</v>
      </c>
      <c r="B25" s="2">
        <v>1997.7744203375801</v>
      </c>
      <c r="C25" s="2">
        <f t="shared" si="0"/>
        <v>1974.3480218218872</v>
      </c>
      <c r="D25" s="2">
        <f t="shared" si="1"/>
        <v>23.426398515692881</v>
      </c>
      <c r="E25" s="2">
        <f t="shared" si="2"/>
        <v>1.1726248107498709E-2</v>
      </c>
    </row>
    <row r="26" spans="1:5" x14ac:dyDescent="0.25">
      <c r="A26" s="2">
        <v>0.88862381627433895</v>
      </c>
      <c r="B26" s="2">
        <v>3013.3725189329798</v>
      </c>
      <c r="C26" s="2">
        <f t="shared" si="0"/>
        <v>2866.4659407022291</v>
      </c>
      <c r="D26" s="2">
        <f t="shared" si="1"/>
        <v>146.90657823075071</v>
      </c>
      <c r="E26" s="2">
        <f t="shared" si="2"/>
        <v>4.8751549072588475E-2</v>
      </c>
    </row>
    <row r="27" spans="1:5" x14ac:dyDescent="0.25">
      <c r="A27" s="2">
        <v>0.70864275348392503</v>
      </c>
      <c r="B27" s="2">
        <v>4984.62002983815</v>
      </c>
      <c r="C27" s="2">
        <f t="shared" si="0"/>
        <v>5077.2533772023571</v>
      </c>
      <c r="D27" s="2">
        <f t="shared" si="1"/>
        <v>92.633347364207111</v>
      </c>
      <c r="E27" s="2">
        <f t="shared" si="2"/>
        <v>1.8583833232964579E-2</v>
      </c>
    </row>
    <row r="28" spans="1:5" x14ac:dyDescent="0.25">
      <c r="A28" s="2">
        <v>0.53798384034436797</v>
      </c>
      <c r="B28" s="2">
        <v>9916.4679538871096</v>
      </c>
      <c r="C28" s="2">
        <f t="shared" si="0"/>
        <v>10183.222836246401</v>
      </c>
      <c r="D28" s="2">
        <f t="shared" si="1"/>
        <v>266.75488235929151</v>
      </c>
      <c r="E28" s="2">
        <f t="shared" si="2"/>
        <v>2.6900191035733396E-2</v>
      </c>
    </row>
    <row r="29" spans="1:5" x14ac:dyDescent="0.25">
      <c r="A29" s="2"/>
      <c r="B29" s="2"/>
      <c r="C29" s="2"/>
      <c r="D29" s="2"/>
      <c r="E29" s="2"/>
    </row>
    <row r="30" spans="1:5" x14ac:dyDescent="0.25">
      <c r="C30" s="11" t="s">
        <v>9</v>
      </c>
      <c r="D30" s="11"/>
      <c r="E30" s="4">
        <f>AVERAGE(E20:E29)</f>
        <v>2.0098720679014345E-2</v>
      </c>
    </row>
  </sheetData>
  <mergeCells count="6">
    <mergeCell ref="E18:E19"/>
    <mergeCell ref="C30:D30"/>
    <mergeCell ref="A1:A2"/>
    <mergeCell ref="B18:B19"/>
    <mergeCell ref="C18:C19"/>
    <mergeCell ref="D18:D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A761-882B-44F1-A786-A95B3813B6B6}">
  <dimension ref="A1:E30"/>
  <sheetViews>
    <sheetView topLeftCell="A16" workbookViewId="0">
      <selection activeCell="C20" sqref="C20:C28"/>
    </sheetView>
  </sheetViews>
  <sheetFormatPr baseColWidth="10" defaultRowHeight="15" x14ac:dyDescent="0.25"/>
  <sheetData>
    <row r="1" spans="1:2" x14ac:dyDescent="0.25">
      <c r="A1" s="12" t="s">
        <v>12</v>
      </c>
      <c r="B1" s="3" t="s">
        <v>0</v>
      </c>
    </row>
    <row r="2" spans="1:2" x14ac:dyDescent="0.25">
      <c r="A2" s="12"/>
      <c r="B2" s="4" t="s">
        <v>3</v>
      </c>
    </row>
    <row r="3" spans="1:2" x14ac:dyDescent="0.25">
      <c r="A3" s="2">
        <v>200.61709699314201</v>
      </c>
      <c r="B3" s="2">
        <v>8.8862381627433802</v>
      </c>
    </row>
    <row r="4" spans="1:2" x14ac:dyDescent="0.25">
      <c r="A4" s="2">
        <v>500.55701475595799</v>
      </c>
      <c r="B4" s="2">
        <v>8.2947522476968896</v>
      </c>
    </row>
    <row r="5" spans="1:2" x14ac:dyDescent="0.25">
      <c r="A5" s="2">
        <v>793.99515187371401</v>
      </c>
      <c r="B5" s="2">
        <v>7.9746090584764202</v>
      </c>
    </row>
    <row r="6" spans="1:2" x14ac:dyDescent="0.25">
      <c r="A6" s="2">
        <v>1004.20295179893</v>
      </c>
      <c r="B6" s="2">
        <v>7.7426368268112498</v>
      </c>
    </row>
    <row r="7" spans="1:2" x14ac:dyDescent="0.25">
      <c r="A7" s="2">
        <v>1566.3896969063401</v>
      </c>
      <c r="B7" s="2">
        <v>7.5917496890987497</v>
      </c>
    </row>
    <row r="8" spans="1:2" x14ac:dyDescent="0.25">
      <c r="A8" s="2">
        <v>1981.0866018373099</v>
      </c>
      <c r="B8" s="2">
        <v>7.5174124013230603</v>
      </c>
    </row>
    <row r="9" spans="1:2" x14ac:dyDescent="0.25">
      <c r="A9" s="2">
        <v>3013.3725189329798</v>
      </c>
      <c r="B9" s="2">
        <v>7.2987394960690102</v>
      </c>
    </row>
    <row r="10" spans="1:2" x14ac:dyDescent="0.25">
      <c r="A10" s="2">
        <v>4942.98247881938</v>
      </c>
      <c r="B10" s="2">
        <v>6.9483284878018896</v>
      </c>
    </row>
    <row r="11" spans="1:2" x14ac:dyDescent="0.25">
      <c r="A11" s="2">
        <v>10000</v>
      </c>
      <c r="B11" s="2">
        <v>6.42232542222935</v>
      </c>
    </row>
    <row r="18" spans="1:5" x14ac:dyDescent="0.25">
      <c r="A18" s="3" t="s">
        <v>0</v>
      </c>
      <c r="B18" s="12" t="s">
        <v>12</v>
      </c>
      <c r="C18" s="13" t="s">
        <v>11</v>
      </c>
      <c r="D18" s="15" t="s">
        <v>7</v>
      </c>
      <c r="E18" s="9" t="s">
        <v>8</v>
      </c>
    </row>
    <row r="19" spans="1:5" x14ac:dyDescent="0.25">
      <c r="A19" s="4" t="s">
        <v>3</v>
      </c>
      <c r="B19" s="12"/>
      <c r="C19" s="14"/>
      <c r="D19" s="16"/>
      <c r="E19" s="10"/>
    </row>
    <row r="20" spans="1:5" x14ac:dyDescent="0.25">
      <c r="A20" s="2">
        <v>8.8862381627433802</v>
      </c>
      <c r="B20" s="2">
        <v>200.61709699314201</v>
      </c>
      <c r="C20" s="2">
        <f>(1000000000000000)*((A20)^-13.5)</f>
        <v>155.7068404753785</v>
      </c>
      <c r="D20" s="2">
        <f>ABS(C20-B20)</f>
        <v>44.910256517763514</v>
      </c>
      <c r="E20" s="2">
        <f>D20/B20</f>
        <v>0.22386056418361366</v>
      </c>
    </row>
    <row r="21" spans="1:5" x14ac:dyDescent="0.25">
      <c r="A21" s="2">
        <v>8.2947522476968896</v>
      </c>
      <c r="B21" s="2">
        <v>500.55701475595799</v>
      </c>
      <c r="C21" s="2">
        <f t="shared" ref="C21:C28" si="0">(1000000000000000)*((A21)^-13.5)</f>
        <v>394.59706090565248</v>
      </c>
      <c r="D21" s="2">
        <f t="shared" ref="D21:D28" si="1">ABS(C21-B21)</f>
        <v>105.95995385030551</v>
      </c>
      <c r="E21" s="2">
        <f t="shared" ref="E21:E28" si="2">D21/B21</f>
        <v>0.21168408538229219</v>
      </c>
    </row>
    <row r="22" spans="1:5" x14ac:dyDescent="0.25">
      <c r="A22" s="2">
        <v>7.9746090584764202</v>
      </c>
      <c r="B22" s="2">
        <v>793.99515187371401</v>
      </c>
      <c r="C22" s="2">
        <f t="shared" si="0"/>
        <v>671.30993868299913</v>
      </c>
      <c r="D22" s="2">
        <f t="shared" si="1"/>
        <v>122.68521319071488</v>
      </c>
      <c r="E22" s="2">
        <f t="shared" si="2"/>
        <v>0.15451632532162882</v>
      </c>
    </row>
    <row r="23" spans="1:5" x14ac:dyDescent="0.25">
      <c r="A23" s="2">
        <v>7.7426368268112498</v>
      </c>
      <c r="B23" s="2">
        <v>1004.20295179893</v>
      </c>
      <c r="C23" s="2">
        <f t="shared" si="0"/>
        <v>1000.0000000000365</v>
      </c>
      <c r="D23" s="2">
        <f t="shared" si="1"/>
        <v>4.2029517988935368</v>
      </c>
      <c r="E23" s="2">
        <f t="shared" si="2"/>
        <v>4.1853609286492989E-3</v>
      </c>
    </row>
    <row r="24" spans="1:5" x14ac:dyDescent="0.25">
      <c r="A24" s="2">
        <v>7.5917496890987497</v>
      </c>
      <c r="B24" s="2">
        <v>1566.3896969063401</v>
      </c>
      <c r="C24" s="2">
        <f t="shared" si="0"/>
        <v>1304.3213867190486</v>
      </c>
      <c r="D24" s="2">
        <f t="shared" si="1"/>
        <v>262.06831018729144</v>
      </c>
      <c r="E24" s="2">
        <f t="shared" si="2"/>
        <v>0.16730722291195038</v>
      </c>
    </row>
    <row r="25" spans="1:5" x14ac:dyDescent="0.25">
      <c r="A25" s="2">
        <v>7.5174124013230603</v>
      </c>
      <c r="B25" s="2">
        <v>1981.0866018373099</v>
      </c>
      <c r="C25" s="2">
        <f t="shared" si="0"/>
        <v>1489.624899583481</v>
      </c>
      <c r="D25" s="2">
        <f t="shared" si="1"/>
        <v>491.46170225382889</v>
      </c>
      <c r="E25" s="2">
        <f t="shared" si="2"/>
        <v>0.24807683914374812</v>
      </c>
    </row>
    <row r="26" spans="1:5" x14ac:dyDescent="0.25">
      <c r="A26" s="2">
        <v>7.2987394960690102</v>
      </c>
      <c r="B26" s="2">
        <v>3013.3725189329798</v>
      </c>
      <c r="C26" s="2">
        <f t="shared" si="0"/>
        <v>2218.9823414590305</v>
      </c>
      <c r="D26" s="2">
        <f t="shared" si="1"/>
        <v>794.39017747394928</v>
      </c>
      <c r="E26" s="2">
        <f t="shared" si="2"/>
        <v>0.26362163074190337</v>
      </c>
    </row>
    <row r="27" spans="1:5" x14ac:dyDescent="0.25">
      <c r="A27" s="2">
        <v>6.9483284878018896</v>
      </c>
      <c r="B27" s="2">
        <v>4942.98247881938</v>
      </c>
      <c r="C27" s="2">
        <f t="shared" si="0"/>
        <v>4311.3708853990338</v>
      </c>
      <c r="D27" s="2">
        <f t="shared" si="1"/>
        <v>631.61159342034625</v>
      </c>
      <c r="E27" s="2">
        <f t="shared" si="2"/>
        <v>0.12777945220861986</v>
      </c>
    </row>
    <row r="28" spans="1:5" x14ac:dyDescent="0.25">
      <c r="A28" s="2">
        <v>6.42232542222935</v>
      </c>
      <c r="B28" s="2">
        <v>10000</v>
      </c>
      <c r="C28" s="2">
        <f t="shared" si="0"/>
        <v>12478.254704700461</v>
      </c>
      <c r="D28" s="2">
        <f t="shared" si="1"/>
        <v>2478.2547047004609</v>
      </c>
      <c r="E28" s="2">
        <f t="shared" si="2"/>
        <v>0.24782547047004611</v>
      </c>
    </row>
    <row r="29" spans="1:5" x14ac:dyDescent="0.25">
      <c r="C29" s="2"/>
      <c r="D29" s="2"/>
      <c r="E29" s="2"/>
    </row>
    <row r="30" spans="1:5" x14ac:dyDescent="0.25">
      <c r="C30" s="11" t="s">
        <v>9</v>
      </c>
      <c r="D30" s="11"/>
      <c r="E30" s="4">
        <f>AVERAGE(E20:E29)</f>
        <v>0.18320632792138353</v>
      </c>
    </row>
  </sheetData>
  <mergeCells count="6">
    <mergeCell ref="E18:E19"/>
    <mergeCell ref="C30:D30"/>
    <mergeCell ref="A1:A2"/>
    <mergeCell ref="B18:B19"/>
    <mergeCell ref="C18:C19"/>
    <mergeCell ref="D18:D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929E0-C068-4B1B-BB8E-F6B06E71788E}">
  <dimension ref="A1:E29"/>
  <sheetViews>
    <sheetView topLeftCell="A10" workbookViewId="0">
      <selection activeCell="D19" sqref="D19:D27"/>
    </sheetView>
  </sheetViews>
  <sheetFormatPr baseColWidth="10" defaultRowHeight="15" x14ac:dyDescent="0.25"/>
  <sheetData>
    <row r="1" spans="1:2" x14ac:dyDescent="0.25">
      <c r="A1" s="12" t="s">
        <v>12</v>
      </c>
      <c r="B1" s="3" t="s">
        <v>0</v>
      </c>
    </row>
    <row r="2" spans="1:2" x14ac:dyDescent="0.25">
      <c r="A2" s="12"/>
      <c r="B2" s="4" t="s">
        <v>13</v>
      </c>
    </row>
    <row r="3" spans="1:2" x14ac:dyDescent="0.25">
      <c r="A3" s="2">
        <v>202.30700883221499</v>
      </c>
      <c r="B3" s="2">
        <v>5.7070313260571597</v>
      </c>
    </row>
    <row r="4" spans="1:2" x14ac:dyDescent="0.25">
      <c r="A4" s="2">
        <v>496.37575959208698</v>
      </c>
      <c r="B4" s="2">
        <v>4.2066039367639396</v>
      </c>
    </row>
    <row r="5" spans="1:2" x14ac:dyDescent="0.25">
      <c r="A5" s="2">
        <v>800.68342434614397</v>
      </c>
      <c r="B5" s="2">
        <v>3.6652412370796199</v>
      </c>
    </row>
    <row r="6" spans="1:2" x14ac:dyDescent="0.25">
      <c r="A6" s="2">
        <v>1004.20295179893</v>
      </c>
      <c r="B6" s="2">
        <v>3.38777477444025</v>
      </c>
    </row>
    <row r="7" spans="1:2" x14ac:dyDescent="0.25">
      <c r="A7" s="2">
        <v>1553.30532326707</v>
      </c>
      <c r="B7" s="2">
        <v>2.9517900881271601</v>
      </c>
    </row>
    <row r="8" spans="1:2" x14ac:dyDescent="0.25">
      <c r="A8" s="2">
        <v>1997.7744203375801</v>
      </c>
      <c r="B8" s="2">
        <v>2.7553129929462998</v>
      </c>
    </row>
    <row r="9" spans="1:2" x14ac:dyDescent="0.25">
      <c r="A9" s="2">
        <v>2988.2012017122902</v>
      </c>
      <c r="B9" s="2">
        <v>2.4244620170823201</v>
      </c>
    </row>
    <row r="10" spans="1:2" x14ac:dyDescent="0.25">
      <c r="A10" s="2">
        <v>4942.98247881938</v>
      </c>
      <c r="B10" s="2">
        <v>2.263084940708</v>
      </c>
    </row>
    <row r="11" spans="1:2" x14ac:dyDescent="0.25">
      <c r="A11" s="2">
        <v>9916.4679538871096</v>
      </c>
      <c r="B11" s="2">
        <v>2.0309176209047299</v>
      </c>
    </row>
    <row r="12" spans="1:2" x14ac:dyDescent="0.25">
      <c r="A12" s="2"/>
      <c r="B12" s="2"/>
    </row>
    <row r="17" spans="1:5" x14ac:dyDescent="0.25">
      <c r="A17" s="3" t="s">
        <v>0</v>
      </c>
      <c r="B17" s="12" t="s">
        <v>12</v>
      </c>
      <c r="C17" s="13" t="s">
        <v>11</v>
      </c>
      <c r="D17" s="15" t="s">
        <v>7</v>
      </c>
      <c r="E17" s="9" t="s">
        <v>8</v>
      </c>
    </row>
    <row r="18" spans="1:5" x14ac:dyDescent="0.25">
      <c r="A18" s="4" t="s">
        <v>13</v>
      </c>
      <c r="B18" s="12"/>
      <c r="C18" s="14"/>
      <c r="D18" s="16"/>
      <c r="E18" s="10"/>
    </row>
    <row r="19" spans="1:5" x14ac:dyDescent="0.25">
      <c r="A19" s="2">
        <v>5.7070313260571597</v>
      </c>
      <c r="B19" s="2">
        <v>202.30700883221499</v>
      </c>
      <c r="C19" s="2">
        <f>(88158)*((A19)^-3.597)</f>
        <v>167.6694874240477</v>
      </c>
      <c r="D19" s="2">
        <f>ABS(C19-B19)</f>
        <v>34.637521408167288</v>
      </c>
      <c r="E19" s="2">
        <f>D19/B19</f>
        <v>0.17121266143030273</v>
      </c>
    </row>
    <row r="20" spans="1:5" x14ac:dyDescent="0.25">
      <c r="A20" s="2">
        <v>4.2066039367639396</v>
      </c>
      <c r="B20" s="2">
        <v>496.37575959208698</v>
      </c>
      <c r="C20" s="2">
        <f t="shared" ref="C20:C27" si="0">(88158)*((A20)^-3.597)</f>
        <v>502.31908353909671</v>
      </c>
      <c r="D20" s="2">
        <f t="shared" ref="D20:D27" si="1">ABS(C20-B20)</f>
        <v>5.9433239470097305</v>
      </c>
      <c r="E20" s="2">
        <f t="shared" ref="E20:E27" si="2">D20/B20</f>
        <v>1.1973437123307253E-2</v>
      </c>
    </row>
    <row r="21" spans="1:5" x14ac:dyDescent="0.25">
      <c r="A21" s="2">
        <v>3.6652412370796199</v>
      </c>
      <c r="B21" s="2">
        <v>800.68342434614397</v>
      </c>
      <c r="C21" s="2">
        <f t="shared" si="0"/>
        <v>824.48888621825586</v>
      </c>
      <c r="D21" s="2">
        <f t="shared" si="1"/>
        <v>23.805461872111891</v>
      </c>
      <c r="E21" s="2">
        <f t="shared" si="2"/>
        <v>2.9731428362654022E-2</v>
      </c>
    </row>
    <row r="22" spans="1:5" x14ac:dyDescent="0.25">
      <c r="A22" s="2">
        <v>3.38777477444025</v>
      </c>
      <c r="B22" s="2">
        <v>1004.20295179893</v>
      </c>
      <c r="C22" s="2">
        <f t="shared" si="0"/>
        <v>1094.3573645555596</v>
      </c>
      <c r="D22" s="2">
        <f t="shared" si="1"/>
        <v>90.15441275662954</v>
      </c>
      <c r="E22" s="2">
        <f t="shared" si="2"/>
        <v>8.9777083999929341E-2</v>
      </c>
    </row>
    <row r="23" spans="1:5" x14ac:dyDescent="0.25">
      <c r="A23" s="2">
        <v>2.9517900881271601</v>
      </c>
      <c r="B23" s="2">
        <v>1553.30532326707</v>
      </c>
      <c r="C23" s="2">
        <f t="shared" si="0"/>
        <v>1796.239709369785</v>
      </c>
      <c r="D23" s="2">
        <f t="shared" si="1"/>
        <v>242.93438610271505</v>
      </c>
      <c r="E23" s="2">
        <f t="shared" si="2"/>
        <v>0.15639834774514949</v>
      </c>
    </row>
    <row r="24" spans="1:5" x14ac:dyDescent="0.25">
      <c r="A24" s="2">
        <v>2.7553129929462998</v>
      </c>
      <c r="B24" s="2">
        <v>1997.7744203375801</v>
      </c>
      <c r="C24" s="2">
        <f t="shared" si="0"/>
        <v>2301.2661915321587</v>
      </c>
      <c r="D24" s="2">
        <f t="shared" si="1"/>
        <v>303.49177119457863</v>
      </c>
      <c r="E24" s="2">
        <f t="shared" si="2"/>
        <v>0.15191493499215752</v>
      </c>
    </row>
    <row r="25" spans="1:5" x14ac:dyDescent="0.25">
      <c r="A25" s="2">
        <v>2.4244620170823201</v>
      </c>
      <c r="B25" s="2">
        <v>2988.2012017122902</v>
      </c>
      <c r="C25" s="2">
        <f t="shared" si="0"/>
        <v>3645.8617013597113</v>
      </c>
      <c r="D25" s="2">
        <f t="shared" si="1"/>
        <v>657.66049964742115</v>
      </c>
      <c r="E25" s="2">
        <f t="shared" si="2"/>
        <v>0.22008574900196495</v>
      </c>
    </row>
    <row r="26" spans="1:5" x14ac:dyDescent="0.25">
      <c r="A26" s="2">
        <v>2.263084940708</v>
      </c>
      <c r="B26" s="2">
        <v>4942.98247881938</v>
      </c>
      <c r="C26" s="2">
        <f t="shared" si="0"/>
        <v>4670.9235012317358</v>
      </c>
      <c r="D26" s="2">
        <f t="shared" si="1"/>
        <v>272.05897758764422</v>
      </c>
      <c r="E26" s="2">
        <f t="shared" si="2"/>
        <v>5.5039437981707122E-2</v>
      </c>
    </row>
    <row r="27" spans="1:5" x14ac:dyDescent="0.25">
      <c r="A27" s="2">
        <v>2.0309176209047299</v>
      </c>
      <c r="B27" s="2">
        <v>9916.4679538871096</v>
      </c>
      <c r="C27" s="2">
        <f t="shared" si="0"/>
        <v>6894.3368413025692</v>
      </c>
      <c r="D27" s="2">
        <f t="shared" si="1"/>
        <v>3022.1311125845405</v>
      </c>
      <c r="E27" s="2">
        <f t="shared" si="2"/>
        <v>0.3047588240730319</v>
      </c>
    </row>
    <row r="28" spans="1:5" x14ac:dyDescent="0.25">
      <c r="A28" s="2"/>
      <c r="B28" s="2"/>
      <c r="C28" s="2"/>
      <c r="D28" s="2"/>
      <c r="E28" s="2"/>
    </row>
    <row r="29" spans="1:5" x14ac:dyDescent="0.25">
      <c r="C29" s="11" t="s">
        <v>9</v>
      </c>
      <c r="D29" s="11"/>
      <c r="E29" s="4">
        <f>AVERAGE(E19:E28)</f>
        <v>0.13232132274557826</v>
      </c>
    </row>
  </sheetData>
  <mergeCells count="6">
    <mergeCell ref="E17:E18"/>
    <mergeCell ref="C29:D29"/>
    <mergeCell ref="A1:A2"/>
    <mergeCell ref="B17:B18"/>
    <mergeCell ref="C17:C18"/>
    <mergeCell ref="D17:D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43DA-870C-4FD9-86D4-30D11917DC17}">
  <dimension ref="A1:E29"/>
  <sheetViews>
    <sheetView tabSelected="1" workbookViewId="0">
      <selection activeCell="B3" sqref="A3:B6"/>
    </sheetView>
  </sheetViews>
  <sheetFormatPr baseColWidth="10" defaultRowHeight="15" x14ac:dyDescent="0.25"/>
  <sheetData>
    <row r="1" spans="1:2" x14ac:dyDescent="0.25">
      <c r="A1" s="12" t="s">
        <v>12</v>
      </c>
      <c r="B1" s="3" t="s">
        <v>0</v>
      </c>
    </row>
    <row r="2" spans="1:2" x14ac:dyDescent="0.25">
      <c r="A2" s="12"/>
      <c r="B2" s="4" t="s">
        <v>4</v>
      </c>
    </row>
    <row r="3" spans="1:2" x14ac:dyDescent="0.25">
      <c r="A3" s="2">
        <v>200.61709699314201</v>
      </c>
      <c r="B3" s="2">
        <v>1.9913394573407299</v>
      </c>
    </row>
    <row r="4" spans="1:2" x14ac:dyDescent="0.25">
      <c r="A4" s="2">
        <v>500.55701475595799</v>
      </c>
      <c r="B4" s="2">
        <v>1.3566837790884201</v>
      </c>
    </row>
    <row r="5" spans="1:2" x14ac:dyDescent="0.25">
      <c r="A5" s="2">
        <v>793.99515187371401</v>
      </c>
      <c r="B5" s="2">
        <v>1.0926008611173701</v>
      </c>
    </row>
    <row r="6" spans="1:2" x14ac:dyDescent="0.25">
      <c r="A6" s="2">
        <v>995.81463907130399</v>
      </c>
      <c r="B6" s="2">
        <v>1.00988868028081</v>
      </c>
    </row>
    <row r="7" spans="1:2" x14ac:dyDescent="0.25">
      <c r="A7" s="2">
        <v>1566.3896969063401</v>
      </c>
      <c r="B7" s="2">
        <v>0.82947522476968905</v>
      </c>
    </row>
    <row r="8" spans="1:2" x14ac:dyDescent="0.25">
      <c r="A8" s="2">
        <v>1981.0866018373099</v>
      </c>
      <c r="B8" s="2">
        <v>0.74438030132516797</v>
      </c>
    </row>
    <row r="9" spans="1:2" x14ac:dyDescent="0.25">
      <c r="A9" s="2">
        <v>2988.2012017122902</v>
      </c>
      <c r="B9" s="2">
        <v>0.63594389635534398</v>
      </c>
    </row>
    <row r="10" spans="1:2" x14ac:dyDescent="0.25">
      <c r="A10" s="2">
        <v>4942.98247881938</v>
      </c>
      <c r="B10" s="2">
        <v>0.51721988534562302</v>
      </c>
    </row>
    <row r="11" spans="1:2" x14ac:dyDescent="0.25">
      <c r="A11" s="2">
        <v>10000</v>
      </c>
      <c r="B11" s="2">
        <v>0.39266039037683298</v>
      </c>
    </row>
    <row r="17" spans="1:5" x14ac:dyDescent="0.25">
      <c r="A17" s="3" t="s">
        <v>0</v>
      </c>
      <c r="B17" s="12" t="s">
        <v>12</v>
      </c>
      <c r="C17" s="13" t="s">
        <v>11</v>
      </c>
      <c r="D17" s="15" t="s">
        <v>7</v>
      </c>
      <c r="E17" s="9" t="s">
        <v>8</v>
      </c>
    </row>
    <row r="18" spans="1:5" x14ac:dyDescent="0.25">
      <c r="A18" s="4" t="s">
        <v>4</v>
      </c>
      <c r="B18" s="12"/>
      <c r="C18" s="14"/>
      <c r="D18" s="16"/>
      <c r="E18" s="10"/>
    </row>
    <row r="19" spans="1:5" x14ac:dyDescent="0.25">
      <c r="A19" s="2">
        <v>1.9913394573407299</v>
      </c>
      <c r="B19" s="2">
        <v>200.61709699314201</v>
      </c>
      <c r="C19" s="2">
        <f>(1009.2)*((A19)^-2.35)</f>
        <v>199.97964304778935</v>
      </c>
      <c r="D19" s="2">
        <f>ABS(C19-B19)</f>
        <v>0.63745394535266087</v>
      </c>
      <c r="E19" s="2">
        <f>D19/B19</f>
        <v>3.1774657041042315E-3</v>
      </c>
    </row>
    <row r="20" spans="1:5" x14ac:dyDescent="0.25">
      <c r="A20" s="2">
        <v>1.3566837790884201</v>
      </c>
      <c r="B20" s="2">
        <v>500.55701475595799</v>
      </c>
      <c r="C20" s="2">
        <f t="shared" ref="C20:C27" si="0">(1009.2)*((A20)^-2.35)</f>
        <v>492.77929912726472</v>
      </c>
      <c r="D20" s="2">
        <f t="shared" ref="D20:D27" si="1">ABS(C20-B20)</f>
        <v>7.7777156286932723</v>
      </c>
      <c r="E20" s="2">
        <f t="shared" ref="E20:E27" si="2">D20/B20</f>
        <v>1.5538121331663339E-2</v>
      </c>
    </row>
    <row r="21" spans="1:5" x14ac:dyDescent="0.25">
      <c r="A21" s="2">
        <v>1.0926008611173701</v>
      </c>
      <c r="B21" s="2">
        <v>793.99515187371401</v>
      </c>
      <c r="C21" s="2">
        <f t="shared" si="0"/>
        <v>819.58240532878506</v>
      </c>
      <c r="D21" s="2">
        <f t="shared" si="1"/>
        <v>25.58725345507105</v>
      </c>
      <c r="E21" s="2">
        <f t="shared" si="2"/>
        <v>3.2225956789142633E-2</v>
      </c>
    </row>
    <row r="22" spans="1:5" x14ac:dyDescent="0.25">
      <c r="A22" s="2">
        <v>1.00988868028081</v>
      </c>
      <c r="B22" s="2">
        <v>995.81463907130399</v>
      </c>
      <c r="C22" s="2">
        <f t="shared" si="0"/>
        <v>986.13076228972511</v>
      </c>
      <c r="D22" s="2">
        <f t="shared" si="1"/>
        <v>9.6838767815788742</v>
      </c>
      <c r="E22" s="2">
        <f t="shared" si="2"/>
        <v>9.7245776489187294E-3</v>
      </c>
    </row>
    <row r="23" spans="1:5" x14ac:dyDescent="0.25">
      <c r="A23" s="2">
        <v>0.82947522476968905</v>
      </c>
      <c r="B23" s="2">
        <v>1566.3896969063401</v>
      </c>
      <c r="C23" s="2">
        <f t="shared" si="0"/>
        <v>1565.990804881654</v>
      </c>
      <c r="D23" s="2">
        <f t="shared" si="1"/>
        <v>0.39889202468611984</v>
      </c>
      <c r="E23" s="2">
        <f t="shared" si="2"/>
        <v>2.5465695125162139E-4</v>
      </c>
    </row>
    <row r="24" spans="1:5" x14ac:dyDescent="0.25">
      <c r="A24" s="2">
        <v>0.74438030132516797</v>
      </c>
      <c r="B24" s="2">
        <v>1981.0866018373099</v>
      </c>
      <c r="C24" s="2">
        <f t="shared" si="0"/>
        <v>2019.5717780055938</v>
      </c>
      <c r="D24" s="2">
        <f t="shared" si="1"/>
        <v>38.485176168283942</v>
      </c>
      <c r="E24" s="2">
        <f t="shared" si="2"/>
        <v>1.9426296726549871E-2</v>
      </c>
    </row>
    <row r="25" spans="1:5" x14ac:dyDescent="0.25">
      <c r="A25" s="2">
        <v>0.63594389635534398</v>
      </c>
      <c r="B25" s="2">
        <v>2988.2012017122902</v>
      </c>
      <c r="C25" s="2">
        <f t="shared" si="0"/>
        <v>2923.7689780464875</v>
      </c>
      <c r="D25" s="2">
        <f t="shared" si="1"/>
        <v>64.432223665802667</v>
      </c>
      <c r="E25" s="2">
        <f t="shared" si="2"/>
        <v>2.15622106131548E-2</v>
      </c>
    </row>
    <row r="26" spans="1:5" x14ac:dyDescent="0.25">
      <c r="A26" s="2">
        <v>0.51721988534562302</v>
      </c>
      <c r="B26" s="2">
        <v>4942.98247881938</v>
      </c>
      <c r="C26" s="2">
        <f t="shared" si="0"/>
        <v>4751.6067401731007</v>
      </c>
      <c r="D26" s="2">
        <f t="shared" si="1"/>
        <v>191.37573864627939</v>
      </c>
      <c r="E26" s="2">
        <f t="shared" si="2"/>
        <v>3.8716653248584657E-2</v>
      </c>
    </row>
    <row r="27" spans="1:5" x14ac:dyDescent="0.25">
      <c r="A27" s="2">
        <v>0.39266039037683298</v>
      </c>
      <c r="B27" s="2">
        <v>10000</v>
      </c>
      <c r="C27" s="2">
        <f t="shared" si="0"/>
        <v>9078.9802406017425</v>
      </c>
      <c r="D27" s="2">
        <f t="shared" si="1"/>
        <v>921.01975939825752</v>
      </c>
      <c r="E27" s="2">
        <f t="shared" si="2"/>
        <v>9.2101975939825748E-2</v>
      </c>
    </row>
    <row r="28" spans="1:5" x14ac:dyDescent="0.25">
      <c r="C28" s="2"/>
      <c r="D28" s="2"/>
      <c r="E28" s="2"/>
    </row>
    <row r="29" spans="1:5" x14ac:dyDescent="0.25">
      <c r="C29" s="11" t="s">
        <v>9</v>
      </c>
      <c r="D29" s="11"/>
      <c r="E29" s="4">
        <f>AVERAGE(E19:E28)</f>
        <v>2.5858657217021738E-2</v>
      </c>
    </row>
  </sheetData>
  <mergeCells count="6">
    <mergeCell ref="E17:E18"/>
    <mergeCell ref="C29:D29"/>
    <mergeCell ref="A1:A2"/>
    <mergeCell ref="B17:B18"/>
    <mergeCell ref="C17:C18"/>
    <mergeCell ref="D17:D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Alcohol</vt:lpstr>
      <vt:lpstr>CH4</vt:lpstr>
      <vt:lpstr>CO</vt:lpstr>
      <vt:lpstr>H2</vt:lpstr>
      <vt:lpstr>LPG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Califa</dc:creator>
  <cp:lastModifiedBy>Onmotica Developer</cp:lastModifiedBy>
  <dcterms:created xsi:type="dcterms:W3CDTF">2019-08-13T03:04:53Z</dcterms:created>
  <dcterms:modified xsi:type="dcterms:W3CDTF">2019-08-15T23:15:17Z</dcterms:modified>
</cp:coreProperties>
</file>