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8\"/>
    </mc:Choice>
  </mc:AlternateContent>
  <xr:revisionPtr revIDLastSave="0" documentId="13_ncr:1_{D77AE281-F126-48B4-9B5B-C10BFF53D55B}" xr6:coauthVersionLast="43" xr6:coauthVersionMax="43" xr10:uidLastSave="{00000000-0000-0000-0000-000000000000}"/>
  <bookViews>
    <workbookView xWindow="-120" yWindow="-120" windowWidth="20730" windowHeight="11160" xr2:uid="{9C5EFFC2-5141-4097-B56E-3EAE3E1B3AE4}"/>
  </bookViews>
  <sheets>
    <sheet name="Alcohol" sheetId="1" r:id="rId1"/>
    <sheet name="CH4" sheetId="3" r:id="rId2"/>
    <sheet name="CO" sheetId="4" r:id="rId3"/>
    <sheet name="H2" sheetId="2" r:id="rId4"/>
    <sheet name="LP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6" l="1"/>
  <c r="E21" i="6"/>
  <c r="E22" i="6"/>
  <c r="E23" i="6"/>
  <c r="E24" i="6"/>
  <c r="E25" i="6"/>
  <c r="E26" i="6"/>
  <c r="E27" i="6"/>
  <c r="E19" i="6"/>
  <c r="D20" i="6"/>
  <c r="D21" i="6"/>
  <c r="D22" i="6"/>
  <c r="D23" i="6"/>
  <c r="D24" i="6"/>
  <c r="D25" i="6"/>
  <c r="D26" i="6"/>
  <c r="D27" i="6"/>
  <c r="D19" i="6"/>
  <c r="C20" i="6"/>
  <c r="C21" i="6"/>
  <c r="C22" i="6"/>
  <c r="C23" i="6"/>
  <c r="C24" i="6"/>
  <c r="C25" i="6"/>
  <c r="C26" i="6"/>
  <c r="C27" i="6"/>
  <c r="C19" i="6"/>
  <c r="E20" i="2"/>
  <c r="E21" i="2"/>
  <c r="E22" i="2"/>
  <c r="E23" i="2"/>
  <c r="E24" i="2"/>
  <c r="E25" i="2"/>
  <c r="E26" i="2"/>
  <c r="E27" i="2"/>
  <c r="D20" i="2"/>
  <c r="D21" i="2"/>
  <c r="D22" i="2"/>
  <c r="D23" i="2"/>
  <c r="D24" i="2"/>
  <c r="D25" i="2"/>
  <c r="D26" i="2"/>
  <c r="D27" i="2"/>
  <c r="C20" i="2"/>
  <c r="C21" i="2"/>
  <c r="C22" i="2"/>
  <c r="C23" i="2"/>
  <c r="C24" i="2"/>
  <c r="C25" i="2"/>
  <c r="C26" i="2"/>
  <c r="C27" i="2"/>
  <c r="C19" i="2"/>
  <c r="E21" i="4"/>
  <c r="E22" i="4"/>
  <c r="E23" i="4"/>
  <c r="E24" i="4"/>
  <c r="E25" i="4"/>
  <c r="E26" i="4"/>
  <c r="E27" i="4"/>
  <c r="E28" i="4"/>
  <c r="D21" i="4"/>
  <c r="D22" i="4"/>
  <c r="D23" i="4"/>
  <c r="D24" i="4"/>
  <c r="D25" i="4"/>
  <c r="D26" i="4"/>
  <c r="D27" i="4"/>
  <c r="D28" i="4"/>
  <c r="C21" i="4"/>
  <c r="C22" i="4"/>
  <c r="C23" i="4"/>
  <c r="C24" i="4"/>
  <c r="C25" i="4"/>
  <c r="C26" i="4"/>
  <c r="C27" i="4"/>
  <c r="C28" i="4"/>
  <c r="C20" i="4"/>
  <c r="E21" i="3"/>
  <c r="E22" i="3"/>
  <c r="E23" i="3"/>
  <c r="E24" i="3"/>
  <c r="E25" i="3"/>
  <c r="E26" i="3"/>
  <c r="E27" i="3"/>
  <c r="E28" i="3"/>
  <c r="D21" i="3"/>
  <c r="D22" i="3"/>
  <c r="D23" i="3"/>
  <c r="D24" i="3"/>
  <c r="D25" i="3"/>
  <c r="D26" i="3"/>
  <c r="D27" i="3"/>
  <c r="D28" i="3"/>
  <c r="C21" i="3"/>
  <c r="C22" i="3"/>
  <c r="C23" i="3"/>
  <c r="C24" i="3"/>
  <c r="C25" i="3"/>
  <c r="C26" i="3"/>
  <c r="C27" i="3"/>
  <c r="C28" i="3"/>
  <c r="C20" i="3"/>
  <c r="E22" i="1"/>
  <c r="E23" i="1"/>
  <c r="E24" i="1"/>
  <c r="E25" i="1"/>
  <c r="E26" i="1"/>
  <c r="E27" i="1"/>
  <c r="E28" i="1"/>
  <c r="E29" i="1"/>
  <c r="E21" i="1"/>
  <c r="D22" i="1"/>
  <c r="D23" i="1"/>
  <c r="D24" i="1"/>
  <c r="D25" i="1"/>
  <c r="D26" i="1"/>
  <c r="D27" i="1"/>
  <c r="D28" i="1"/>
  <c r="D29" i="1"/>
  <c r="D21" i="1"/>
  <c r="C22" i="1"/>
  <c r="C23" i="1"/>
  <c r="C24" i="1"/>
  <c r="C25" i="1"/>
  <c r="C26" i="1"/>
  <c r="C27" i="1"/>
  <c r="C28" i="1"/>
  <c r="C29" i="1"/>
  <c r="C21" i="1"/>
  <c r="D20" i="4" l="1"/>
  <c r="E20" i="4" s="1"/>
  <c r="D19" i="2" l="1"/>
  <c r="E19" i="2" s="1"/>
  <c r="E30" i="4"/>
  <c r="D20" i="3"/>
  <c r="E20" i="3" s="1"/>
  <c r="E30" i="3" l="1"/>
  <c r="E29" i="6"/>
  <c r="E29" i="2"/>
  <c r="E31" i="1" l="1"/>
</calcChain>
</file>

<file path=xl/sharedStrings.xml><?xml version="1.0" encoding="utf-8"?>
<sst xmlns="http://schemas.openxmlformats.org/spreadsheetml/2006/main" count="53" uniqueCount="14">
  <si>
    <t>RS/R0</t>
  </si>
  <si>
    <t>Alcohol</t>
  </si>
  <si>
    <t>CH4</t>
  </si>
  <si>
    <t>CO</t>
  </si>
  <si>
    <t>LPG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</si>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</sst>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08333333333333"/>
                  <c:y val="-0.2663119714202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199.26825327095301</c:v>
                </c:pt>
                <c:pt idx="1">
                  <c:v>499.00414332610501</c:v>
                </c:pt>
                <c:pt idx="2">
                  <c:v>803.75711683593897</c:v>
                </c:pt>
                <c:pt idx="3">
                  <c:v>984.62818285682397</c:v>
                </c:pt>
                <c:pt idx="4">
                  <c:v>1490.95571316261</c:v>
                </c:pt>
                <c:pt idx="5">
                  <c:v>1995.0380188336901</c:v>
                </c:pt>
                <c:pt idx="6">
                  <c:v>2968.0591181650502</c:v>
                </c:pt>
                <c:pt idx="7">
                  <c:v>4952.5306555392199</c:v>
                </c:pt>
                <c:pt idx="8">
                  <c:v>9947.7375769615192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24.356174184509801</c:v>
                </c:pt>
                <c:pt idx="1">
                  <c:v>15.110041555982299</c:v>
                </c:pt>
                <c:pt idx="2">
                  <c:v>11.2118176545524</c:v>
                </c:pt>
                <c:pt idx="3">
                  <c:v>10.562290291214</c:v>
                </c:pt>
                <c:pt idx="4">
                  <c:v>7.9948031586355999</c:v>
                </c:pt>
                <c:pt idx="5">
                  <c:v>7.0953189423792198</c:v>
                </c:pt>
                <c:pt idx="6">
                  <c:v>5.4784904272377597</c:v>
                </c:pt>
                <c:pt idx="7">
                  <c:v>3.98503339740257</c:v>
                </c:pt>
                <c:pt idx="8">
                  <c:v>2.3758003129622698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223053368328957"/>
                  <c:y val="-0.4005187372411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34.843087429515201</c:v>
                </c:pt>
                <c:pt idx="1">
                  <c:v>24.356174184509801</c:v>
                </c:pt>
                <c:pt idx="2">
                  <c:v>21.190144061945301</c:v>
                </c:pt>
                <c:pt idx="3">
                  <c:v>19.962548428000201</c:v>
                </c:pt>
                <c:pt idx="4">
                  <c:v>17.025564169829298</c:v>
                </c:pt>
                <c:pt idx="5">
                  <c:v>16.361491616926301</c:v>
                </c:pt>
                <c:pt idx="6">
                  <c:v>14.812431326920899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199.19992029504701</c:v>
                </c:pt>
                <c:pt idx="1">
                  <c:v>498.775998678154</c:v>
                </c:pt>
                <c:pt idx="2">
                  <c:v>803.26718393663702</c:v>
                </c:pt>
                <c:pt idx="3">
                  <c:v>1010.41947624189</c:v>
                </c:pt>
                <c:pt idx="4">
                  <c:v>1489.8765544753801</c:v>
                </c:pt>
                <c:pt idx="5">
                  <c:v>1993.44206292325</c:v>
                </c:pt>
                <c:pt idx="6">
                  <c:v>3018.0165866134298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420669291338582"/>
                  <c:y val="-0.4777256488772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Alcohol!$A$21:$A$24</c:f>
              <c:numCache>
                <c:formatCode>General</c:formatCode>
                <c:ptCount val="4"/>
                <c:pt idx="0">
                  <c:v>24.356174184509801</c:v>
                </c:pt>
                <c:pt idx="1">
                  <c:v>15.110041555982299</c:v>
                </c:pt>
                <c:pt idx="2">
                  <c:v>11.2118176545524</c:v>
                </c:pt>
                <c:pt idx="3">
                  <c:v>10.562290291214</c:v>
                </c:pt>
              </c:numCache>
            </c:numRef>
          </c:xVal>
          <c:yVal>
            <c:numRef>
              <c:f>Alcohol!$B$21:$B$24</c:f>
              <c:numCache>
                <c:formatCode>General</c:formatCode>
                <c:ptCount val="4"/>
                <c:pt idx="0">
                  <c:v>199.26825327095301</c:v>
                </c:pt>
                <c:pt idx="1">
                  <c:v>499.00414332610501</c:v>
                </c:pt>
                <c:pt idx="2">
                  <c:v>803.75711683593897</c:v>
                </c:pt>
                <c:pt idx="3">
                  <c:v>984.62818285682397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AD-889B-1E5CD99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7096"/>
        <c:axId val="376173816"/>
      </c:scatterChart>
      <c:valAx>
        <c:axId val="37617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3816"/>
        <c:crosses val="autoZero"/>
        <c:crossBetween val="midCat"/>
      </c:valAx>
      <c:valAx>
        <c:axId val="37617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197.367521917109</c:v>
                </c:pt>
                <c:pt idx="1">
                  <c:v>498.48146621338998</c:v>
                </c:pt>
                <c:pt idx="2">
                  <c:v>795.65065560066398</c:v>
                </c:pt>
                <c:pt idx="3">
                  <c:v>983.29702038665096</c:v>
                </c:pt>
                <c:pt idx="4">
                  <c:v>1488.6279781063899</c:v>
                </c:pt>
                <c:pt idx="5">
                  <c:v>1974.2394063376901</c:v>
                </c:pt>
                <c:pt idx="6">
                  <c:v>2962.5784035799302</c:v>
                </c:pt>
                <c:pt idx="7">
                  <c:v>4986.1445933178202</c:v>
                </c:pt>
                <c:pt idx="8">
                  <c:v>9836.7181355303892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53.973604887574098</c:v>
                </c:pt>
                <c:pt idx="1">
                  <c:v>45.126083824201103</c:v>
                </c:pt>
                <c:pt idx="2">
                  <c:v>44.237271963968503</c:v>
                </c:pt>
                <c:pt idx="3">
                  <c:v>43.365966309813203</c:v>
                </c:pt>
                <c:pt idx="4">
                  <c:v>40.853672351447102</c:v>
                </c:pt>
                <c:pt idx="5">
                  <c:v>40.049010713590697</c:v>
                </c:pt>
                <c:pt idx="6">
                  <c:v>37.728875911670599</c:v>
                </c:pt>
                <c:pt idx="7">
                  <c:v>34.156811406204099</c:v>
                </c:pt>
                <c:pt idx="8">
                  <c:v>29.1315002455997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53.973604887574098</c:v>
                </c:pt>
                <c:pt idx="1">
                  <c:v>45.126083824201103</c:v>
                </c:pt>
                <c:pt idx="2">
                  <c:v>44.237271963968503</c:v>
                </c:pt>
                <c:pt idx="3">
                  <c:v>43.365966309813203</c:v>
                </c:pt>
                <c:pt idx="4">
                  <c:v>40.853672351447102</c:v>
                </c:pt>
                <c:pt idx="5">
                  <c:v>40.049010713590697</c:v>
                </c:pt>
                <c:pt idx="6">
                  <c:v>37.728875911670599</c:v>
                </c:pt>
                <c:pt idx="7">
                  <c:v>34.156811406204099</c:v>
                </c:pt>
                <c:pt idx="8">
                  <c:v>29.1315002455997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197.367521917109</c:v>
                </c:pt>
                <c:pt idx="1">
                  <c:v>498.48146621338998</c:v>
                </c:pt>
                <c:pt idx="2">
                  <c:v>795.65065560066398</c:v>
                </c:pt>
                <c:pt idx="3">
                  <c:v>983.29702038665096</c:v>
                </c:pt>
                <c:pt idx="4">
                  <c:v>1488.6279781063899</c:v>
                </c:pt>
                <c:pt idx="5">
                  <c:v>1974.2394063376901</c:v>
                </c:pt>
                <c:pt idx="6">
                  <c:v>2962.5784035799302</c:v>
                </c:pt>
                <c:pt idx="7">
                  <c:v>4986.1445933178202</c:v>
                </c:pt>
                <c:pt idx="8">
                  <c:v>9836.7181355303892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197.32615843889701</c:v>
                </c:pt>
                <c:pt idx="1">
                  <c:v>498.32951751341602</c:v>
                </c:pt>
                <c:pt idx="2">
                  <c:v>795.40812284679498</c:v>
                </c:pt>
                <c:pt idx="3">
                  <c:v>991.76451009956099</c:v>
                </c:pt>
                <c:pt idx="4">
                  <c:v>1488.2025662751801</c:v>
                </c:pt>
                <c:pt idx="5">
                  <c:v>1973.7128266323</c:v>
                </c:pt>
                <c:pt idx="6">
                  <c:v>2961.7882088051902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67.175950923080293</c:v>
                </c:pt>
                <c:pt idx="1">
                  <c:v>62.037828443483797</c:v>
                </c:pt>
                <c:pt idx="2">
                  <c:v>60.815919670756003</c:v>
                </c:pt>
                <c:pt idx="3">
                  <c:v>56.164260264617397</c:v>
                </c:pt>
                <c:pt idx="4">
                  <c:v>55.058038398814602</c:v>
                </c:pt>
                <c:pt idx="5">
                  <c:v>52.910530583354202</c:v>
                </c:pt>
                <c:pt idx="6">
                  <c:v>49.845297230340499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67.175950923080293</c:v>
                </c:pt>
                <c:pt idx="1">
                  <c:v>62.037828443483797</c:v>
                </c:pt>
                <c:pt idx="2">
                  <c:v>60.815919670756003</c:v>
                </c:pt>
                <c:pt idx="3">
                  <c:v>56.164260264617397</c:v>
                </c:pt>
                <c:pt idx="4">
                  <c:v>55.058038398814602</c:v>
                </c:pt>
                <c:pt idx="5">
                  <c:v>52.910530583354202</c:v>
                </c:pt>
                <c:pt idx="6">
                  <c:v>49.845297230340499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197.32615843889701</c:v>
                </c:pt>
                <c:pt idx="1">
                  <c:v>498.32951751341602</c:v>
                </c:pt>
                <c:pt idx="2">
                  <c:v>795.40812284679498</c:v>
                </c:pt>
                <c:pt idx="3">
                  <c:v>991.76451009956099</c:v>
                </c:pt>
                <c:pt idx="4">
                  <c:v>1488.2025662751801</c:v>
                </c:pt>
                <c:pt idx="5">
                  <c:v>1973.7128266323</c:v>
                </c:pt>
                <c:pt idx="6">
                  <c:v>2961.7882088051902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'H2'!$A$3:$A$12</c:f>
              <c:numCache>
                <c:formatCode>General</c:formatCode>
                <c:ptCount val="10"/>
                <c:pt idx="0">
                  <c:v>197.713810697474</c:v>
                </c:pt>
                <c:pt idx="1">
                  <c:v>499.83204281705702</c:v>
                </c:pt>
                <c:pt idx="2">
                  <c:v>805.36680904194804</c:v>
                </c:pt>
                <c:pt idx="3">
                  <c:v>1004.4112564503999</c:v>
                </c:pt>
                <c:pt idx="4">
                  <c:v>1494.7389278917201</c:v>
                </c:pt>
                <c:pt idx="5">
                  <c:v>2000.6339333375799</c:v>
                </c:pt>
                <c:pt idx="6">
                  <c:v>3003.7314201791901</c:v>
                </c:pt>
                <c:pt idx="7">
                  <c:v>4970.2088102482803</c:v>
                </c:pt>
                <c:pt idx="8">
                  <c:v>9989.9062908684591</c:v>
                </c:pt>
              </c:numCache>
            </c:numRef>
          </c:xVal>
          <c:yVal>
            <c:numRef>
              <c:f>'H2'!$B$3:$B$12</c:f>
              <c:numCache>
                <c:formatCode>General</c:formatCode>
                <c:ptCount val="10"/>
                <c:pt idx="0">
                  <c:v>8.6569520258667794</c:v>
                </c:pt>
                <c:pt idx="1">
                  <c:v>2.6769840793075201</c:v>
                </c:pt>
                <c:pt idx="2">
                  <c:v>1.38850867075236</c:v>
                </c:pt>
                <c:pt idx="3">
                  <c:v>1.0099960014571101</c:v>
                </c:pt>
                <c:pt idx="4">
                  <c:v>0.567256782920605</c:v>
                </c:pt>
                <c:pt idx="5">
                  <c:v>0.38106013810259098</c:v>
                </c:pt>
                <c:pt idx="6">
                  <c:v>0.20980423715910099</c:v>
                </c:pt>
                <c:pt idx="7">
                  <c:v>9.6578667583857594E-2</c:v>
                </c:pt>
                <c:pt idx="8">
                  <c:v>2.8700097315512402E-2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layout>
        <c:manualLayout>
          <c:xMode val="edge"/>
          <c:yMode val="edge"/>
          <c:x val="0.229166666666666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917104111986E-2"/>
                  <c:y val="-0.48089457567804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'H2'!$A$19:$A$28</c:f>
              <c:numCache>
                <c:formatCode>General</c:formatCode>
                <c:ptCount val="10"/>
                <c:pt idx="0">
                  <c:v>8.6569520258667794</c:v>
                </c:pt>
                <c:pt idx="1">
                  <c:v>2.6769840793075201</c:v>
                </c:pt>
                <c:pt idx="2">
                  <c:v>1.38850867075236</c:v>
                </c:pt>
                <c:pt idx="3">
                  <c:v>1.0099960014571101</c:v>
                </c:pt>
                <c:pt idx="4">
                  <c:v>0.567256782920605</c:v>
                </c:pt>
                <c:pt idx="5">
                  <c:v>0.38106013810259098</c:v>
                </c:pt>
                <c:pt idx="6">
                  <c:v>0.20980423715910099</c:v>
                </c:pt>
                <c:pt idx="7">
                  <c:v>9.6578667583857594E-2</c:v>
                </c:pt>
                <c:pt idx="8">
                  <c:v>2.8700097315512402E-2</c:v>
                </c:pt>
              </c:numCache>
            </c:numRef>
          </c:xVal>
          <c:yVal>
            <c:numRef>
              <c:f>'H2'!$B$19:$B$28</c:f>
              <c:numCache>
                <c:formatCode>General</c:formatCode>
                <c:ptCount val="10"/>
                <c:pt idx="0">
                  <c:v>197.713810697474</c:v>
                </c:pt>
                <c:pt idx="1">
                  <c:v>499.83204281705702</c:v>
                </c:pt>
                <c:pt idx="2">
                  <c:v>805.36680904194804</c:v>
                </c:pt>
                <c:pt idx="3">
                  <c:v>1004.4112564503999</c:v>
                </c:pt>
                <c:pt idx="4">
                  <c:v>1494.7389278917201</c:v>
                </c:pt>
                <c:pt idx="5">
                  <c:v>2000.6339333375799</c:v>
                </c:pt>
                <c:pt idx="6">
                  <c:v>3003.7314201791901</c:v>
                </c:pt>
                <c:pt idx="7">
                  <c:v>4970.2088102482803</c:v>
                </c:pt>
                <c:pt idx="8">
                  <c:v>9989.9062908684591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199.19992029504701</c:v>
                </c:pt>
                <c:pt idx="1">
                  <c:v>498.775998678154</c:v>
                </c:pt>
                <c:pt idx="2">
                  <c:v>803.26718393663702</c:v>
                </c:pt>
                <c:pt idx="3">
                  <c:v>1010.41947624189</c:v>
                </c:pt>
                <c:pt idx="4">
                  <c:v>1489.8765544753801</c:v>
                </c:pt>
                <c:pt idx="5">
                  <c:v>1993.44206292325</c:v>
                </c:pt>
                <c:pt idx="6">
                  <c:v>3018.0165866134298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34.843087429515201</c:v>
                </c:pt>
                <c:pt idx="1">
                  <c:v>24.356174184509801</c:v>
                </c:pt>
                <c:pt idx="2">
                  <c:v>21.190144061945301</c:v>
                </c:pt>
                <c:pt idx="3">
                  <c:v>19.962548428000201</c:v>
                </c:pt>
                <c:pt idx="4">
                  <c:v>17.025564169829298</c:v>
                </c:pt>
                <c:pt idx="5">
                  <c:v>16.361491616926301</c:v>
                </c:pt>
                <c:pt idx="6">
                  <c:v>14.812431326920899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11</xdr:col>
      <xdr:colOff>514350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109537</xdr:rowOff>
    </xdr:from>
    <xdr:to>
      <xdr:col>11</xdr:col>
      <xdr:colOff>533400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DADC2-B07B-4262-AC38-D96DE0EF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15</xdr:row>
      <xdr:rowOff>33337</xdr:rowOff>
    </xdr:from>
    <xdr:to>
      <xdr:col>11</xdr:col>
      <xdr:colOff>423862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abSelected="1" workbookViewId="0">
      <selection activeCell="D21" sqref="D21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2" t="s">
        <v>10</v>
      </c>
      <c r="B1" s="5" t="s">
        <v>0</v>
      </c>
      <c r="C1" s="1"/>
      <c r="D1" s="1"/>
      <c r="E1" s="1"/>
      <c r="F1" s="1"/>
    </row>
    <row r="2" spans="1:6" x14ac:dyDescent="0.25">
      <c r="A2" s="12"/>
      <c r="B2" s="5" t="s">
        <v>1</v>
      </c>
    </row>
    <row r="3" spans="1:6" x14ac:dyDescent="0.25">
      <c r="A3" s="2">
        <v>199.26825327095301</v>
      </c>
      <c r="B3" s="2">
        <v>24.356174184509801</v>
      </c>
    </row>
    <row r="4" spans="1:6" x14ac:dyDescent="0.25">
      <c r="A4" s="2">
        <v>499.00414332610501</v>
      </c>
      <c r="B4" s="2">
        <v>15.110041555982299</v>
      </c>
    </row>
    <row r="5" spans="1:6" x14ac:dyDescent="0.25">
      <c r="A5" s="2">
        <v>803.75711683593897</v>
      </c>
      <c r="B5" s="2">
        <v>11.2118176545524</v>
      </c>
    </row>
    <row r="6" spans="1:6" x14ac:dyDescent="0.25">
      <c r="A6" s="2">
        <v>984.62818285682397</v>
      </c>
      <c r="B6" s="2">
        <v>10.562290291214</v>
      </c>
    </row>
    <row r="7" spans="1:6" x14ac:dyDescent="0.25">
      <c r="A7" s="2">
        <v>1490.95571316261</v>
      </c>
      <c r="B7" s="2">
        <v>7.9948031586355999</v>
      </c>
    </row>
    <row r="8" spans="1:6" x14ac:dyDescent="0.25">
      <c r="A8" s="2">
        <v>1995.0380188336901</v>
      </c>
      <c r="B8" s="2">
        <v>7.0953189423792198</v>
      </c>
    </row>
    <row r="9" spans="1:6" x14ac:dyDescent="0.25">
      <c r="A9" s="2">
        <v>2968.0591181650502</v>
      </c>
      <c r="B9" s="2">
        <v>5.4784904272377597</v>
      </c>
    </row>
    <row r="10" spans="1:6" x14ac:dyDescent="0.25">
      <c r="A10" s="2">
        <v>4952.5306555392199</v>
      </c>
      <c r="B10" s="2">
        <v>3.98503339740257</v>
      </c>
    </row>
    <row r="11" spans="1:6" x14ac:dyDescent="0.25">
      <c r="A11" s="2">
        <v>9947.7375769615192</v>
      </c>
      <c r="B11" s="2">
        <v>2.3758003129622698</v>
      </c>
    </row>
    <row r="12" spans="1:6" x14ac:dyDescent="0.25">
      <c r="A12" s="2"/>
      <c r="B12" s="2"/>
    </row>
    <row r="19" spans="1:5" x14ac:dyDescent="0.25">
      <c r="A19" s="6" t="s">
        <v>0</v>
      </c>
      <c r="B19" s="12" t="s">
        <v>10</v>
      </c>
      <c r="C19" s="13" t="s">
        <v>11</v>
      </c>
      <c r="D19" s="15" t="s">
        <v>7</v>
      </c>
      <c r="E19" s="9" t="s">
        <v>8</v>
      </c>
    </row>
    <row r="20" spans="1:5" x14ac:dyDescent="0.25">
      <c r="A20" s="6" t="s">
        <v>1</v>
      </c>
      <c r="B20" s="12"/>
      <c r="C20" s="14"/>
      <c r="D20" s="16"/>
      <c r="E20" s="10"/>
    </row>
    <row r="21" spans="1:5" x14ac:dyDescent="0.25">
      <c r="A21" s="2">
        <v>24.356174184509801</v>
      </c>
      <c r="B21" s="2">
        <v>199.26825327095301</v>
      </c>
      <c r="C21" s="2">
        <f>(76101)*((A21)^-1.86)</f>
        <v>200.58455580131513</v>
      </c>
      <c r="D21" s="2">
        <f>ABS(C21-B21)</f>
        <v>1.3163025303621225</v>
      </c>
      <c r="E21" s="2">
        <f>D21/B21</f>
        <v>6.6056810794255993E-3</v>
      </c>
    </row>
    <row r="22" spans="1:5" x14ac:dyDescent="0.25">
      <c r="A22" s="2">
        <v>15.110041555982299</v>
      </c>
      <c r="B22" s="2">
        <v>499.00414332610501</v>
      </c>
      <c r="C22" s="2">
        <f t="shared" ref="C22:C29" si="0">(76101)*((A22)^-1.86)</f>
        <v>487.47936681338678</v>
      </c>
      <c r="D22" s="2">
        <f t="shared" ref="D22:D29" si="1">ABS(C22-B22)</f>
        <v>11.524776512718233</v>
      </c>
      <c r="E22" s="2">
        <f t="shared" ref="E22:E29" si="2">D22/B22</f>
        <v>2.3095552746115494E-2</v>
      </c>
    </row>
    <row r="23" spans="1:5" x14ac:dyDescent="0.25">
      <c r="A23" s="2">
        <v>11.2118176545524</v>
      </c>
      <c r="B23" s="2">
        <v>803.75711683593897</v>
      </c>
      <c r="C23" s="2">
        <f t="shared" si="0"/>
        <v>849.16670080376491</v>
      </c>
      <c r="D23" s="2">
        <f t="shared" si="1"/>
        <v>45.409583967825938</v>
      </c>
      <c r="E23" s="2">
        <f t="shared" si="2"/>
        <v>5.6496649319367501E-2</v>
      </c>
    </row>
    <row r="24" spans="1:5" x14ac:dyDescent="0.25">
      <c r="A24" s="2">
        <v>10.562290291214</v>
      </c>
      <c r="B24" s="2">
        <v>984.62818285682397</v>
      </c>
      <c r="C24" s="2">
        <f t="shared" si="0"/>
        <v>948.85597961842052</v>
      </c>
      <c r="D24" s="2">
        <f t="shared" si="1"/>
        <v>35.772203238403449</v>
      </c>
      <c r="E24" s="2">
        <f t="shared" si="2"/>
        <v>3.6330671680159625E-2</v>
      </c>
    </row>
    <row r="25" spans="1:5" x14ac:dyDescent="0.25">
      <c r="A25" s="2">
        <v>7.9948031586355999</v>
      </c>
      <c r="B25" s="2">
        <v>1490.95571316261</v>
      </c>
      <c r="C25" s="2">
        <f t="shared" si="0"/>
        <v>1592.8244055917874</v>
      </c>
      <c r="D25" s="2">
        <f t="shared" si="1"/>
        <v>101.86869242917737</v>
      </c>
      <c r="E25" s="2">
        <f t="shared" si="2"/>
        <v>6.8324425420453208E-2</v>
      </c>
    </row>
    <row r="26" spans="1:5" x14ac:dyDescent="0.25">
      <c r="A26" s="2">
        <v>7.0953189423792198</v>
      </c>
      <c r="B26" s="2">
        <v>1995.0380188336901</v>
      </c>
      <c r="C26" s="2">
        <f t="shared" si="0"/>
        <v>1988.7609700856988</v>
      </c>
      <c r="D26" s="2">
        <f t="shared" si="1"/>
        <v>6.2770487479913299</v>
      </c>
      <c r="E26" s="2">
        <f t="shared" si="2"/>
        <v>3.1463303900649102E-3</v>
      </c>
    </row>
    <row r="27" spans="1:5" x14ac:dyDescent="0.25">
      <c r="A27" s="2">
        <v>5.4784904272377597</v>
      </c>
      <c r="B27" s="2">
        <v>2968.0591181650502</v>
      </c>
      <c r="C27" s="2">
        <f t="shared" si="0"/>
        <v>3217.222344734545</v>
      </c>
      <c r="D27" s="2">
        <f t="shared" si="1"/>
        <v>249.16322656949478</v>
      </c>
      <c r="E27" s="2">
        <f t="shared" si="2"/>
        <v>8.3948202057220311E-2</v>
      </c>
    </row>
    <row r="28" spans="1:5" x14ac:dyDescent="0.25">
      <c r="A28" s="2">
        <v>3.98503339740257</v>
      </c>
      <c r="B28" s="2">
        <v>4952.5306555392199</v>
      </c>
      <c r="C28" s="2">
        <f t="shared" si="0"/>
        <v>5815.4979624559428</v>
      </c>
      <c r="D28" s="2">
        <f t="shared" si="1"/>
        <v>862.96730691672292</v>
      </c>
      <c r="E28" s="2">
        <f t="shared" si="2"/>
        <v>0.17424774664474341</v>
      </c>
    </row>
    <row r="29" spans="1:5" x14ac:dyDescent="0.25">
      <c r="A29" s="2">
        <v>2.3758003129622698</v>
      </c>
      <c r="B29" s="2">
        <v>9947.7375769615192</v>
      </c>
      <c r="C29" s="2">
        <f t="shared" si="0"/>
        <v>15218.92175281514</v>
      </c>
      <c r="D29" s="2">
        <f t="shared" si="1"/>
        <v>5271.1841758536211</v>
      </c>
      <c r="E29" s="2">
        <f t="shared" si="2"/>
        <v>0.52988773930480737</v>
      </c>
    </row>
    <row r="30" spans="1:5" x14ac:dyDescent="0.25">
      <c r="A30" s="2"/>
      <c r="B30" s="8"/>
      <c r="C30" s="2"/>
      <c r="D30" s="2"/>
      <c r="E30" s="2"/>
    </row>
    <row r="31" spans="1:5" x14ac:dyDescent="0.25">
      <c r="C31" s="11" t="s">
        <v>9</v>
      </c>
      <c r="D31" s="11"/>
      <c r="E31" s="4">
        <f>AVERAGE(E21:E30)</f>
        <v>0.10912033318248415</v>
      </c>
    </row>
    <row r="35" spans="1:2" x14ac:dyDescent="0.25">
      <c r="A35" s="7" t="s">
        <v>5</v>
      </c>
      <c r="B35" s="12" t="s">
        <v>6</v>
      </c>
    </row>
    <row r="36" spans="1:2" x14ac:dyDescent="0.25">
      <c r="A36" s="7" t="s">
        <v>1</v>
      </c>
      <c r="B36" s="1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mergeCells count="7">
    <mergeCell ref="E19:E20"/>
    <mergeCell ref="C31:D31"/>
    <mergeCell ref="A1:A2"/>
    <mergeCell ref="B19:B20"/>
    <mergeCell ref="B35:B36"/>
    <mergeCell ref="C19:C20"/>
    <mergeCell ref="D19:D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topLeftCell="A8" workbookViewId="0">
      <selection activeCell="A20" sqref="A20:A28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2</v>
      </c>
    </row>
    <row r="3" spans="1:2" x14ac:dyDescent="0.25">
      <c r="A3" s="2">
        <v>197.367521917109</v>
      </c>
      <c r="B3" s="2">
        <v>53.973604887574098</v>
      </c>
    </row>
    <row r="4" spans="1:2" x14ac:dyDescent="0.25">
      <c r="A4" s="2">
        <v>498.48146621338998</v>
      </c>
      <c r="B4" s="2">
        <v>45.126083824201103</v>
      </c>
    </row>
    <row r="5" spans="1:2" x14ac:dyDescent="0.25">
      <c r="A5" s="2">
        <v>795.65065560066398</v>
      </c>
      <c r="B5" s="2">
        <v>44.237271963968503</v>
      </c>
    </row>
    <row r="6" spans="1:2" x14ac:dyDescent="0.25">
      <c r="A6" s="2">
        <v>983.29702038665096</v>
      </c>
      <c r="B6" s="2">
        <v>43.365966309813203</v>
      </c>
    </row>
    <row r="7" spans="1:2" x14ac:dyDescent="0.25">
      <c r="A7" s="2">
        <v>1488.6279781063899</v>
      </c>
      <c r="B7" s="2">
        <v>40.853672351447102</v>
      </c>
    </row>
    <row r="8" spans="1:2" x14ac:dyDescent="0.25">
      <c r="A8" s="2">
        <v>1974.2394063376901</v>
      </c>
      <c r="B8" s="2">
        <v>40.049010713590697</v>
      </c>
    </row>
    <row r="9" spans="1:2" x14ac:dyDescent="0.25">
      <c r="A9" s="2">
        <v>2962.5784035799302</v>
      </c>
      <c r="B9" s="2">
        <v>37.728875911670599</v>
      </c>
    </row>
    <row r="10" spans="1:2" x14ac:dyDescent="0.25">
      <c r="A10" s="2">
        <v>4986.1445933178202</v>
      </c>
      <c r="B10" s="2">
        <v>34.156811406204099</v>
      </c>
    </row>
    <row r="11" spans="1:2" x14ac:dyDescent="0.25">
      <c r="A11" s="2">
        <v>9836.7181355303892</v>
      </c>
      <c r="B11" s="2">
        <v>29.1315002455997</v>
      </c>
    </row>
    <row r="12" spans="1:2" x14ac:dyDescent="0.25">
      <c r="A12" s="2"/>
      <c r="B12" s="2"/>
    </row>
    <row r="18" spans="1:5" x14ac:dyDescent="0.25">
      <c r="A18" s="3" t="s">
        <v>0</v>
      </c>
      <c r="B18" s="12" t="s">
        <v>12</v>
      </c>
      <c r="C18" s="13" t="s">
        <v>11</v>
      </c>
      <c r="D18" s="15" t="s">
        <v>7</v>
      </c>
      <c r="E18" s="9" t="s">
        <v>8</v>
      </c>
    </row>
    <row r="19" spans="1:5" x14ac:dyDescent="0.25">
      <c r="A19" s="4" t="s">
        <v>2</v>
      </c>
      <c r="B19" s="12"/>
      <c r="C19" s="14"/>
      <c r="D19" s="16"/>
      <c r="E19" s="10"/>
    </row>
    <row r="20" spans="1:5" x14ac:dyDescent="0.25">
      <c r="A20" s="2">
        <v>53.973604887574098</v>
      </c>
      <c r="B20" s="2">
        <v>197.367521917109</v>
      </c>
      <c r="C20" s="2">
        <f>(80000000000000)*((A20)^-6.666)</f>
        <v>227.17922031593517</v>
      </c>
      <c r="D20" s="2">
        <f>ABS(C20-B20)</f>
        <v>29.811698398826167</v>
      </c>
      <c r="E20" s="2">
        <f>D20/B20</f>
        <v>0.15104662666508309</v>
      </c>
    </row>
    <row r="21" spans="1:5" x14ac:dyDescent="0.25">
      <c r="A21" s="2">
        <v>45.126083824201103</v>
      </c>
      <c r="B21" s="2">
        <v>498.48146621338998</v>
      </c>
      <c r="C21" s="2">
        <f t="shared" ref="C21:C28" si="0">(80000000000000)*((A21)^-6.666)</f>
        <v>749.33376121553067</v>
      </c>
      <c r="D21" s="2">
        <f t="shared" ref="D21:D28" si="1">ABS(C21-B21)</f>
        <v>250.85229500214069</v>
      </c>
      <c r="E21" s="2">
        <f t="shared" ref="E21:E28" si="2">D21/B21</f>
        <v>0.50323294245558936</v>
      </c>
    </row>
    <row r="22" spans="1:5" x14ac:dyDescent="0.25">
      <c r="A22" s="2">
        <v>44.237271963968503</v>
      </c>
      <c r="B22" s="2">
        <v>795.65065560066398</v>
      </c>
      <c r="C22" s="2">
        <f t="shared" si="0"/>
        <v>855.58848902167358</v>
      </c>
      <c r="D22" s="2">
        <f t="shared" si="1"/>
        <v>59.9378334210096</v>
      </c>
      <c r="E22" s="2">
        <f t="shared" si="2"/>
        <v>7.533184695959369E-2</v>
      </c>
    </row>
    <row r="23" spans="1:5" x14ac:dyDescent="0.25">
      <c r="A23" s="2">
        <v>43.365966309813203</v>
      </c>
      <c r="B23" s="2">
        <v>983.29702038665096</v>
      </c>
      <c r="C23" s="2">
        <f t="shared" si="0"/>
        <v>976.91002385763875</v>
      </c>
      <c r="D23" s="2">
        <f t="shared" si="1"/>
        <v>6.3869965290122082</v>
      </c>
      <c r="E23" s="2">
        <f t="shared" si="2"/>
        <v>6.4954905756764323E-3</v>
      </c>
    </row>
    <row r="24" spans="1:5" x14ac:dyDescent="0.25">
      <c r="A24" s="2">
        <v>40.853672351447102</v>
      </c>
      <c r="B24" s="2">
        <v>1488.6279781063899</v>
      </c>
      <c r="C24" s="2">
        <f t="shared" si="0"/>
        <v>1454.1977364901645</v>
      </c>
      <c r="D24" s="2">
        <f t="shared" si="1"/>
        <v>34.43024161622543</v>
      </c>
      <c r="E24" s="2">
        <f t="shared" si="2"/>
        <v>2.3128842210813773E-2</v>
      </c>
    </row>
    <row r="25" spans="1:5" x14ac:dyDescent="0.25">
      <c r="A25" s="2">
        <v>40.049010713590697</v>
      </c>
      <c r="B25" s="2">
        <v>1974.2394063376901</v>
      </c>
      <c r="C25" s="2">
        <f t="shared" si="0"/>
        <v>1660.4014239050366</v>
      </c>
      <c r="D25" s="2">
        <f t="shared" si="1"/>
        <v>313.83798243265346</v>
      </c>
      <c r="E25" s="2">
        <f t="shared" si="2"/>
        <v>0.15896652727383156</v>
      </c>
    </row>
    <row r="26" spans="1:5" x14ac:dyDescent="0.25">
      <c r="A26" s="2">
        <v>37.728875911670599</v>
      </c>
      <c r="B26" s="2">
        <v>2962.5784035799302</v>
      </c>
      <c r="C26" s="2">
        <f t="shared" si="0"/>
        <v>2471.6216778829944</v>
      </c>
      <c r="D26" s="2">
        <f t="shared" si="1"/>
        <v>490.95672569693579</v>
      </c>
      <c r="E26" s="2">
        <f t="shared" si="2"/>
        <v>0.16571940344386224</v>
      </c>
    </row>
    <row r="27" spans="1:5" x14ac:dyDescent="0.25">
      <c r="A27" s="2">
        <v>34.156811406204099</v>
      </c>
      <c r="B27" s="2">
        <v>4986.1445933178202</v>
      </c>
      <c r="C27" s="2">
        <f t="shared" si="0"/>
        <v>4796.5630743864094</v>
      </c>
      <c r="D27" s="2">
        <f t="shared" si="1"/>
        <v>189.58151893141076</v>
      </c>
      <c r="E27" s="2">
        <f t="shared" si="2"/>
        <v>3.802166491230085E-2</v>
      </c>
    </row>
    <row r="28" spans="1:5" x14ac:dyDescent="0.25">
      <c r="A28" s="2">
        <v>29.1315002455997</v>
      </c>
      <c r="B28" s="2">
        <v>9836.7181355303892</v>
      </c>
      <c r="C28" s="2">
        <f t="shared" si="0"/>
        <v>13856.298239288581</v>
      </c>
      <c r="D28" s="2">
        <f t="shared" si="1"/>
        <v>4019.5801037581914</v>
      </c>
      <c r="E28" s="2">
        <f t="shared" si="2"/>
        <v>0.40863020047706777</v>
      </c>
    </row>
    <row r="29" spans="1:5" x14ac:dyDescent="0.25">
      <c r="A29" s="2"/>
      <c r="B29" s="2"/>
      <c r="C29" s="2"/>
      <c r="D29" s="2"/>
      <c r="E29" s="2"/>
    </row>
    <row r="30" spans="1:5" x14ac:dyDescent="0.25">
      <c r="C30" s="11" t="s">
        <v>9</v>
      </c>
      <c r="D30" s="11"/>
      <c r="E30" s="4">
        <f>AVERAGE(E20:E29)</f>
        <v>0.1700637272193132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topLeftCell="A8" workbookViewId="0">
      <selection activeCell="E20" sqref="E20:E28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3</v>
      </c>
    </row>
    <row r="3" spans="1:2" x14ac:dyDescent="0.25">
      <c r="A3" s="2">
        <v>197.32615843889701</v>
      </c>
      <c r="B3" s="2">
        <v>67.175950923080293</v>
      </c>
    </row>
    <row r="4" spans="1:2" x14ac:dyDescent="0.25">
      <c r="A4" s="2">
        <v>498.32951751341602</v>
      </c>
      <c r="B4" s="2">
        <v>62.037828443483797</v>
      </c>
    </row>
    <row r="5" spans="1:2" x14ac:dyDescent="0.25">
      <c r="A5" s="2">
        <v>795.40812284679498</v>
      </c>
      <c r="B5" s="2">
        <v>60.815919670756003</v>
      </c>
    </row>
    <row r="6" spans="1:2" x14ac:dyDescent="0.25">
      <c r="A6" s="2">
        <v>991.76451009956099</v>
      </c>
      <c r="B6" s="2">
        <v>56.164260264617397</v>
      </c>
    </row>
    <row r="7" spans="1:2" x14ac:dyDescent="0.25">
      <c r="A7" s="2">
        <v>1488.2025662751801</v>
      </c>
      <c r="B7" s="2">
        <v>55.058038398814602</v>
      </c>
    </row>
    <row r="8" spans="1:2" x14ac:dyDescent="0.25">
      <c r="A8" s="2">
        <v>1973.7128266323</v>
      </c>
      <c r="B8" s="2">
        <v>52.910530583354202</v>
      </c>
    </row>
    <row r="9" spans="1:2" x14ac:dyDescent="0.25">
      <c r="A9" s="2">
        <v>2961.7882088051902</v>
      </c>
      <c r="B9" s="2">
        <v>49.845297230340499</v>
      </c>
    </row>
    <row r="10" spans="1:2" x14ac:dyDescent="0.25">
      <c r="A10" s="2">
        <v>4940.9370732523403</v>
      </c>
      <c r="B10" s="2">
        <v>46.032753623854802</v>
      </c>
    </row>
    <row r="11" spans="1:2" x14ac:dyDescent="0.25">
      <c r="A11" s="2">
        <v>9833.7196759405797</v>
      </c>
      <c r="B11" s="2">
        <v>40.049010713590697</v>
      </c>
    </row>
    <row r="18" spans="1:5" x14ac:dyDescent="0.25">
      <c r="A18" s="3" t="s">
        <v>0</v>
      </c>
      <c r="B18" s="12" t="s">
        <v>12</v>
      </c>
      <c r="C18" s="13" t="s">
        <v>11</v>
      </c>
      <c r="D18" s="15" t="s">
        <v>7</v>
      </c>
      <c r="E18" s="9" t="s">
        <v>8</v>
      </c>
    </row>
    <row r="19" spans="1:5" x14ac:dyDescent="0.25">
      <c r="A19" s="4" t="s">
        <v>3</v>
      </c>
      <c r="B19" s="12"/>
      <c r="C19" s="14"/>
      <c r="D19" s="16"/>
      <c r="E19" s="10"/>
    </row>
    <row r="20" spans="1:5" x14ac:dyDescent="0.25">
      <c r="A20" s="2">
        <v>67.175950923080293</v>
      </c>
      <c r="B20" s="2">
        <v>197.32615843889701</v>
      </c>
      <c r="C20" s="2">
        <f>(2000000000000000000)*((A20)^-8.074)</f>
        <v>3532.6904932948069</v>
      </c>
      <c r="D20" s="2">
        <f>ABS(C20-B20)</f>
        <v>3335.3643348559099</v>
      </c>
      <c r="E20" s="2">
        <f>D20/B20</f>
        <v>16.902798702629795</v>
      </c>
    </row>
    <row r="21" spans="1:5" x14ac:dyDescent="0.25">
      <c r="A21" s="2">
        <v>62.037828443483797</v>
      </c>
      <c r="B21" s="2">
        <v>498.32951751341602</v>
      </c>
      <c r="C21" s="2">
        <f t="shared" ref="C21:C28" si="0">(2000000000000000000)*((A21)^-8.074)</f>
        <v>6716.1549672371439</v>
      </c>
      <c r="D21" s="2">
        <f t="shared" ref="D21:D28" si="1">ABS(C21-B21)</f>
        <v>6217.8254497237276</v>
      </c>
      <c r="E21" s="2">
        <f t="shared" ref="E21:E28" si="2">D21/B21</f>
        <v>12.477337246145231</v>
      </c>
    </row>
    <row r="22" spans="1:5" x14ac:dyDescent="0.25">
      <c r="A22" s="2">
        <v>60.815919670756003</v>
      </c>
      <c r="B22" s="2">
        <v>795.40812284679498</v>
      </c>
      <c r="C22" s="2">
        <f t="shared" si="0"/>
        <v>7886.3216854978064</v>
      </c>
      <c r="D22" s="2">
        <f t="shared" si="1"/>
        <v>7090.9135626510115</v>
      </c>
      <c r="E22" s="2">
        <f t="shared" si="2"/>
        <v>8.9148116029697686</v>
      </c>
    </row>
    <row r="23" spans="1:5" x14ac:dyDescent="0.25">
      <c r="A23" s="2">
        <v>56.164260264617397</v>
      </c>
      <c r="B23" s="2">
        <v>991.76451009956099</v>
      </c>
      <c r="C23" s="2">
        <f t="shared" si="0"/>
        <v>14993.036797822422</v>
      </c>
      <c r="D23" s="2">
        <f t="shared" si="1"/>
        <v>14001.272287722861</v>
      </c>
      <c r="E23" s="2">
        <f t="shared" si="2"/>
        <v>14.117537122111079</v>
      </c>
    </row>
    <row r="24" spans="1:5" x14ac:dyDescent="0.25">
      <c r="A24" s="2">
        <v>55.058038398814602</v>
      </c>
      <c r="B24" s="2">
        <v>1488.2025662751801</v>
      </c>
      <c r="C24" s="2">
        <f t="shared" si="0"/>
        <v>17605.298240873573</v>
      </c>
      <c r="D24" s="2">
        <f t="shared" si="1"/>
        <v>16117.095674598393</v>
      </c>
      <c r="E24" s="2">
        <f t="shared" si="2"/>
        <v>10.829907191289051</v>
      </c>
    </row>
    <row r="25" spans="1:5" x14ac:dyDescent="0.25">
      <c r="A25" s="2">
        <v>52.910530583354202</v>
      </c>
      <c r="B25" s="2">
        <v>1973.7128266323</v>
      </c>
      <c r="C25" s="2">
        <f t="shared" si="0"/>
        <v>24274.536487891932</v>
      </c>
      <c r="D25" s="2">
        <f t="shared" si="1"/>
        <v>22300.82366125963</v>
      </c>
      <c r="E25" s="2">
        <f t="shared" si="2"/>
        <v>11.298920167282391</v>
      </c>
    </row>
    <row r="26" spans="1:5" x14ac:dyDescent="0.25">
      <c r="A26" s="2">
        <v>49.845297230340499</v>
      </c>
      <c r="B26" s="2">
        <v>2961.7882088051902</v>
      </c>
      <c r="C26" s="2">
        <f t="shared" si="0"/>
        <v>39301.785865528036</v>
      </c>
      <c r="D26" s="2">
        <f t="shared" si="1"/>
        <v>36339.997656722844</v>
      </c>
      <c r="E26" s="2">
        <f t="shared" si="2"/>
        <v>12.269613859858906</v>
      </c>
    </row>
    <row r="27" spans="1:5" x14ac:dyDescent="0.25">
      <c r="A27" s="2">
        <v>46.032753623854802</v>
      </c>
      <c r="B27" s="2">
        <v>4940.9370732523403</v>
      </c>
      <c r="C27" s="2">
        <f t="shared" si="0"/>
        <v>74718.372544399419</v>
      </c>
      <c r="D27" s="2">
        <f t="shared" si="1"/>
        <v>69777.435471147081</v>
      </c>
      <c r="E27" s="2">
        <f t="shared" si="2"/>
        <v>14.122308063562633</v>
      </c>
    </row>
    <row r="28" spans="1:5" x14ac:dyDescent="0.25">
      <c r="A28" s="2">
        <v>40.049010713590697</v>
      </c>
      <c r="B28" s="2">
        <v>9833.7196759405797</v>
      </c>
      <c r="C28" s="2">
        <f t="shared" si="0"/>
        <v>229987.30371096247</v>
      </c>
      <c r="D28" s="2">
        <f t="shared" si="1"/>
        <v>220153.58403502189</v>
      </c>
      <c r="E28" s="2">
        <f t="shared" si="2"/>
        <v>22.387620482375052</v>
      </c>
    </row>
    <row r="29" spans="1:5" x14ac:dyDescent="0.25">
      <c r="C29" s="2"/>
      <c r="D29" s="2"/>
      <c r="E29" s="2"/>
    </row>
    <row r="30" spans="1:5" x14ac:dyDescent="0.25">
      <c r="C30" s="11" t="s">
        <v>9</v>
      </c>
      <c r="D30" s="11"/>
      <c r="E30" s="4">
        <f>AVERAGE(E20:E29)</f>
        <v>13.702317159802657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E29"/>
  <sheetViews>
    <sheetView topLeftCell="A7" workbookViewId="0">
      <selection activeCell="E19" sqref="E19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13</v>
      </c>
    </row>
    <row r="3" spans="1:2" x14ac:dyDescent="0.25">
      <c r="A3" s="2">
        <v>197.713810697474</v>
      </c>
      <c r="B3" s="2">
        <v>8.6569520258667794</v>
      </c>
    </row>
    <row r="4" spans="1:2" x14ac:dyDescent="0.25">
      <c r="A4" s="2">
        <v>499.83204281705702</v>
      </c>
      <c r="B4" s="2">
        <v>2.6769840793075201</v>
      </c>
    </row>
    <row r="5" spans="1:2" x14ac:dyDescent="0.25">
      <c r="A5" s="2">
        <v>805.36680904194804</v>
      </c>
      <c r="B5" s="2">
        <v>1.38850867075236</v>
      </c>
    </row>
    <row r="6" spans="1:2" x14ac:dyDescent="0.25">
      <c r="A6" s="2">
        <v>1004.4112564503999</v>
      </c>
      <c r="B6" s="2">
        <v>1.0099960014571101</v>
      </c>
    </row>
    <row r="7" spans="1:2" x14ac:dyDescent="0.25">
      <c r="A7" s="2">
        <v>1494.7389278917201</v>
      </c>
      <c r="B7" s="2">
        <v>0.567256782920605</v>
      </c>
    </row>
    <row r="8" spans="1:2" x14ac:dyDescent="0.25">
      <c r="A8" s="2">
        <v>2000.6339333375799</v>
      </c>
      <c r="B8" s="2">
        <v>0.38106013810259098</v>
      </c>
    </row>
    <row r="9" spans="1:2" x14ac:dyDescent="0.25">
      <c r="A9" s="2">
        <v>3003.7314201791901</v>
      </c>
      <c r="B9" s="2">
        <v>0.20980423715910099</v>
      </c>
    </row>
    <row r="10" spans="1:2" x14ac:dyDescent="0.25">
      <c r="A10" s="2">
        <v>4970.2088102482803</v>
      </c>
      <c r="B10" s="2">
        <v>9.6578667583857594E-2</v>
      </c>
    </row>
    <row r="11" spans="1:2" x14ac:dyDescent="0.25">
      <c r="A11" s="2">
        <v>9989.9062908684591</v>
      </c>
      <c r="B11" s="2">
        <v>2.8700097315512402E-2</v>
      </c>
    </row>
    <row r="12" spans="1:2" x14ac:dyDescent="0.25">
      <c r="A12" s="2"/>
      <c r="B12" s="2"/>
    </row>
    <row r="17" spans="1:5" x14ac:dyDescent="0.25">
      <c r="A17" s="3" t="s">
        <v>0</v>
      </c>
      <c r="B17" s="12" t="s">
        <v>12</v>
      </c>
      <c r="C17" s="13" t="s">
        <v>11</v>
      </c>
      <c r="D17" s="15" t="s">
        <v>7</v>
      </c>
      <c r="E17" s="9" t="s">
        <v>8</v>
      </c>
    </row>
    <row r="18" spans="1:5" x14ac:dyDescent="0.25">
      <c r="A18" s="4" t="s">
        <v>13</v>
      </c>
      <c r="B18" s="12"/>
      <c r="C18" s="14"/>
      <c r="D18" s="16"/>
      <c r="E18" s="10"/>
    </row>
    <row r="19" spans="1:5" x14ac:dyDescent="0.25">
      <c r="A19" s="2">
        <v>8.6569520258667794</v>
      </c>
      <c r="B19" s="2">
        <v>197.713810697474</v>
      </c>
      <c r="C19" s="2">
        <f>(976.97)*((A19)^-0.688)</f>
        <v>221.29627340250315</v>
      </c>
      <c r="D19" s="2">
        <f>ABS(C19-B19)</f>
        <v>23.582462705029144</v>
      </c>
      <c r="E19" s="2">
        <f>D19/B19</f>
        <v>0.11927574822334065</v>
      </c>
    </row>
    <row r="20" spans="1:5" x14ac:dyDescent="0.25">
      <c r="A20" s="2">
        <v>2.6769840793075201</v>
      </c>
      <c r="B20" s="2">
        <v>499.83204281705702</v>
      </c>
      <c r="C20" s="2">
        <f t="shared" ref="C20:C27" si="0">(976.97)*((A20)^-0.688)</f>
        <v>496.20475945577249</v>
      </c>
      <c r="D20" s="2">
        <f t="shared" ref="D20:D27" si="1">ABS(C20-B20)</f>
        <v>3.6272833612845261</v>
      </c>
      <c r="E20" s="2">
        <f t="shared" ref="E20:E27" si="2">D20/B20</f>
        <v>7.257004454618657E-3</v>
      </c>
    </row>
    <row r="21" spans="1:5" x14ac:dyDescent="0.25">
      <c r="A21" s="2">
        <v>1.38850867075236</v>
      </c>
      <c r="B21" s="2">
        <v>805.36680904194804</v>
      </c>
      <c r="C21" s="2">
        <f t="shared" si="0"/>
        <v>779.48505665611356</v>
      </c>
      <c r="D21" s="2">
        <f t="shared" si="1"/>
        <v>25.881752385834488</v>
      </c>
      <c r="E21" s="2">
        <f t="shared" si="2"/>
        <v>3.2136601726389769E-2</v>
      </c>
    </row>
    <row r="22" spans="1:5" x14ac:dyDescent="0.25">
      <c r="A22" s="2">
        <v>1.0099960014571101</v>
      </c>
      <c r="B22" s="2">
        <v>1004.4112564503999</v>
      </c>
      <c r="C22" s="2">
        <f t="shared" si="0"/>
        <v>970.30731554116483</v>
      </c>
      <c r="D22" s="2">
        <f t="shared" si="1"/>
        <v>34.103940909235121</v>
      </c>
      <c r="E22" s="2">
        <f t="shared" si="2"/>
        <v>3.3954160400152034E-2</v>
      </c>
    </row>
    <row r="23" spans="1:5" x14ac:dyDescent="0.25">
      <c r="A23" s="2">
        <v>0.567256782920605</v>
      </c>
      <c r="B23" s="2">
        <v>1494.7389278917201</v>
      </c>
      <c r="C23" s="2">
        <f t="shared" si="0"/>
        <v>1443.0480623250112</v>
      </c>
      <c r="D23" s="2">
        <f t="shared" si="1"/>
        <v>51.690865566708908</v>
      </c>
      <c r="E23" s="2">
        <f t="shared" si="2"/>
        <v>3.458186884823905E-2</v>
      </c>
    </row>
    <row r="24" spans="1:5" x14ac:dyDescent="0.25">
      <c r="A24" s="2">
        <v>0.38106013810259098</v>
      </c>
      <c r="B24" s="2">
        <v>2000.6339333375799</v>
      </c>
      <c r="C24" s="2">
        <f t="shared" si="0"/>
        <v>1897.3947118631218</v>
      </c>
      <c r="D24" s="2">
        <f t="shared" si="1"/>
        <v>103.23922147445819</v>
      </c>
      <c r="E24" s="2">
        <f t="shared" si="2"/>
        <v>5.1603254225638474E-2</v>
      </c>
    </row>
    <row r="25" spans="1:5" x14ac:dyDescent="0.25">
      <c r="A25" s="2">
        <v>0.20980423715910099</v>
      </c>
      <c r="B25" s="2">
        <v>3003.7314201791901</v>
      </c>
      <c r="C25" s="2">
        <f t="shared" si="0"/>
        <v>2860.7046414929118</v>
      </c>
      <c r="D25" s="2">
        <f t="shared" si="1"/>
        <v>143.02677868627825</v>
      </c>
      <c r="E25" s="2">
        <f t="shared" si="2"/>
        <v>4.761636733744519E-2</v>
      </c>
    </row>
    <row r="26" spans="1:5" x14ac:dyDescent="0.25">
      <c r="A26" s="2">
        <v>9.6578667583857594E-2</v>
      </c>
      <c r="B26" s="2">
        <v>4970.2088102482803</v>
      </c>
      <c r="C26" s="2">
        <f t="shared" si="0"/>
        <v>4878.4623297125991</v>
      </c>
      <c r="D26" s="2">
        <f t="shared" si="1"/>
        <v>91.746480535681258</v>
      </c>
      <c r="E26" s="2">
        <f t="shared" si="2"/>
        <v>1.8459280895101505E-2</v>
      </c>
    </row>
    <row r="27" spans="1:5" x14ac:dyDescent="0.25">
      <c r="A27" s="2">
        <v>2.8700097315512402E-2</v>
      </c>
      <c r="B27" s="2">
        <v>9989.9062908684591</v>
      </c>
      <c r="C27" s="2">
        <f t="shared" si="0"/>
        <v>11242.359529259484</v>
      </c>
      <c r="D27" s="2">
        <f t="shared" si="1"/>
        <v>1252.4532383910246</v>
      </c>
      <c r="E27" s="2">
        <f t="shared" si="2"/>
        <v>0.12537187055857199</v>
      </c>
    </row>
    <row r="28" spans="1:5" x14ac:dyDescent="0.25">
      <c r="A28" s="2"/>
      <c r="B28" s="2"/>
      <c r="C28" s="2"/>
      <c r="D28" s="2"/>
      <c r="E28" s="2"/>
    </row>
    <row r="29" spans="1:5" x14ac:dyDescent="0.25">
      <c r="C29" s="11" t="s">
        <v>9</v>
      </c>
      <c r="D29" s="11"/>
      <c r="E29" s="4">
        <f>AVERAGE(E19:E28)</f>
        <v>5.2250684074388584E-2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workbookViewId="0">
      <selection activeCell="E19" sqref="E19:E27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4</v>
      </c>
    </row>
    <row r="3" spans="1:2" x14ac:dyDescent="0.25">
      <c r="A3" s="2">
        <v>199.19992029504701</v>
      </c>
      <c r="B3" s="2">
        <v>34.843087429515201</v>
      </c>
    </row>
    <row r="4" spans="1:2" x14ac:dyDescent="0.25">
      <c r="A4" s="2">
        <v>498.775998678154</v>
      </c>
      <c r="B4" s="2">
        <v>24.356174184509801</v>
      </c>
    </row>
    <row r="5" spans="1:2" x14ac:dyDescent="0.25">
      <c r="A5" s="2">
        <v>803.26718393663702</v>
      </c>
      <c r="B5" s="2">
        <v>21.190144061945301</v>
      </c>
    </row>
    <row r="6" spans="1:2" x14ac:dyDescent="0.25">
      <c r="A6" s="2">
        <v>1010.41947624189</v>
      </c>
      <c r="B6" s="2">
        <v>19.962548428000201</v>
      </c>
    </row>
    <row r="7" spans="1:2" x14ac:dyDescent="0.25">
      <c r="A7" s="2">
        <v>1489.8765544753801</v>
      </c>
      <c r="B7" s="2">
        <v>17.025564169829298</v>
      </c>
    </row>
    <row r="8" spans="1:2" x14ac:dyDescent="0.25">
      <c r="A8" s="2">
        <v>1993.44206292325</v>
      </c>
      <c r="B8" s="2">
        <v>16.361491616926301</v>
      </c>
    </row>
    <row r="9" spans="1:2" x14ac:dyDescent="0.25">
      <c r="A9" s="2">
        <v>3018.0165866134298</v>
      </c>
      <c r="B9" s="2">
        <v>14.812431326920899</v>
      </c>
    </row>
    <row r="10" spans="1:2" x14ac:dyDescent="0.25">
      <c r="A10" s="2">
        <v>5079.2558295385497</v>
      </c>
      <c r="B10" s="2">
        <v>13.9543118175923</v>
      </c>
    </row>
    <row r="11" spans="1:2" x14ac:dyDescent="0.25">
      <c r="A11" s="2">
        <v>9931.6390630394199</v>
      </c>
      <c r="B11" s="2">
        <v>12.8869809908301</v>
      </c>
    </row>
    <row r="17" spans="1:5" x14ac:dyDescent="0.25">
      <c r="A17" s="3" t="s">
        <v>0</v>
      </c>
      <c r="B17" s="12" t="s">
        <v>12</v>
      </c>
      <c r="C17" s="13" t="s">
        <v>11</v>
      </c>
      <c r="D17" s="15" t="s">
        <v>7</v>
      </c>
      <c r="E17" s="9" t="s">
        <v>8</v>
      </c>
    </row>
    <row r="18" spans="1:5" x14ac:dyDescent="0.25">
      <c r="A18" s="4" t="s">
        <v>4</v>
      </c>
      <c r="B18" s="12"/>
      <c r="C18" s="14"/>
      <c r="D18" s="16"/>
      <c r="E18" s="10"/>
    </row>
    <row r="19" spans="1:5" x14ac:dyDescent="0.25">
      <c r="A19" s="2">
        <v>34.843087429515201</v>
      </c>
      <c r="B19" s="2">
        <v>199.19992029504701</v>
      </c>
      <c r="C19" s="2">
        <f>(10000000)*((A19)^-3.123)</f>
        <v>152.74597057597691</v>
      </c>
      <c r="D19" s="2">
        <f>ABS(C19-B19)</f>
        <v>46.453949719070096</v>
      </c>
      <c r="E19" s="2">
        <f>D19/B19</f>
        <v>0.2332026521409464</v>
      </c>
    </row>
    <row r="20" spans="1:5" x14ac:dyDescent="0.25">
      <c r="A20" s="2">
        <v>24.356174184509801</v>
      </c>
      <c r="B20" s="2">
        <v>498.775998678154</v>
      </c>
      <c r="C20" s="2">
        <f t="shared" ref="C20:C27" si="0">(10000000)*((A20)^-3.123)</f>
        <v>467.32592085044001</v>
      </c>
      <c r="D20" s="2">
        <f t="shared" ref="D20:D27" si="1">ABS(C20-B20)</f>
        <v>31.450077827713983</v>
      </c>
      <c r="E20" s="2">
        <f t="shared" ref="E20:E27" si="2">D20/B20</f>
        <v>6.3054513270611137E-2</v>
      </c>
    </row>
    <row r="21" spans="1:5" x14ac:dyDescent="0.25">
      <c r="A21" s="2">
        <v>21.190144061945301</v>
      </c>
      <c r="B21" s="2">
        <v>803.26718393663702</v>
      </c>
      <c r="C21" s="2">
        <f t="shared" si="0"/>
        <v>721.91123594389717</v>
      </c>
      <c r="D21" s="2">
        <f t="shared" si="1"/>
        <v>81.355947992739857</v>
      </c>
      <c r="E21" s="2">
        <f t="shared" si="2"/>
        <v>0.10128130417830855</v>
      </c>
    </row>
    <row r="22" spans="1:5" x14ac:dyDescent="0.25">
      <c r="A22" s="2">
        <v>19.962548428000201</v>
      </c>
      <c r="B22" s="2">
        <v>1010.41947624189</v>
      </c>
      <c r="C22" s="2">
        <f t="shared" si="0"/>
        <v>869.8121823104434</v>
      </c>
      <c r="D22" s="2">
        <f t="shared" si="1"/>
        <v>140.60729393144663</v>
      </c>
      <c r="E22" s="2">
        <f t="shared" si="2"/>
        <v>0.13915734725780946</v>
      </c>
    </row>
    <row r="23" spans="1:5" x14ac:dyDescent="0.25">
      <c r="A23" s="2">
        <v>17.025564169829298</v>
      </c>
      <c r="B23" s="2">
        <v>1489.8765544753801</v>
      </c>
      <c r="C23" s="2">
        <f t="shared" si="0"/>
        <v>1429.7825040830037</v>
      </c>
      <c r="D23" s="2">
        <f t="shared" si="1"/>
        <v>60.094050392376403</v>
      </c>
      <c r="E23" s="2">
        <f t="shared" si="2"/>
        <v>4.0334919166196893E-2</v>
      </c>
    </row>
    <row r="24" spans="1:5" x14ac:dyDescent="0.25">
      <c r="A24" s="2">
        <v>16.361491616926301</v>
      </c>
      <c r="B24" s="2">
        <v>1993.44206292325</v>
      </c>
      <c r="C24" s="2">
        <f t="shared" si="0"/>
        <v>1618.9412971547588</v>
      </c>
      <c r="D24" s="2">
        <f t="shared" si="1"/>
        <v>374.50076576849119</v>
      </c>
      <c r="E24" s="2">
        <f t="shared" si="2"/>
        <v>0.18786639086932416</v>
      </c>
    </row>
    <row r="25" spans="1:5" x14ac:dyDescent="0.25">
      <c r="A25" s="2">
        <v>14.812431326920899</v>
      </c>
      <c r="B25" s="2">
        <v>3018.0165866134298</v>
      </c>
      <c r="C25" s="2">
        <f t="shared" si="0"/>
        <v>2208.6856487121127</v>
      </c>
      <c r="D25" s="2">
        <f t="shared" si="1"/>
        <v>809.33093790131716</v>
      </c>
      <c r="E25" s="2">
        <f t="shared" si="2"/>
        <v>0.26816649765648964</v>
      </c>
    </row>
    <row r="26" spans="1:5" x14ac:dyDescent="0.25">
      <c r="A26" s="2">
        <v>13.9543118175923</v>
      </c>
      <c r="B26" s="2">
        <v>5079.2558295385497</v>
      </c>
      <c r="C26" s="2">
        <f t="shared" si="0"/>
        <v>2661.1882299243275</v>
      </c>
      <c r="D26" s="2">
        <f t="shared" si="1"/>
        <v>2418.0675996142222</v>
      </c>
      <c r="E26" s="2">
        <f t="shared" si="2"/>
        <v>0.47606729819590593</v>
      </c>
    </row>
    <row r="27" spans="1:5" x14ac:dyDescent="0.25">
      <c r="A27" s="2">
        <v>12.8869809908301</v>
      </c>
      <c r="B27" s="2">
        <v>9931.6390630394199</v>
      </c>
      <c r="C27" s="2">
        <f t="shared" si="0"/>
        <v>3411.9121481036091</v>
      </c>
      <c r="D27" s="2">
        <f t="shared" si="1"/>
        <v>6519.7269149358108</v>
      </c>
      <c r="E27" s="2">
        <f t="shared" si="2"/>
        <v>0.65646031571958396</v>
      </c>
    </row>
    <row r="28" spans="1:5" x14ac:dyDescent="0.25">
      <c r="C28" s="2"/>
      <c r="D28" s="2"/>
      <c r="E28" s="2"/>
    </row>
    <row r="29" spans="1:5" x14ac:dyDescent="0.25">
      <c r="C29" s="11" t="s">
        <v>9</v>
      </c>
      <c r="D29" s="11"/>
      <c r="E29" s="4">
        <f>AVERAGE(E19:E28)</f>
        <v>0.24062124871724178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Alcohol</vt:lpstr>
      <vt:lpstr>CH4</vt:lpstr>
      <vt:lpstr>CO</vt:lpstr>
      <vt:lpstr>H2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2019-08-15T23:44:37Z</dcterms:modified>
</cp:coreProperties>
</file>