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3" windowHeight="100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Sheet1!$A$10:$L$100</definedName>
  </definedNames>
  <calcPr calcId="144525"/>
</workbook>
</file>

<file path=xl/sharedStrings.xml><?xml version="1.0" encoding="utf-8"?>
<sst xmlns="http://schemas.openxmlformats.org/spreadsheetml/2006/main" count="289" uniqueCount="125">
  <si>
    <t>SRA2022-G01-全体用户需求优先级</t>
  </si>
  <si>
    <t>管理员用例 采用蓝色</t>
  </si>
  <si>
    <r>
      <rPr>
        <sz val="11"/>
        <color rgb="FFFF0000"/>
        <rFont val="宋体"/>
        <charset val="134"/>
        <scheme val="minor"/>
      </rPr>
      <t>相对收益：若功能实现，1为收益几乎没有，9为收益最大
相对损失：若功能</t>
    </r>
    <r>
      <rPr>
        <b/>
        <sz val="11"/>
        <color rgb="FFFF0000"/>
        <rFont val="宋体"/>
        <charset val="134"/>
        <scheme val="minor"/>
      </rPr>
      <t>未</t>
    </r>
    <r>
      <rPr>
        <sz val="11"/>
        <color rgb="FFFF0000"/>
        <rFont val="宋体"/>
        <charset val="134"/>
        <scheme val="minor"/>
      </rPr>
      <t>实现，1为损失几乎没有，9为损失最大
相对成本：若功能实现，1为消耗基本没有，9为消耗最大
相对风险：1为功能实现很容易，9为很难
优先级：该功能实现的优先顺序，越大需求越重要</t>
    </r>
  </si>
  <si>
    <t>教师用例 采用黄色</t>
  </si>
  <si>
    <t>学生用例 采用绿色</t>
  </si>
  <si>
    <t>游客用例 采用紫色</t>
  </si>
  <si>
    <t>相对权重</t>
  </si>
  <si>
    <t>特性</t>
  </si>
  <si>
    <t>描述</t>
  </si>
  <si>
    <t>相对收益</t>
  </si>
  <si>
    <t>相对损失</t>
  </si>
  <si>
    <t>总价值</t>
  </si>
  <si>
    <t>价值%</t>
  </si>
  <si>
    <t>相对成本</t>
  </si>
  <si>
    <t>成本%</t>
  </si>
  <si>
    <t>相对风险</t>
  </si>
  <si>
    <t>风险%</t>
  </si>
  <si>
    <t>优先级</t>
  </si>
  <si>
    <t>学生</t>
  </si>
  <si>
    <t>发送教学提问</t>
  </si>
  <si>
    <t>发送对视频具体的教学提问</t>
  </si>
  <si>
    <t>教师</t>
  </si>
  <si>
    <t>回复教学提问</t>
  </si>
  <si>
    <t>回复对视频的教学提问</t>
  </si>
  <si>
    <t>查看我的笔记</t>
  </si>
  <si>
    <t>查看自己已保存的笔记</t>
  </si>
  <si>
    <t>发表评论</t>
  </si>
  <si>
    <t>发表对视频或动态的评论</t>
  </si>
  <si>
    <t>管理员</t>
  </si>
  <si>
    <t>内置账号登录</t>
  </si>
  <si>
    <t>管理员账号+密码（由项目负责人直接设置）登录</t>
  </si>
  <si>
    <t>学号+密码（初始密码身份证后六位）登录</t>
  </si>
  <si>
    <t>观看视频</t>
  </si>
  <si>
    <t>通过点击首页推荐视频或通过视频页的视频观看视频</t>
  </si>
  <si>
    <t>查看@自己的</t>
  </si>
  <si>
    <t>查看@自己的评论或教学区的回复</t>
  </si>
  <si>
    <t>点赞评论</t>
  </si>
  <si>
    <t>点赞对视频或动态的评论</t>
  </si>
  <si>
    <t>回复评论</t>
  </si>
  <si>
    <t>回复对视频或动态的评论</t>
  </si>
  <si>
    <t>修改个人信息</t>
  </si>
  <si>
    <t>修改个人账号的相关信息，如昵称、签名、性别、出生日期等</t>
  </si>
  <si>
    <t>记笔记</t>
  </si>
  <si>
    <t>截取屏幕截图、定位视频时间、字体加粗、字体添加下划线、保存笔记、调整字体大小等</t>
  </si>
  <si>
    <t>修改账号密码</t>
  </si>
  <si>
    <t>修改个人账号的登录密码</t>
  </si>
  <si>
    <t>举报评论</t>
  </si>
  <si>
    <t>举报对视频或动态的评论</t>
  </si>
  <si>
    <t>关注用户</t>
  </si>
  <si>
    <t>从视频页或个人中心关注某个用户</t>
  </si>
  <si>
    <t>视频属性分类筛选</t>
  </si>
  <si>
    <t>按照视频属性内容等分类进行筛选视频</t>
  </si>
  <si>
    <t>弹幕开关</t>
  </si>
  <si>
    <t>打开或关闭弹幕</t>
  </si>
  <si>
    <t>发送弹幕</t>
  </si>
  <si>
    <t>发送相关视频或直播的弹幕</t>
  </si>
  <si>
    <t>查看关注列表</t>
  </si>
  <si>
    <t>查看自己或者他人的关注列表</t>
  </si>
  <si>
    <t>查找内容</t>
  </si>
  <si>
    <t>通过搜索信息查找视频、用户等</t>
  </si>
  <si>
    <t>忘记密码？</t>
  </si>
  <si>
    <t>通过手机验证的方式验证身份，修改密码</t>
  </si>
  <si>
    <t>发起直播</t>
  </si>
  <si>
    <t>查看粉丝列表</t>
  </si>
  <si>
    <t>查看自己或者他人的粉丝列表</t>
  </si>
  <si>
    <t>添加视频
到稍后再看</t>
  </si>
  <si>
    <t>添加视频到稍后再看</t>
  </si>
  <si>
    <t>观看直播</t>
  </si>
  <si>
    <t>通过点击首页推荐直播或通过直播页的直播观看直播</t>
  </si>
  <si>
    <t>教工号+密码（初始密码身份证后六位）登录</t>
  </si>
  <si>
    <t>查看回复信息</t>
  </si>
  <si>
    <t>查看回复自己发表的评论的信息</t>
  </si>
  <si>
    <t>查看收到的赞</t>
  </si>
  <si>
    <t>查看视频以及评论等收到的赞</t>
  </si>
  <si>
    <t>查看历史记录</t>
  </si>
  <si>
    <t>查看浏览过的视频的历史记录</t>
  </si>
  <si>
    <t>查看收藏夹</t>
  </si>
  <si>
    <t>查看某个收藏夹内容</t>
  </si>
  <si>
    <t>手机验证码登录</t>
  </si>
  <si>
    <t>使用手机号+验证码方式登录</t>
  </si>
  <si>
    <t>收藏视频</t>
  </si>
  <si>
    <t>收藏该视频</t>
  </si>
  <si>
    <t>查看@自己的评论或教学区的提问</t>
  </si>
  <si>
    <t>点赞视频</t>
  </si>
  <si>
    <t>点赞该视频</t>
  </si>
  <si>
    <t>投稿视频</t>
  </si>
  <si>
    <t>上传要投稿的视频内容以及一些相关课程资料视频介绍等</t>
  </si>
  <si>
    <t>游客注册申请审核</t>
  </si>
  <si>
    <t>对游客注册申请进行审核，可以通过或者驳回游客的注册申请</t>
  </si>
  <si>
    <t>查找历史记录</t>
  </si>
  <si>
    <t>查找浏览过的视频的历史记录</t>
  </si>
  <si>
    <t>查看稍后再看</t>
  </si>
  <si>
    <t>查看稍后再看的内容</t>
  </si>
  <si>
    <t>查看投稿情况</t>
  </si>
  <si>
    <t>查看投稿的视频审核情况</t>
  </si>
  <si>
    <t>举报视频</t>
  </si>
  <si>
    <t>举报该视频并写举报原因</t>
  </si>
  <si>
    <t>上传视频审核</t>
  </si>
  <si>
    <t>对用户上传的视频进行审核，可以通过或驳回用户投稿的视频</t>
  </si>
  <si>
    <t>查看用户信息</t>
  </si>
  <si>
    <t>查看用户的个人中心及相关信息</t>
  </si>
  <si>
    <t>结束直播</t>
  </si>
  <si>
    <t>查看弹幕列表</t>
  </si>
  <si>
    <t>查看视频或直播的弹幕列表</t>
  </si>
  <si>
    <t>视频举报管理</t>
  </si>
  <si>
    <t>对被举报的视频或视频下方被举报的评论进行审核，可以删除举报内容或者驳回举报</t>
  </si>
  <si>
    <t>取消关注</t>
  </si>
  <si>
    <t>取消对某个用户的关注</t>
  </si>
  <si>
    <t>回关粉丝</t>
  </si>
  <si>
    <t>回关关注自己的粉丝</t>
  </si>
  <si>
    <t>教学提问审核</t>
  </si>
  <si>
    <t>对用户在教学区的提问内容进行审核，可以通过或驳回用户的教学提问</t>
  </si>
  <si>
    <t>用户举报管理</t>
  </si>
  <si>
    <t>对被举报的用户行为进行审核，可以禁言该用户或者驳回举报，</t>
  </si>
  <si>
    <t>上传要投稿的视频内容、视频介绍等</t>
  </si>
  <si>
    <t>删除历史记录</t>
  </si>
  <si>
    <t>删除浏览过的视频的历史记录</t>
  </si>
  <si>
    <t>游客</t>
  </si>
  <si>
    <t>注册</t>
  </si>
  <si>
    <t>填写学号手机号验证码等信息注册账号（审核结果通过邮箱发送）</t>
  </si>
  <si>
    <t>观看首页上推荐的视频以及视频页中的视频</t>
  </si>
  <si>
    <t>观看首页上推荐的直播以及直播页中的直播</t>
  </si>
  <si>
    <t>查看用户个人信息</t>
  </si>
  <si>
    <t>通过点击用户头像或用户姓名可以查看用户个人中心的信息</t>
  </si>
  <si>
    <t>合计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</si>
</sst>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21" fillId="30" borderId="3" applyNumberFormat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0" fillId="4" borderId="0" xfId="0" applyNumberFormat="1" applyFill="1" applyAlignment="1">
      <alignment horizontal="center" vertical="center" wrapText="1"/>
    </xf>
    <xf numFmtId="0" fontId="0" fillId="4" borderId="0" xfId="0" applyNumberFormat="1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176" fontId="0" fillId="4" borderId="0" xfId="0" applyNumberFormat="1" applyFill="1" applyAlignment="1">
      <alignment horizontal="center" vertical="center" wrapText="1"/>
    </xf>
    <xf numFmtId="0" fontId="0" fillId="3" borderId="0" xfId="0" applyNumberFormat="1" applyFill="1" applyAlignment="1">
      <alignment horizontal="center" vertical="center" wrapText="1"/>
    </xf>
    <xf numFmtId="0" fontId="0" fillId="3" borderId="0" xfId="0" applyNumberFormat="1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176" fontId="0" fillId="3" borderId="0" xfId="0" applyNumberFormat="1" applyFill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5" borderId="0" xfId="0" applyNumberFormat="1" applyFill="1" applyAlignment="1">
      <alignment horizontal="center" vertical="center" wrapText="1"/>
    </xf>
    <xf numFmtId="0" fontId="0" fillId="5" borderId="0" xfId="0" applyNumberFormat="1" applyFill="1" applyAlignment="1">
      <alignment horizontal="left" vertical="center" wrapText="1"/>
    </xf>
    <xf numFmtId="0" fontId="0" fillId="5" borderId="0" xfId="0" applyFill="1" applyAlignment="1">
      <alignment horizontal="center" vertical="center" wrapText="1"/>
    </xf>
    <xf numFmtId="176" fontId="0" fillId="5" borderId="0" xfId="0" applyNumberFormat="1" applyFill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177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abSelected="1" topLeftCell="A77" workbookViewId="0">
      <selection activeCell="M97" sqref="M97"/>
    </sheetView>
  </sheetViews>
  <sheetFormatPr defaultColWidth="9" defaultRowHeight="14.4"/>
  <cols>
    <col min="1" max="1" width="9" style="2"/>
    <col min="2" max="2" width="17.5555555555556" style="2" customWidth="1"/>
    <col min="3" max="3" width="79.4444444444444" style="3" customWidth="1"/>
    <col min="4" max="4" width="10.3333333333333" style="2" customWidth="1"/>
    <col min="5" max="5" width="9.88888888888889" style="2" customWidth="1"/>
    <col min="6" max="6" width="9" style="2"/>
    <col min="7" max="7" width="7.77777777777778" style="2" customWidth="1"/>
    <col min="8" max="8" width="9.55555555555556" style="2" customWidth="1"/>
    <col min="9" max="9" width="9" style="2"/>
    <col min="10" max="10" width="10.2222222222222" style="2" customWidth="1"/>
    <col min="11" max="31" width="9" style="2"/>
    <col min="32" max="32" width="75.5555555555556" style="2"/>
    <col min="33" max="16384" width="9" style="2"/>
  </cols>
  <sheetData>
    <row r="1" spans="1:12">
      <c r="A1" s="4" t="s">
        <v>0</v>
      </c>
      <c r="B1" s="4"/>
      <c r="C1" s="5"/>
      <c r="D1" s="4"/>
      <c r="E1" s="4"/>
      <c r="F1" s="4"/>
      <c r="G1" s="4"/>
      <c r="H1" s="4"/>
      <c r="I1" s="4"/>
      <c r="J1" s="4"/>
      <c r="K1" s="4"/>
      <c r="L1" s="4"/>
    </row>
    <row r="2" spans="1:12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</row>
    <row r="3" spans="1:12">
      <c r="A3" s="4"/>
      <c r="B3" s="4"/>
      <c r="C3" s="5"/>
      <c r="D3" s="4"/>
      <c r="E3" s="4"/>
      <c r="F3" s="4"/>
      <c r="G3" s="4"/>
      <c r="H3" s="4"/>
      <c r="I3" s="4"/>
      <c r="J3" s="4"/>
      <c r="K3" s="4"/>
      <c r="L3" s="4"/>
    </row>
    <row r="4" spans="1:12">
      <c r="A4" s="6" t="s">
        <v>1</v>
      </c>
      <c r="B4" s="6"/>
      <c r="C4" s="6"/>
      <c r="F4" s="7" t="s">
        <v>2</v>
      </c>
      <c r="G4" s="7"/>
      <c r="H4" s="7"/>
      <c r="I4" s="7"/>
      <c r="J4" s="7"/>
      <c r="K4" s="7"/>
      <c r="L4" s="7"/>
    </row>
    <row r="5" spans="1:12">
      <c r="A5" s="8" t="s">
        <v>3</v>
      </c>
      <c r="B5" s="8"/>
      <c r="C5" s="8"/>
      <c r="F5" s="7"/>
      <c r="G5" s="7"/>
      <c r="H5" s="7"/>
      <c r="I5" s="7"/>
      <c r="J5" s="7"/>
      <c r="K5" s="7"/>
      <c r="L5" s="7"/>
    </row>
    <row r="6" spans="1:12">
      <c r="A6" s="9" t="s">
        <v>4</v>
      </c>
      <c r="B6" s="9"/>
      <c r="C6" s="9"/>
      <c r="F6" s="7"/>
      <c r="G6" s="7"/>
      <c r="H6" s="7"/>
      <c r="I6" s="7"/>
      <c r="J6" s="7"/>
      <c r="K6" s="7"/>
      <c r="L6" s="7"/>
    </row>
    <row r="7" spans="1:12">
      <c r="A7" s="10" t="s">
        <v>5</v>
      </c>
      <c r="B7" s="10"/>
      <c r="C7" s="10"/>
      <c r="F7" s="7"/>
      <c r="G7" s="7"/>
      <c r="H7" s="7"/>
      <c r="I7" s="7"/>
      <c r="J7" s="7"/>
      <c r="K7" s="7"/>
      <c r="L7" s="7"/>
    </row>
    <row r="8" spans="6:12">
      <c r="F8" s="7"/>
      <c r="G8" s="7"/>
      <c r="H8" s="7"/>
      <c r="I8" s="7"/>
      <c r="J8" s="7"/>
      <c r="K8" s="7"/>
      <c r="L8" s="7"/>
    </row>
    <row r="9" spans="1:10">
      <c r="A9" s="1" t="s">
        <v>6</v>
      </c>
      <c r="D9" s="1">
        <v>1</v>
      </c>
      <c r="E9" s="1">
        <v>1</v>
      </c>
      <c r="F9" s="1"/>
      <c r="G9" s="1"/>
      <c r="H9" s="1">
        <v>1</v>
      </c>
      <c r="I9" s="1"/>
      <c r="J9" s="1">
        <v>1</v>
      </c>
    </row>
    <row r="10" s="1" customFormat="1" spans="1:12">
      <c r="A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</row>
    <row r="11" spans="1:12">
      <c r="A11" s="11" t="s">
        <v>18</v>
      </c>
      <c r="B11" s="11" t="s">
        <v>19</v>
      </c>
      <c r="C11" s="12" t="s">
        <v>20</v>
      </c>
      <c r="D11" s="13">
        <v>9</v>
      </c>
      <c r="E11" s="13">
        <v>9</v>
      </c>
      <c r="F11" s="13">
        <f>D11+E11</f>
        <v>18</v>
      </c>
      <c r="G11" s="14">
        <f>(F11/F$101)*100</f>
        <v>1.73076923076923</v>
      </c>
      <c r="H11" s="13">
        <v>5</v>
      </c>
      <c r="I11" s="14">
        <f>(H11/H$101)*100</f>
        <v>1.13378684807256</v>
      </c>
      <c r="J11" s="13">
        <v>3</v>
      </c>
      <c r="K11" s="14">
        <f>(J11/J$101)*100</f>
        <v>0.694444444444444</v>
      </c>
      <c r="L11" s="14">
        <f>G11/(I11+K11)*IF(OR(A11="学生",A11="教师",A11="管理员"),1,0.25)</f>
        <v>0.946690518783542</v>
      </c>
    </row>
    <row r="12" spans="1:12">
      <c r="A12" s="15" t="s">
        <v>21</v>
      </c>
      <c r="B12" s="15" t="s">
        <v>22</v>
      </c>
      <c r="C12" s="16" t="s">
        <v>23</v>
      </c>
      <c r="D12" s="17">
        <v>8</v>
      </c>
      <c r="E12" s="17">
        <v>8</v>
      </c>
      <c r="F12" s="17">
        <f>D12+E12</f>
        <v>16</v>
      </c>
      <c r="G12" s="18">
        <f>(F12/F$101)*100</f>
        <v>1.53846153846154</v>
      </c>
      <c r="H12" s="17">
        <v>5</v>
      </c>
      <c r="I12" s="18">
        <f>(H12/H$101)*100</f>
        <v>1.13378684807256</v>
      </c>
      <c r="J12" s="17">
        <v>3</v>
      </c>
      <c r="K12" s="18">
        <f>(J12/J$101)*100</f>
        <v>0.694444444444444</v>
      </c>
      <c r="L12" s="18">
        <f>G12/(I12+K12)*IF(OR(A12="学生",A12="教师",A12="管理员"),1,0.25)</f>
        <v>0.841502683363148</v>
      </c>
    </row>
    <row r="13" spans="1:12">
      <c r="A13" s="11" t="s">
        <v>18</v>
      </c>
      <c r="B13" s="11" t="s">
        <v>24</v>
      </c>
      <c r="C13" s="12" t="s">
        <v>25</v>
      </c>
      <c r="D13" s="13">
        <v>8</v>
      </c>
      <c r="E13" s="13">
        <v>7</v>
      </c>
      <c r="F13" s="13">
        <f>D13+E13</f>
        <v>15</v>
      </c>
      <c r="G13" s="14">
        <f>(F13/F$101)*100</f>
        <v>1.44230769230769</v>
      </c>
      <c r="H13" s="13">
        <v>4</v>
      </c>
      <c r="I13" s="14">
        <f>(H13/H$101)*100</f>
        <v>0.90702947845805</v>
      </c>
      <c r="J13" s="13">
        <v>4</v>
      </c>
      <c r="K13" s="14">
        <f>(J13/J$101)*100</f>
        <v>0.925925925925926</v>
      </c>
      <c r="L13" s="14">
        <f>G13/(I13+K13)*IF(OR(A13="学生",A13="教师",A13="管理员"),1,0.25)</f>
        <v>0.786875495638382</v>
      </c>
    </row>
    <row r="14" spans="1:12">
      <c r="A14" s="15" t="s">
        <v>21</v>
      </c>
      <c r="B14" s="15" t="s">
        <v>26</v>
      </c>
      <c r="C14" s="16" t="s">
        <v>27</v>
      </c>
      <c r="D14" s="17">
        <v>8</v>
      </c>
      <c r="E14" s="17">
        <v>7</v>
      </c>
      <c r="F14" s="17">
        <f>D14+E14</f>
        <v>15</v>
      </c>
      <c r="G14" s="18">
        <f>(F14/F$101)*100</f>
        <v>1.44230769230769</v>
      </c>
      <c r="H14" s="15">
        <v>4</v>
      </c>
      <c r="I14" s="18">
        <f>(H14/H$101)*100</f>
        <v>0.90702947845805</v>
      </c>
      <c r="J14" s="15">
        <v>4</v>
      </c>
      <c r="K14" s="18">
        <f>(J14/J$101)*100</f>
        <v>0.925925925925926</v>
      </c>
      <c r="L14" s="18">
        <f>G14/(I14+K14)*IF(OR(A14="学生",A14="教师",A14="管理员"),1,0.25)</f>
        <v>0.786875495638382</v>
      </c>
    </row>
    <row r="15" spans="1:12">
      <c r="A15" s="19" t="s">
        <v>28</v>
      </c>
      <c r="B15" s="19" t="s">
        <v>29</v>
      </c>
      <c r="C15" s="20" t="s">
        <v>30</v>
      </c>
      <c r="D15" s="21">
        <v>9</v>
      </c>
      <c r="E15" s="21">
        <v>9</v>
      </c>
      <c r="F15" s="21">
        <f>D15+E15</f>
        <v>18</v>
      </c>
      <c r="G15" s="22">
        <f>(F15/F$101)*100</f>
        <v>1.73076923076923</v>
      </c>
      <c r="H15" s="21">
        <v>5</v>
      </c>
      <c r="I15" s="22">
        <f>(H15/H$101)*100</f>
        <v>1.13378684807256</v>
      </c>
      <c r="J15" s="21">
        <v>5</v>
      </c>
      <c r="K15" s="22">
        <f>(J15/J$101)*100</f>
        <v>1.15740740740741</v>
      </c>
      <c r="L15" s="22">
        <f>G15/(I15+K15)*IF(OR(A15="学生",A15="教师",A15="管理员"),1,0.25)</f>
        <v>0.755400475812847</v>
      </c>
    </row>
    <row r="16" spans="1:12">
      <c r="A16" s="11" t="s">
        <v>18</v>
      </c>
      <c r="B16" s="11" t="s">
        <v>29</v>
      </c>
      <c r="C16" s="12" t="s">
        <v>31</v>
      </c>
      <c r="D16" s="13">
        <v>9</v>
      </c>
      <c r="E16" s="13">
        <v>9</v>
      </c>
      <c r="F16" s="13">
        <f>D16+E16</f>
        <v>18</v>
      </c>
      <c r="G16" s="14">
        <f>(F16/F$101)*100</f>
        <v>1.73076923076923</v>
      </c>
      <c r="H16" s="13">
        <v>5</v>
      </c>
      <c r="I16" s="14">
        <f>(H16/H$101)*100</f>
        <v>1.13378684807256</v>
      </c>
      <c r="J16" s="13">
        <v>5</v>
      </c>
      <c r="K16" s="14">
        <f>(J16/J$101)*100</f>
        <v>1.15740740740741</v>
      </c>
      <c r="L16" s="14">
        <f>G16/(I16+K16)*IF(OR(A16="学生",A16="教师",A16="管理员"),1,0.25)</f>
        <v>0.755400475812847</v>
      </c>
    </row>
    <row r="17" spans="1:12">
      <c r="A17" s="11" t="s">
        <v>18</v>
      </c>
      <c r="B17" s="11" t="s">
        <v>32</v>
      </c>
      <c r="C17" s="12" t="s">
        <v>33</v>
      </c>
      <c r="D17" s="13">
        <v>9</v>
      </c>
      <c r="E17" s="13">
        <v>9</v>
      </c>
      <c r="F17" s="13">
        <f>D17+E17</f>
        <v>18</v>
      </c>
      <c r="G17" s="14">
        <f>(F17/F$101)*100</f>
        <v>1.73076923076923</v>
      </c>
      <c r="H17" s="13">
        <v>5</v>
      </c>
      <c r="I17" s="14">
        <f>(H17/H$101)*100</f>
        <v>1.13378684807256</v>
      </c>
      <c r="J17" s="13">
        <v>5</v>
      </c>
      <c r="K17" s="14">
        <f>(J17/J$101)*100</f>
        <v>1.15740740740741</v>
      </c>
      <c r="L17" s="14">
        <f>G17/(I17+K17)*IF(OR(A17="学生",A17="教师",A17="管理员"),1,0.25)</f>
        <v>0.755400475812847</v>
      </c>
    </row>
    <row r="18" spans="1:12">
      <c r="A18" s="11" t="s">
        <v>18</v>
      </c>
      <c r="B18" s="11" t="s">
        <v>34</v>
      </c>
      <c r="C18" s="12" t="s">
        <v>35</v>
      </c>
      <c r="D18" s="13">
        <v>8</v>
      </c>
      <c r="E18" s="13">
        <v>8</v>
      </c>
      <c r="F18" s="13">
        <f>D18+E18</f>
        <v>16</v>
      </c>
      <c r="G18" s="14">
        <f>(F18/F$101)*100</f>
        <v>1.53846153846154</v>
      </c>
      <c r="H18" s="13">
        <v>5</v>
      </c>
      <c r="I18" s="14">
        <f>(H18/H$101)*100</f>
        <v>1.13378684807256</v>
      </c>
      <c r="J18" s="13">
        <v>4</v>
      </c>
      <c r="K18" s="14">
        <f>(J18/J$101)*100</f>
        <v>0.925925925925926</v>
      </c>
      <c r="L18" s="14">
        <f>G18/(I18+K18)*IF(OR(A18="学生",A18="教师",A18="管理员"),1,0.25)</f>
        <v>0.746930134086097</v>
      </c>
    </row>
    <row r="19" spans="1:12">
      <c r="A19" s="15" t="s">
        <v>21</v>
      </c>
      <c r="B19" s="15" t="s">
        <v>36</v>
      </c>
      <c r="C19" s="16" t="s">
        <v>37</v>
      </c>
      <c r="D19" s="17">
        <v>7</v>
      </c>
      <c r="E19" s="17">
        <v>7</v>
      </c>
      <c r="F19" s="17">
        <f>D19+E19</f>
        <v>14</v>
      </c>
      <c r="G19" s="18">
        <f>(F19/F$101)*100</f>
        <v>1.34615384615385</v>
      </c>
      <c r="H19" s="15">
        <v>4</v>
      </c>
      <c r="I19" s="18">
        <f>(H19/H$101)*100</f>
        <v>0.90702947845805</v>
      </c>
      <c r="J19" s="15">
        <v>4</v>
      </c>
      <c r="K19" s="18">
        <f>(J19/J$101)*100</f>
        <v>0.925925925925926</v>
      </c>
      <c r="L19" s="18">
        <f>G19/(I19+K19)*IF(OR(A19="学生",A19="教师",A19="管理员"),1,0.25)</f>
        <v>0.73441712926249</v>
      </c>
    </row>
    <row r="20" spans="1:12">
      <c r="A20" s="15" t="s">
        <v>21</v>
      </c>
      <c r="B20" s="15" t="s">
        <v>38</v>
      </c>
      <c r="C20" s="16" t="s">
        <v>39</v>
      </c>
      <c r="D20" s="17">
        <v>7</v>
      </c>
      <c r="E20" s="17">
        <v>7</v>
      </c>
      <c r="F20" s="17">
        <f>D20+E20</f>
        <v>14</v>
      </c>
      <c r="G20" s="18">
        <f>(F20/F$101)*100</f>
        <v>1.34615384615385</v>
      </c>
      <c r="H20" s="15">
        <v>4</v>
      </c>
      <c r="I20" s="18">
        <f>(H20/H$101)*100</f>
        <v>0.90702947845805</v>
      </c>
      <c r="J20" s="15">
        <v>4</v>
      </c>
      <c r="K20" s="18">
        <f>(J20/J$101)*100</f>
        <v>0.925925925925926</v>
      </c>
      <c r="L20" s="18">
        <f>G20/(I20+K20)*IF(OR(A20="学生",A20="教师",A20="管理员"),1,0.25)</f>
        <v>0.73441712926249</v>
      </c>
    </row>
    <row r="21" spans="1:12">
      <c r="A21" s="11" t="s">
        <v>18</v>
      </c>
      <c r="B21" s="11" t="s">
        <v>40</v>
      </c>
      <c r="C21" s="12" t="s">
        <v>41</v>
      </c>
      <c r="D21" s="13">
        <v>6</v>
      </c>
      <c r="E21" s="13">
        <v>6</v>
      </c>
      <c r="F21" s="13">
        <f>D21+E21</f>
        <v>12</v>
      </c>
      <c r="G21" s="14">
        <f>(F21/F$101)*100</f>
        <v>1.15384615384615</v>
      </c>
      <c r="H21" s="13">
        <v>4</v>
      </c>
      <c r="I21" s="14">
        <f>(H21/H$101)*100</f>
        <v>0.90702947845805</v>
      </c>
      <c r="J21" s="13">
        <v>3</v>
      </c>
      <c r="K21" s="14">
        <f>(J21/J$101)*100</f>
        <v>0.694444444444444</v>
      </c>
      <c r="L21" s="14">
        <f>G21/(I21+K21)*IF(OR(A21="学生",A21="教师",A21="管理员"),1,0.25)</f>
        <v>0.720490129339687</v>
      </c>
    </row>
    <row r="22" spans="1:12">
      <c r="A22" s="11" t="s">
        <v>18</v>
      </c>
      <c r="B22" s="11" t="s">
        <v>42</v>
      </c>
      <c r="C22" s="12" t="s">
        <v>43</v>
      </c>
      <c r="D22" s="13">
        <v>8</v>
      </c>
      <c r="E22" s="13">
        <v>7</v>
      </c>
      <c r="F22" s="13">
        <f>D22+E22</f>
        <v>15</v>
      </c>
      <c r="G22" s="14">
        <f>(F22/F$101)*100</f>
        <v>1.44230769230769</v>
      </c>
      <c r="H22" s="13">
        <v>6</v>
      </c>
      <c r="I22" s="14">
        <f>(H22/H$101)*100</f>
        <v>1.36054421768707</v>
      </c>
      <c r="J22" s="13">
        <v>3</v>
      </c>
      <c r="K22" s="14">
        <f>(J22/J$101)*100</f>
        <v>0.694444444444444</v>
      </c>
      <c r="L22" s="14">
        <f>G22/(I22+K22)*IF(OR(A22="学生",A22="教师",A22="管理员"),1,0.25)</f>
        <v>0.701856763925729</v>
      </c>
    </row>
    <row r="23" spans="1:12">
      <c r="A23" s="15" t="s">
        <v>21</v>
      </c>
      <c r="B23" s="15" t="s">
        <v>44</v>
      </c>
      <c r="C23" s="16" t="s">
        <v>45</v>
      </c>
      <c r="D23" s="17">
        <v>5</v>
      </c>
      <c r="E23" s="17">
        <v>5</v>
      </c>
      <c r="F23" s="17">
        <f>D23+E23</f>
        <v>10</v>
      </c>
      <c r="G23" s="18">
        <f>(F23/F$101)*100</f>
        <v>0.961538461538462</v>
      </c>
      <c r="H23" s="15">
        <v>3</v>
      </c>
      <c r="I23" s="18">
        <f>(H23/H$101)*100</f>
        <v>0.680272108843537</v>
      </c>
      <c r="J23" s="15">
        <v>3</v>
      </c>
      <c r="K23" s="18">
        <f>(J23/J$101)*100</f>
        <v>0.694444444444444</v>
      </c>
      <c r="L23" s="18">
        <f>G23/(I23+K23)*IF(OR(A23="学生",A23="教师",A23="管理员"),1,0.25)</f>
        <v>0.699444885011895</v>
      </c>
    </row>
    <row r="24" spans="1:12">
      <c r="A24" s="15" t="s">
        <v>21</v>
      </c>
      <c r="B24" s="15" t="s">
        <v>46</v>
      </c>
      <c r="C24" s="16" t="s">
        <v>47</v>
      </c>
      <c r="D24" s="17">
        <v>7</v>
      </c>
      <c r="E24" s="17">
        <v>6</v>
      </c>
      <c r="F24" s="17">
        <f>D24+E24</f>
        <v>13</v>
      </c>
      <c r="G24" s="18">
        <f>(F24/F$101)*100</f>
        <v>1.25</v>
      </c>
      <c r="H24" s="15">
        <v>4</v>
      </c>
      <c r="I24" s="18">
        <f>(H24/H$101)*100</f>
        <v>0.90702947845805</v>
      </c>
      <c r="J24" s="15">
        <v>4</v>
      </c>
      <c r="K24" s="18">
        <f>(J24/J$101)*100</f>
        <v>0.925925925925926</v>
      </c>
      <c r="L24" s="18">
        <f>G24/(I24+K24)*IF(OR(A24="学生",A24="教师",A24="管理员"),1,0.25)</f>
        <v>0.681958762886598</v>
      </c>
    </row>
    <row r="25" spans="1:12">
      <c r="A25" s="11" t="s">
        <v>18</v>
      </c>
      <c r="B25" s="11" t="s">
        <v>48</v>
      </c>
      <c r="C25" s="12" t="s">
        <v>49</v>
      </c>
      <c r="D25" s="13">
        <v>7</v>
      </c>
      <c r="E25" s="13">
        <v>7</v>
      </c>
      <c r="F25" s="13">
        <f>D25+E25</f>
        <v>14</v>
      </c>
      <c r="G25" s="14">
        <f>(F25/F$101)*100</f>
        <v>1.34615384615385</v>
      </c>
      <c r="H25" s="13">
        <v>5</v>
      </c>
      <c r="I25" s="14">
        <f>(H25/H$101)*100</f>
        <v>1.13378684807256</v>
      </c>
      <c r="J25" s="13">
        <v>4</v>
      </c>
      <c r="K25" s="14">
        <f>(J25/J$101)*100</f>
        <v>0.925925925925926</v>
      </c>
      <c r="L25" s="14">
        <f>G25/(I25+K25)*IF(OR(A25="学生",A25="教师",A25="管理员"),1,0.25)</f>
        <v>0.653563867325335</v>
      </c>
    </row>
    <row r="26" spans="1:12">
      <c r="A26" s="11" t="s">
        <v>18</v>
      </c>
      <c r="B26" s="11" t="s">
        <v>50</v>
      </c>
      <c r="C26" s="12" t="s">
        <v>51</v>
      </c>
      <c r="D26" s="13">
        <v>8</v>
      </c>
      <c r="E26" s="13">
        <v>6</v>
      </c>
      <c r="F26" s="13">
        <f>D26+E26</f>
        <v>14</v>
      </c>
      <c r="G26" s="14">
        <f>(F26/F$101)*100</f>
        <v>1.34615384615385</v>
      </c>
      <c r="H26" s="13">
        <v>3</v>
      </c>
      <c r="I26" s="14">
        <f>(H26/H$101)*100</f>
        <v>0.680272108843537</v>
      </c>
      <c r="J26" s="13">
        <v>6</v>
      </c>
      <c r="K26" s="14">
        <f>(J26/J$101)*100</f>
        <v>1.38888888888889</v>
      </c>
      <c r="L26" s="14">
        <f>G26/(I26+K26)*IF(OR(A26="学生",A26="教师",A26="管理员"),1,0.25)</f>
        <v>0.650579557428873</v>
      </c>
    </row>
    <row r="27" spans="1:12">
      <c r="A27" s="11" t="s">
        <v>18</v>
      </c>
      <c r="B27" s="11" t="s">
        <v>52</v>
      </c>
      <c r="C27" s="12" t="s">
        <v>53</v>
      </c>
      <c r="D27" s="13">
        <v>7</v>
      </c>
      <c r="E27" s="13">
        <v>7</v>
      </c>
      <c r="F27" s="13">
        <f>D27+E27</f>
        <v>14</v>
      </c>
      <c r="G27" s="14">
        <f>(F27/F$101)*100</f>
        <v>1.34615384615385</v>
      </c>
      <c r="H27" s="13">
        <v>2</v>
      </c>
      <c r="I27" s="14">
        <f>(H27/H$101)*100</f>
        <v>0.453514739229025</v>
      </c>
      <c r="J27" s="13">
        <v>7</v>
      </c>
      <c r="K27" s="14">
        <f>(J27/J$101)*100</f>
        <v>1.62037037037037</v>
      </c>
      <c r="L27" s="14">
        <f>G27/(I27+K27)*IF(OR(A27="学生",A27="教师",A27="管理员"),1,0.25)</f>
        <v>0.649097599439285</v>
      </c>
    </row>
    <row r="28" spans="1:12">
      <c r="A28" s="11" t="s">
        <v>18</v>
      </c>
      <c r="B28" s="11" t="s">
        <v>54</v>
      </c>
      <c r="C28" s="12" t="s">
        <v>55</v>
      </c>
      <c r="D28" s="13">
        <v>7</v>
      </c>
      <c r="E28" s="13">
        <v>7</v>
      </c>
      <c r="F28" s="13">
        <f>D28+E28</f>
        <v>14</v>
      </c>
      <c r="G28" s="14">
        <f>(F28/F$101)*100</f>
        <v>1.34615384615385</v>
      </c>
      <c r="H28" s="13">
        <v>2</v>
      </c>
      <c r="I28" s="14">
        <f>(H28/H$101)*100</f>
        <v>0.453514739229025</v>
      </c>
      <c r="J28" s="13">
        <v>7</v>
      </c>
      <c r="K28" s="14">
        <f>(J28/J$101)*100</f>
        <v>1.62037037037037</v>
      </c>
      <c r="L28" s="14">
        <f>G28/(I28+K28)*IF(OR(A28="学生",A28="教师",A28="管理员"),1,0.25)</f>
        <v>0.649097599439285</v>
      </c>
    </row>
    <row r="29" spans="1:12">
      <c r="A29" s="15" t="s">
        <v>21</v>
      </c>
      <c r="B29" s="15" t="s">
        <v>54</v>
      </c>
      <c r="C29" s="16" t="s">
        <v>55</v>
      </c>
      <c r="D29" s="17">
        <v>8</v>
      </c>
      <c r="E29" s="17">
        <v>6</v>
      </c>
      <c r="F29" s="17">
        <f>D29+E29</f>
        <v>14</v>
      </c>
      <c r="G29" s="18">
        <f>(F29/F$101)*100</f>
        <v>1.34615384615385</v>
      </c>
      <c r="H29" s="15">
        <v>2</v>
      </c>
      <c r="I29" s="18">
        <f>(H29/H$101)*100</f>
        <v>0.453514739229025</v>
      </c>
      <c r="J29" s="15">
        <v>7</v>
      </c>
      <c r="K29" s="18">
        <f>(J29/J$101)*100</f>
        <v>1.62037037037037</v>
      </c>
      <c r="L29" s="18">
        <f>G29/(I29+K29)*IF(OR(A29="学生",A29="教师",A29="管理员"),1,0.25)</f>
        <v>0.649097599439285</v>
      </c>
    </row>
    <row r="30" spans="1:12">
      <c r="A30" s="15" t="s">
        <v>21</v>
      </c>
      <c r="B30" s="15" t="s">
        <v>32</v>
      </c>
      <c r="C30" s="16" t="s">
        <v>33</v>
      </c>
      <c r="D30" s="17">
        <v>7</v>
      </c>
      <c r="E30" s="17">
        <v>8</v>
      </c>
      <c r="F30" s="17">
        <f>D30+E30</f>
        <v>15</v>
      </c>
      <c r="G30" s="18">
        <f>(F30/F$101)*100</f>
        <v>1.44230769230769</v>
      </c>
      <c r="H30" s="15">
        <v>5</v>
      </c>
      <c r="I30" s="18">
        <f>(H30/H$101)*100</f>
        <v>1.13378684807256</v>
      </c>
      <c r="J30" s="15">
        <v>5</v>
      </c>
      <c r="K30" s="18">
        <f>(J30/J$101)*100</f>
        <v>1.15740740740741</v>
      </c>
      <c r="L30" s="18">
        <f>G30/(I30+K30)*IF(OR(A30="学生",A30="教师",A30="管理员"),1,0.25)</f>
        <v>0.629500396510706</v>
      </c>
    </row>
    <row r="31" spans="1:12">
      <c r="A31" s="11" t="s">
        <v>18</v>
      </c>
      <c r="B31" s="11" t="s">
        <v>56</v>
      </c>
      <c r="C31" s="12" t="s">
        <v>57</v>
      </c>
      <c r="D31" s="13">
        <v>7</v>
      </c>
      <c r="E31" s="13">
        <v>5</v>
      </c>
      <c r="F31" s="13">
        <f>D31+E31</f>
        <v>12</v>
      </c>
      <c r="G31" s="14">
        <f>(F31/F$101)*100</f>
        <v>1.15384615384615</v>
      </c>
      <c r="H31" s="13">
        <v>4</v>
      </c>
      <c r="I31" s="14">
        <f>(H31/H$101)*100</f>
        <v>0.90702947845805</v>
      </c>
      <c r="J31" s="13">
        <v>4</v>
      </c>
      <c r="K31" s="14">
        <f>(J31/J$101)*100</f>
        <v>0.925925925925926</v>
      </c>
      <c r="L31" s="14">
        <f>G31/(I31+K31)*IF(OR(A31="学生",A31="教师",A31="管理员"),1,0.25)</f>
        <v>0.629500396510706</v>
      </c>
    </row>
    <row r="32" spans="1:12">
      <c r="A32" s="11" t="s">
        <v>18</v>
      </c>
      <c r="B32" s="11" t="s">
        <v>26</v>
      </c>
      <c r="C32" s="12" t="s">
        <v>27</v>
      </c>
      <c r="D32" s="13">
        <v>6</v>
      </c>
      <c r="E32" s="13">
        <v>6</v>
      </c>
      <c r="F32" s="13">
        <f>D32+E32</f>
        <v>12</v>
      </c>
      <c r="G32" s="14">
        <f>(F32/F$101)*100</f>
        <v>1.15384615384615</v>
      </c>
      <c r="H32" s="13">
        <v>4</v>
      </c>
      <c r="I32" s="14">
        <f>(H32/H$101)*100</f>
        <v>0.90702947845805</v>
      </c>
      <c r="J32" s="13">
        <v>4</v>
      </c>
      <c r="K32" s="14">
        <f>(J32/J$101)*100</f>
        <v>0.925925925925926</v>
      </c>
      <c r="L32" s="14">
        <f>G32/(I32+K32)*IF(OR(A32="学生",A32="教师",A32="管理员"),1,0.25)</f>
        <v>0.629500396510706</v>
      </c>
    </row>
    <row r="33" spans="1:12">
      <c r="A33" s="11" t="s">
        <v>18</v>
      </c>
      <c r="B33" s="11" t="s">
        <v>38</v>
      </c>
      <c r="C33" s="12" t="s">
        <v>39</v>
      </c>
      <c r="D33" s="13">
        <v>6</v>
      </c>
      <c r="E33" s="13">
        <v>6</v>
      </c>
      <c r="F33" s="13">
        <f>D33+E33</f>
        <v>12</v>
      </c>
      <c r="G33" s="14">
        <f>(F33/F$101)*100</f>
        <v>1.15384615384615</v>
      </c>
      <c r="H33" s="13">
        <v>4</v>
      </c>
      <c r="I33" s="14">
        <f>(H33/H$101)*100</f>
        <v>0.90702947845805</v>
      </c>
      <c r="J33" s="13">
        <v>4</v>
      </c>
      <c r="K33" s="14">
        <f>(J33/J$101)*100</f>
        <v>0.925925925925926</v>
      </c>
      <c r="L33" s="14">
        <f>G33/(I33+K33)*IF(OR(A33="学生",A33="教师",A33="管理员"),1,0.25)</f>
        <v>0.629500396510706</v>
      </c>
    </row>
    <row r="34" spans="1:12">
      <c r="A34" s="15" t="s">
        <v>21</v>
      </c>
      <c r="B34" s="15" t="s">
        <v>24</v>
      </c>
      <c r="C34" s="16" t="s">
        <v>25</v>
      </c>
      <c r="D34" s="17">
        <v>6</v>
      </c>
      <c r="E34" s="17">
        <v>6</v>
      </c>
      <c r="F34" s="17">
        <f>D34+E34</f>
        <v>12</v>
      </c>
      <c r="G34" s="18">
        <f>(F34/F$101)*100</f>
        <v>1.15384615384615</v>
      </c>
      <c r="H34" s="15">
        <v>4</v>
      </c>
      <c r="I34" s="18">
        <f>(H34/H$101)*100</f>
        <v>0.90702947845805</v>
      </c>
      <c r="J34" s="15">
        <v>4</v>
      </c>
      <c r="K34" s="18">
        <f>(J34/J$101)*100</f>
        <v>0.925925925925926</v>
      </c>
      <c r="L34" s="18">
        <f>G34/(I34+K34)*IF(OR(A34="学生",A34="教师",A34="管理员"),1,0.25)</f>
        <v>0.629500396510706</v>
      </c>
    </row>
    <row r="35" spans="1:12">
      <c r="A35" s="11" t="s">
        <v>18</v>
      </c>
      <c r="B35" s="11" t="s">
        <v>58</v>
      </c>
      <c r="C35" s="12" t="s">
        <v>59</v>
      </c>
      <c r="D35" s="13">
        <v>7</v>
      </c>
      <c r="E35" s="13">
        <v>5</v>
      </c>
      <c r="F35" s="13">
        <f>D35+E35</f>
        <v>12</v>
      </c>
      <c r="G35" s="14">
        <f>(F35/F$101)*100</f>
        <v>1.15384615384615</v>
      </c>
      <c r="H35" s="13">
        <v>3</v>
      </c>
      <c r="I35" s="14">
        <f>(H35/H$101)*100</f>
        <v>0.680272108843537</v>
      </c>
      <c r="J35" s="13">
        <v>5</v>
      </c>
      <c r="K35" s="14">
        <f>(J35/J$101)*100</f>
        <v>1.15740740740741</v>
      </c>
      <c r="L35" s="14">
        <f>G35/(I35+K35)*IF(OR(A35="学生",A35="教师",A35="管理员"),1,0.25)</f>
        <v>0.627882143563378</v>
      </c>
    </row>
    <row r="36" spans="1:12">
      <c r="A36" s="15" t="s">
        <v>21</v>
      </c>
      <c r="B36" s="15" t="s">
        <v>42</v>
      </c>
      <c r="C36" s="16" t="s">
        <v>43</v>
      </c>
      <c r="D36" s="17">
        <v>7</v>
      </c>
      <c r="E36" s="17">
        <v>6</v>
      </c>
      <c r="F36" s="17">
        <f>D36+E36</f>
        <v>13</v>
      </c>
      <c r="G36" s="18">
        <f>(F36/F$101)*100</f>
        <v>1.25</v>
      </c>
      <c r="H36" s="15">
        <v>6</v>
      </c>
      <c r="I36" s="18">
        <f>(H36/H$101)*100</f>
        <v>1.36054421768707</v>
      </c>
      <c r="J36" s="15">
        <v>3</v>
      </c>
      <c r="K36" s="18">
        <f>(J36/J$101)*100</f>
        <v>0.694444444444444</v>
      </c>
      <c r="L36" s="18">
        <f>G36/(I36+K36)*IF(OR(A36="学生",A36="教师",A36="管理员"),1,0.25)</f>
        <v>0.608275862068966</v>
      </c>
    </row>
    <row r="37" spans="1:12">
      <c r="A37" s="15" t="s">
        <v>21</v>
      </c>
      <c r="B37" s="15" t="s">
        <v>52</v>
      </c>
      <c r="C37" s="16" t="s">
        <v>53</v>
      </c>
      <c r="D37" s="17">
        <v>7</v>
      </c>
      <c r="E37" s="17">
        <v>6</v>
      </c>
      <c r="F37" s="17">
        <f>D37+E37</f>
        <v>13</v>
      </c>
      <c r="G37" s="18">
        <f>(F37/F$101)*100</f>
        <v>1.25</v>
      </c>
      <c r="H37" s="15">
        <v>2</v>
      </c>
      <c r="I37" s="18">
        <f>(H37/H$101)*100</f>
        <v>0.453514739229025</v>
      </c>
      <c r="J37" s="15">
        <v>7</v>
      </c>
      <c r="K37" s="18">
        <f>(J37/J$101)*100</f>
        <v>1.62037037037037</v>
      </c>
      <c r="L37" s="18">
        <f>G37/(I37+K37)*IF(OR(A37="学生",A37="教师",A37="管理员"),1,0.25)</f>
        <v>0.602733485193622</v>
      </c>
    </row>
    <row r="38" spans="1:12">
      <c r="A38" s="15" t="s">
        <v>21</v>
      </c>
      <c r="B38" s="15" t="s">
        <v>40</v>
      </c>
      <c r="C38" s="16" t="s">
        <v>41</v>
      </c>
      <c r="D38" s="17">
        <v>5</v>
      </c>
      <c r="E38" s="17">
        <v>5</v>
      </c>
      <c r="F38" s="17">
        <f>D38+E38</f>
        <v>10</v>
      </c>
      <c r="G38" s="18">
        <f>(F38/F$101)*100</f>
        <v>0.961538461538462</v>
      </c>
      <c r="H38" s="15">
        <v>4</v>
      </c>
      <c r="I38" s="18">
        <f>(H38/H$101)*100</f>
        <v>0.90702947845805</v>
      </c>
      <c r="J38" s="15">
        <v>3</v>
      </c>
      <c r="K38" s="18">
        <f>(J38/J$101)*100</f>
        <v>0.694444444444444</v>
      </c>
      <c r="L38" s="18">
        <f>G38/(I38+K38)*IF(OR(A38="学生",A38="教师",A38="管理员"),1,0.25)</f>
        <v>0.600408441116406</v>
      </c>
    </row>
    <row r="39" spans="1:12">
      <c r="A39" s="15" t="s">
        <v>21</v>
      </c>
      <c r="B39" s="15" t="s">
        <v>60</v>
      </c>
      <c r="C39" s="16" t="s">
        <v>61</v>
      </c>
      <c r="D39" s="17">
        <v>4</v>
      </c>
      <c r="E39" s="17">
        <v>6</v>
      </c>
      <c r="F39" s="17">
        <f>D39+E39</f>
        <v>10</v>
      </c>
      <c r="G39" s="18">
        <f>(F39/F$101)*100</f>
        <v>0.961538461538462</v>
      </c>
      <c r="H39" s="15">
        <v>3</v>
      </c>
      <c r="I39" s="18">
        <f>(H39/H$101)*100</f>
        <v>0.680272108843537</v>
      </c>
      <c r="J39" s="15">
        <v>4</v>
      </c>
      <c r="K39" s="18">
        <f>(J39/J$101)*100</f>
        <v>0.925925925925926</v>
      </c>
      <c r="L39" s="18">
        <f>G39/(I39+K39)*IF(OR(A39="学生",A39="教师",A39="管理员"),1,0.25)</f>
        <v>0.598642533936652</v>
      </c>
    </row>
    <row r="40" spans="1:12">
      <c r="A40" s="15" t="s">
        <v>21</v>
      </c>
      <c r="B40" s="15" t="s">
        <v>62</v>
      </c>
      <c r="C40" s="16" t="s">
        <v>62</v>
      </c>
      <c r="D40" s="17">
        <v>8</v>
      </c>
      <c r="E40" s="17">
        <v>9</v>
      </c>
      <c r="F40" s="17">
        <f>D40+E40</f>
        <v>17</v>
      </c>
      <c r="G40" s="18">
        <f>(F40/F$101)*100</f>
        <v>1.63461538461538</v>
      </c>
      <c r="H40" s="17">
        <v>6</v>
      </c>
      <c r="I40" s="18">
        <f>(H40/H$101)*100</f>
        <v>1.36054421768707</v>
      </c>
      <c r="J40" s="17">
        <v>6</v>
      </c>
      <c r="K40" s="18">
        <f>(J40/J$101)*100</f>
        <v>1.38888888888889</v>
      </c>
      <c r="L40" s="18">
        <f>G40/(I40+K40)*IF(OR(A40="学生",A40="教师",A40="管理员"),1,0.25)</f>
        <v>0.594528152260111</v>
      </c>
    </row>
    <row r="41" spans="1:12">
      <c r="A41" s="15" t="s">
        <v>21</v>
      </c>
      <c r="B41" s="15" t="s">
        <v>56</v>
      </c>
      <c r="C41" s="16" t="s">
        <v>57</v>
      </c>
      <c r="D41" s="17">
        <v>5</v>
      </c>
      <c r="E41" s="17">
        <v>6</v>
      </c>
      <c r="F41" s="17">
        <f>D41+E41</f>
        <v>11</v>
      </c>
      <c r="G41" s="18">
        <f>(F41/F$101)*100</f>
        <v>1.05769230769231</v>
      </c>
      <c r="H41" s="15">
        <v>4</v>
      </c>
      <c r="I41" s="18">
        <f>(H41/H$101)*100</f>
        <v>0.90702947845805</v>
      </c>
      <c r="J41" s="15">
        <v>4</v>
      </c>
      <c r="K41" s="18">
        <f>(J41/J$101)*100</f>
        <v>0.925925925925926</v>
      </c>
      <c r="L41" s="18">
        <f>G41/(I41+K41)*IF(OR(A41="学生",A41="教师",A41="管理员"),1,0.25)</f>
        <v>0.577042030134814</v>
      </c>
    </row>
    <row r="42" spans="1:12">
      <c r="A42" s="15" t="s">
        <v>21</v>
      </c>
      <c r="B42" s="15" t="s">
        <v>63</v>
      </c>
      <c r="C42" s="16" t="s">
        <v>64</v>
      </c>
      <c r="D42" s="17">
        <v>5</v>
      </c>
      <c r="E42" s="17">
        <v>6</v>
      </c>
      <c r="F42" s="17">
        <f>D42+E42</f>
        <v>11</v>
      </c>
      <c r="G42" s="18">
        <f>(F42/F$101)*100</f>
        <v>1.05769230769231</v>
      </c>
      <c r="H42" s="15">
        <v>4</v>
      </c>
      <c r="I42" s="18">
        <f>(H42/H$101)*100</f>
        <v>0.90702947845805</v>
      </c>
      <c r="J42" s="15">
        <v>4</v>
      </c>
      <c r="K42" s="18">
        <f>(J42/J$101)*100</f>
        <v>0.925925925925926</v>
      </c>
      <c r="L42" s="18">
        <f>G42/(I42+K42)*IF(OR(A42="学生",A42="教师",A42="管理员"),1,0.25)</f>
        <v>0.577042030134814</v>
      </c>
    </row>
    <row r="43" spans="1:12">
      <c r="A43" s="15" t="s">
        <v>21</v>
      </c>
      <c r="B43" s="15" t="s">
        <v>58</v>
      </c>
      <c r="C43" s="16" t="s">
        <v>59</v>
      </c>
      <c r="D43" s="17">
        <v>6</v>
      </c>
      <c r="E43" s="17">
        <v>5</v>
      </c>
      <c r="F43" s="17">
        <f>D43+E43</f>
        <v>11</v>
      </c>
      <c r="G43" s="18">
        <f>(F43/F$101)*100</f>
        <v>1.05769230769231</v>
      </c>
      <c r="H43" s="17">
        <v>3</v>
      </c>
      <c r="I43" s="18">
        <f>(H43/H$101)*100</f>
        <v>0.680272108843537</v>
      </c>
      <c r="J43" s="17">
        <v>5</v>
      </c>
      <c r="K43" s="18">
        <f>(J43/J$101)*100</f>
        <v>1.15740740740741</v>
      </c>
      <c r="L43" s="18">
        <f>G43/(I43+K43)*IF(OR(A43="学生",A43="教师",A43="管理员"),1,0.25)</f>
        <v>0.575558631599763</v>
      </c>
    </row>
    <row r="44" ht="28.8" spans="1:12">
      <c r="A44" s="11" t="s">
        <v>18</v>
      </c>
      <c r="B44" s="11" t="s">
        <v>65</v>
      </c>
      <c r="C44" s="12" t="s">
        <v>66</v>
      </c>
      <c r="D44" s="13">
        <v>6</v>
      </c>
      <c r="E44" s="13">
        <v>6</v>
      </c>
      <c r="F44" s="13">
        <f>D44+E44</f>
        <v>12</v>
      </c>
      <c r="G44" s="14">
        <f>(F44/F$101)*100</f>
        <v>1.15384615384615</v>
      </c>
      <c r="H44" s="13">
        <v>5</v>
      </c>
      <c r="I44" s="14">
        <f>(H44/H$101)*100</f>
        <v>1.13378684807256</v>
      </c>
      <c r="J44" s="13">
        <v>4</v>
      </c>
      <c r="K44" s="14">
        <f>(J44/J$101)*100</f>
        <v>0.925925925925926</v>
      </c>
      <c r="L44" s="14">
        <f>G44/(I44+K44)*IF(OR(A44="学生",A44="教师",A44="管理员"),1,0.25)</f>
        <v>0.560197600564573</v>
      </c>
    </row>
    <row r="45" spans="1:12">
      <c r="A45" s="15" t="s">
        <v>21</v>
      </c>
      <c r="B45" s="15" t="s">
        <v>48</v>
      </c>
      <c r="C45" s="16" t="s">
        <v>49</v>
      </c>
      <c r="D45" s="17">
        <v>6</v>
      </c>
      <c r="E45" s="17">
        <v>6</v>
      </c>
      <c r="F45" s="17">
        <f>D45+E45</f>
        <v>12</v>
      </c>
      <c r="G45" s="18">
        <f>(F45/F$101)*100</f>
        <v>1.15384615384615</v>
      </c>
      <c r="H45" s="15">
        <v>5</v>
      </c>
      <c r="I45" s="18">
        <f>(H45/H$101)*100</f>
        <v>1.13378684807256</v>
      </c>
      <c r="J45" s="15">
        <v>4</v>
      </c>
      <c r="K45" s="18">
        <f>(J45/J$101)*100</f>
        <v>0.925925925925926</v>
      </c>
      <c r="L45" s="18">
        <f>G45/(I45+K45)*IF(OR(A45="学生",A45="教师",A45="管理员"),1,0.25)</f>
        <v>0.560197600564573</v>
      </c>
    </row>
    <row r="46" spans="1:12">
      <c r="A46" s="11" t="s">
        <v>18</v>
      </c>
      <c r="B46" s="11" t="s">
        <v>67</v>
      </c>
      <c r="C46" s="12" t="s">
        <v>68</v>
      </c>
      <c r="D46" s="13">
        <v>8</v>
      </c>
      <c r="E46" s="13">
        <v>8</v>
      </c>
      <c r="F46" s="13">
        <f>D46+E46</f>
        <v>16</v>
      </c>
      <c r="G46" s="14">
        <f>(F46/F$101)*100</f>
        <v>1.53846153846154</v>
      </c>
      <c r="H46" s="13">
        <v>6</v>
      </c>
      <c r="I46" s="14">
        <f>(H46/H$101)*100</f>
        <v>1.36054421768707</v>
      </c>
      <c r="J46" s="13">
        <v>6</v>
      </c>
      <c r="K46" s="14">
        <f>(J46/J$101)*100</f>
        <v>1.38888888888889</v>
      </c>
      <c r="L46" s="14">
        <f>G46/(I46+K46)*IF(OR(A46="学生",A46="教师",A46="管理员"),1,0.25)</f>
        <v>0.559555908009516</v>
      </c>
    </row>
    <row r="47" spans="1:12">
      <c r="A47" s="15" t="s">
        <v>21</v>
      </c>
      <c r="B47" s="15" t="s">
        <v>29</v>
      </c>
      <c r="C47" s="16" t="s">
        <v>69</v>
      </c>
      <c r="D47" s="17">
        <v>4</v>
      </c>
      <c r="E47" s="17">
        <v>4</v>
      </c>
      <c r="F47" s="17">
        <f>D47+E47</f>
        <v>8</v>
      </c>
      <c r="G47" s="18">
        <f>(F47/F$101)*100</f>
        <v>0.769230769230769</v>
      </c>
      <c r="H47" s="15">
        <v>3</v>
      </c>
      <c r="I47" s="18">
        <f>(H47/H$101)*100</f>
        <v>0.680272108843537</v>
      </c>
      <c r="J47" s="15">
        <v>3</v>
      </c>
      <c r="K47" s="18">
        <f>(J47/J$101)*100</f>
        <v>0.694444444444444</v>
      </c>
      <c r="L47" s="18">
        <f>G47/(I47+K47)*IF(OR(A47="学生",A47="教师",A47="管理员"),1,0.25)</f>
        <v>0.559555908009516</v>
      </c>
    </row>
    <row r="48" spans="1:12">
      <c r="A48" s="15" t="s">
        <v>21</v>
      </c>
      <c r="B48" s="15" t="s">
        <v>70</v>
      </c>
      <c r="C48" s="16" t="s">
        <v>71</v>
      </c>
      <c r="D48" s="17">
        <v>6</v>
      </c>
      <c r="E48" s="17">
        <v>7</v>
      </c>
      <c r="F48" s="17">
        <f>D48+E48</f>
        <v>13</v>
      </c>
      <c r="G48" s="18">
        <f>(F48/F$101)*100</f>
        <v>1.25</v>
      </c>
      <c r="H48" s="15">
        <v>6</v>
      </c>
      <c r="I48" s="18">
        <f>(H48/H$101)*100</f>
        <v>1.36054421768707</v>
      </c>
      <c r="J48" s="15">
        <v>4</v>
      </c>
      <c r="K48" s="18">
        <f>(J48/J$101)*100</f>
        <v>0.925925925925926</v>
      </c>
      <c r="L48" s="18">
        <f>G48/(I48+K48)*IF(OR(A48="学生",A48="教师",A48="管理员"),1,0.25)</f>
        <v>0.546694214876033</v>
      </c>
    </row>
    <row r="49" spans="1:12">
      <c r="A49" s="15" t="s">
        <v>21</v>
      </c>
      <c r="B49" s="15" t="s">
        <v>72</v>
      </c>
      <c r="C49" s="16" t="s">
        <v>73</v>
      </c>
      <c r="D49" s="17">
        <v>6</v>
      </c>
      <c r="E49" s="17">
        <v>7</v>
      </c>
      <c r="F49" s="17">
        <f>D49+E49</f>
        <v>13</v>
      </c>
      <c r="G49" s="18">
        <f>(F49/F$101)*100</f>
        <v>1.25</v>
      </c>
      <c r="H49" s="15">
        <v>6</v>
      </c>
      <c r="I49" s="18">
        <f>(H49/H$101)*100</f>
        <v>1.36054421768707</v>
      </c>
      <c r="J49" s="15">
        <v>4</v>
      </c>
      <c r="K49" s="18">
        <f>(J49/J$101)*100</f>
        <v>0.925925925925926</v>
      </c>
      <c r="L49" s="18">
        <f>G49/(I49+K49)*IF(OR(A49="学生",A49="教师",A49="管理员"),1,0.25)</f>
        <v>0.546694214876033</v>
      </c>
    </row>
    <row r="50" spans="1:12">
      <c r="A50" s="11" t="s">
        <v>18</v>
      </c>
      <c r="B50" s="11" t="s">
        <v>74</v>
      </c>
      <c r="C50" s="12" t="s">
        <v>75</v>
      </c>
      <c r="D50" s="13">
        <v>7</v>
      </c>
      <c r="E50" s="13">
        <v>7</v>
      </c>
      <c r="F50" s="13">
        <f>D50+E50</f>
        <v>14</v>
      </c>
      <c r="G50" s="14">
        <f>(F50/F$101)*100</f>
        <v>1.34615384615385</v>
      </c>
      <c r="H50" s="13">
        <v>6</v>
      </c>
      <c r="I50" s="14">
        <f>(H50/H$101)*100</f>
        <v>1.36054421768707</v>
      </c>
      <c r="J50" s="13">
        <v>5</v>
      </c>
      <c r="K50" s="14">
        <f>(J50/J$101)*100</f>
        <v>1.15740740740741</v>
      </c>
      <c r="L50" s="14">
        <f>G50/(I50+K50)*IF(OR(A50="学生",A50="教师",A50="管理员"),1,0.25)</f>
        <v>0.534622600663877</v>
      </c>
    </row>
    <row r="51" spans="1:12">
      <c r="A51" s="11" t="s">
        <v>18</v>
      </c>
      <c r="B51" s="11" t="s">
        <v>76</v>
      </c>
      <c r="C51" s="12" t="s">
        <v>77</v>
      </c>
      <c r="D51" s="13">
        <v>7</v>
      </c>
      <c r="E51" s="13">
        <v>7</v>
      </c>
      <c r="F51" s="13">
        <f>D51+E51</f>
        <v>14</v>
      </c>
      <c r="G51" s="14">
        <f>(F51/F$101)*100</f>
        <v>1.34615384615385</v>
      </c>
      <c r="H51" s="13">
        <v>6</v>
      </c>
      <c r="I51" s="14">
        <f>(H51/H$101)*100</f>
        <v>1.36054421768707</v>
      </c>
      <c r="J51" s="13">
        <v>5</v>
      </c>
      <c r="K51" s="14">
        <f>(J51/J$101)*100</f>
        <v>1.15740740740741</v>
      </c>
      <c r="L51" s="14">
        <f>G51/(I51+K51)*IF(OR(A51="学生",A51="教师",A51="管理员"),1,0.25)</f>
        <v>0.534622600663877</v>
      </c>
    </row>
    <row r="52" spans="1:12">
      <c r="A52" s="11" t="s">
        <v>18</v>
      </c>
      <c r="B52" s="11" t="s">
        <v>36</v>
      </c>
      <c r="C52" s="12" t="s">
        <v>37</v>
      </c>
      <c r="D52" s="13">
        <v>5</v>
      </c>
      <c r="E52" s="13">
        <v>5</v>
      </c>
      <c r="F52" s="13">
        <f>D52+E52</f>
        <v>10</v>
      </c>
      <c r="G52" s="14">
        <f>(F52/F$101)*100</f>
        <v>0.961538461538462</v>
      </c>
      <c r="H52" s="13">
        <v>4</v>
      </c>
      <c r="I52" s="14">
        <f>(H52/H$101)*100</f>
        <v>0.90702947845805</v>
      </c>
      <c r="J52" s="13">
        <v>4</v>
      </c>
      <c r="K52" s="14">
        <f>(J52/J$101)*100</f>
        <v>0.925925925925926</v>
      </c>
      <c r="L52" s="14">
        <f>G52/(I52+K52)*IF(OR(A52="学生",A52="教师",A52="管理员"),1,0.25)</f>
        <v>0.524583663758922</v>
      </c>
    </row>
    <row r="53" spans="1:12">
      <c r="A53" s="15" t="s">
        <v>21</v>
      </c>
      <c r="B53" s="15" t="s">
        <v>78</v>
      </c>
      <c r="C53" s="16" t="s">
        <v>79</v>
      </c>
      <c r="D53" s="17">
        <v>4</v>
      </c>
      <c r="E53" s="17">
        <v>6</v>
      </c>
      <c r="F53" s="17">
        <f>D53+E53</f>
        <v>10</v>
      </c>
      <c r="G53" s="18">
        <f>(F53/F$101)*100</f>
        <v>0.961538461538462</v>
      </c>
      <c r="H53" s="15">
        <v>4</v>
      </c>
      <c r="I53" s="18">
        <f>(H53/H$101)*100</f>
        <v>0.90702947845805</v>
      </c>
      <c r="J53" s="15">
        <v>4</v>
      </c>
      <c r="K53" s="18">
        <f>(J53/J$101)*100</f>
        <v>0.925925925925926</v>
      </c>
      <c r="L53" s="18">
        <f>G53/(I53+K53)*IF(OR(A53="学生",A53="教师",A53="管理员"),1,0.25)</f>
        <v>0.524583663758922</v>
      </c>
    </row>
    <row r="54" spans="1:12">
      <c r="A54" s="11" t="s">
        <v>18</v>
      </c>
      <c r="B54" s="11" t="s">
        <v>80</v>
      </c>
      <c r="C54" s="12" t="s">
        <v>81</v>
      </c>
      <c r="D54" s="13">
        <v>6</v>
      </c>
      <c r="E54" s="13">
        <v>5</v>
      </c>
      <c r="F54" s="13">
        <f>D54+E54</f>
        <v>11</v>
      </c>
      <c r="G54" s="14">
        <f>(F54/F$101)*100</f>
        <v>1.05769230769231</v>
      </c>
      <c r="H54" s="13">
        <v>5</v>
      </c>
      <c r="I54" s="14">
        <f>(H54/H$101)*100</f>
        <v>1.13378684807256</v>
      </c>
      <c r="J54" s="13">
        <v>4</v>
      </c>
      <c r="K54" s="14">
        <f>(J54/J$101)*100</f>
        <v>0.925925925925926</v>
      </c>
      <c r="L54" s="14">
        <f>G54/(I54+K54)*IF(OR(A54="学生",A54="教师",A54="管理员"),1,0.25)</f>
        <v>0.513514467184192</v>
      </c>
    </row>
    <row r="55" spans="1:12">
      <c r="A55" s="15" t="s">
        <v>21</v>
      </c>
      <c r="B55" s="15" t="s">
        <v>34</v>
      </c>
      <c r="C55" s="16" t="s">
        <v>82</v>
      </c>
      <c r="D55" s="17">
        <v>5</v>
      </c>
      <c r="E55" s="17">
        <v>6</v>
      </c>
      <c r="F55" s="17">
        <f>D55+E55</f>
        <v>11</v>
      </c>
      <c r="G55" s="18">
        <f>(F55/F$101)*100</f>
        <v>1.05769230769231</v>
      </c>
      <c r="H55" s="15">
        <v>5</v>
      </c>
      <c r="I55" s="18">
        <f>(H55/H$101)*100</f>
        <v>1.13378684807256</v>
      </c>
      <c r="J55" s="15">
        <v>4</v>
      </c>
      <c r="K55" s="18">
        <f>(J55/J$101)*100</f>
        <v>0.925925925925926</v>
      </c>
      <c r="L55" s="18">
        <f>G55/(I55+K55)*IF(OR(A55="学生",A55="教师",A55="管理员"),1,0.25)</f>
        <v>0.513514467184192</v>
      </c>
    </row>
    <row r="56" spans="1:12">
      <c r="A56" s="15" t="s">
        <v>21</v>
      </c>
      <c r="B56" s="15" t="s">
        <v>80</v>
      </c>
      <c r="C56" s="16" t="s">
        <v>81</v>
      </c>
      <c r="D56" s="17">
        <v>6</v>
      </c>
      <c r="E56" s="17">
        <v>5</v>
      </c>
      <c r="F56" s="17">
        <f>D56+E56</f>
        <v>11</v>
      </c>
      <c r="G56" s="18">
        <f>(F56/F$101)*100</f>
        <v>1.05769230769231</v>
      </c>
      <c r="H56" s="15">
        <v>5</v>
      </c>
      <c r="I56" s="18">
        <f>(H56/H$101)*100</f>
        <v>1.13378684807256</v>
      </c>
      <c r="J56" s="15">
        <v>4</v>
      </c>
      <c r="K56" s="18">
        <f>(J56/J$101)*100</f>
        <v>0.925925925925926</v>
      </c>
      <c r="L56" s="18">
        <f>G56/(I56+K56)*IF(OR(A56="学生",A56="教师",A56="管理员"),1,0.25)</f>
        <v>0.513514467184192</v>
      </c>
    </row>
    <row r="57" spans="1:12">
      <c r="A57" s="15" t="s">
        <v>21</v>
      </c>
      <c r="B57" s="15" t="s">
        <v>50</v>
      </c>
      <c r="C57" s="16" t="s">
        <v>51</v>
      </c>
      <c r="D57" s="17">
        <v>6</v>
      </c>
      <c r="E57" s="17">
        <v>5</v>
      </c>
      <c r="F57" s="17">
        <f>D57+E57</f>
        <v>11</v>
      </c>
      <c r="G57" s="18">
        <f>(F57/F$101)*100</f>
        <v>1.05769230769231</v>
      </c>
      <c r="H57" s="17">
        <v>3</v>
      </c>
      <c r="I57" s="18">
        <f>(H57/H$101)*100</f>
        <v>0.680272108843537</v>
      </c>
      <c r="J57" s="17">
        <v>6</v>
      </c>
      <c r="K57" s="18">
        <f>(J57/J$101)*100</f>
        <v>1.38888888888889</v>
      </c>
      <c r="L57" s="18">
        <f>G57/(I57+K57)*IF(OR(A57="学生",A57="教师",A57="管理员"),1,0.25)</f>
        <v>0.511169652265543</v>
      </c>
    </row>
    <row r="58" spans="1:12">
      <c r="A58" s="11" t="s">
        <v>18</v>
      </c>
      <c r="B58" s="11" t="s">
        <v>70</v>
      </c>
      <c r="C58" s="12" t="s">
        <v>71</v>
      </c>
      <c r="D58" s="13">
        <v>7</v>
      </c>
      <c r="E58" s="13">
        <v>5</v>
      </c>
      <c r="F58" s="13">
        <f>D58+E58</f>
        <v>12</v>
      </c>
      <c r="G58" s="14">
        <f>(F58/F$101)*100</f>
        <v>1.15384615384615</v>
      </c>
      <c r="H58" s="13">
        <v>6</v>
      </c>
      <c r="I58" s="14">
        <f>(H58/H$101)*100</f>
        <v>1.36054421768707</v>
      </c>
      <c r="J58" s="13">
        <v>4</v>
      </c>
      <c r="K58" s="14">
        <f>(J58/J$101)*100</f>
        <v>0.925925925925926</v>
      </c>
      <c r="L58" s="14">
        <f>G58/(I58+K58)*IF(OR(A58="学生",A58="教师",A58="管理员"),1,0.25)</f>
        <v>0.504640813731723</v>
      </c>
    </row>
    <row r="59" spans="1:12">
      <c r="A59" s="15" t="s">
        <v>21</v>
      </c>
      <c r="B59" s="15" t="s">
        <v>83</v>
      </c>
      <c r="C59" s="16" t="s">
        <v>84</v>
      </c>
      <c r="D59" s="17">
        <v>7</v>
      </c>
      <c r="E59" s="17">
        <v>5</v>
      </c>
      <c r="F59" s="17">
        <f>D59+E59</f>
        <v>12</v>
      </c>
      <c r="G59" s="18">
        <f>(F59/F$101)*100</f>
        <v>1.15384615384615</v>
      </c>
      <c r="H59" s="15">
        <v>6</v>
      </c>
      <c r="I59" s="18">
        <f>(H59/H$101)*100</f>
        <v>1.36054421768707</v>
      </c>
      <c r="J59" s="15">
        <v>4</v>
      </c>
      <c r="K59" s="18">
        <f>(J59/J$101)*100</f>
        <v>0.925925925925926</v>
      </c>
      <c r="L59" s="18">
        <f>G59/(I59+K59)*IF(OR(A59="学生",A59="教师",A59="管理员"),1,0.25)</f>
        <v>0.504640813731723</v>
      </c>
    </row>
    <row r="60" spans="1:12">
      <c r="A60" s="15" t="s">
        <v>21</v>
      </c>
      <c r="B60" s="15" t="s">
        <v>67</v>
      </c>
      <c r="C60" s="16" t="s">
        <v>68</v>
      </c>
      <c r="D60" s="17">
        <v>7</v>
      </c>
      <c r="E60" s="17">
        <v>7</v>
      </c>
      <c r="F60" s="17">
        <f>D60+E60</f>
        <v>14</v>
      </c>
      <c r="G60" s="18">
        <f>(F60/F$101)*100</f>
        <v>1.34615384615385</v>
      </c>
      <c r="H60" s="17">
        <v>6</v>
      </c>
      <c r="I60" s="18">
        <f>(H60/H$101)*100</f>
        <v>1.36054421768707</v>
      </c>
      <c r="J60" s="17">
        <v>6</v>
      </c>
      <c r="K60" s="18">
        <f>(J60/J$101)*100</f>
        <v>1.38888888888889</v>
      </c>
      <c r="L60" s="18">
        <f>G60/(I60+K60)*IF(OR(A60="学生",A60="教师",A60="管理员"),1,0.25)</f>
        <v>0.489611419508327</v>
      </c>
    </row>
    <row r="61" spans="1:12">
      <c r="A61" s="15" t="s">
        <v>21</v>
      </c>
      <c r="B61" s="15" t="s">
        <v>85</v>
      </c>
      <c r="C61" s="16" t="s">
        <v>86</v>
      </c>
      <c r="D61" s="17">
        <v>8</v>
      </c>
      <c r="E61" s="17">
        <v>9</v>
      </c>
      <c r="F61" s="17">
        <f>D61+E61</f>
        <v>17</v>
      </c>
      <c r="G61" s="18">
        <f>(F61/F$101)*100</f>
        <v>1.63461538461538</v>
      </c>
      <c r="H61" s="15">
        <v>8</v>
      </c>
      <c r="I61" s="18">
        <f>(H61/H$101)*100</f>
        <v>1.8140589569161</v>
      </c>
      <c r="J61" s="15">
        <v>7</v>
      </c>
      <c r="K61" s="18">
        <f>(J61/J$101)*100</f>
        <v>1.62037037037037</v>
      </c>
      <c r="L61" s="18">
        <f>G61/(I61+K61)*IF(OR(A61="学生",A61="教师",A61="管理员"),1,0.25)</f>
        <v>0.475949634959264</v>
      </c>
    </row>
    <row r="62" spans="1:12">
      <c r="A62" s="19" t="s">
        <v>28</v>
      </c>
      <c r="B62" s="19" t="s">
        <v>87</v>
      </c>
      <c r="C62" s="20" t="s">
        <v>88</v>
      </c>
      <c r="D62" s="21">
        <v>5</v>
      </c>
      <c r="E62" s="21">
        <v>4</v>
      </c>
      <c r="F62" s="21">
        <f>D62+E62</f>
        <v>9</v>
      </c>
      <c r="G62" s="22">
        <f>(F62/F$101)*100</f>
        <v>0.865384615384615</v>
      </c>
      <c r="H62" s="21">
        <v>4</v>
      </c>
      <c r="I62" s="22">
        <f>(H62/H$101)*100</f>
        <v>0.90702947845805</v>
      </c>
      <c r="J62" s="21">
        <v>4</v>
      </c>
      <c r="K62" s="22">
        <f>(J62/J$101)*100</f>
        <v>0.925925925925926</v>
      </c>
      <c r="L62" s="22">
        <f>G62/(I62+K62)*IF(OR(A62="学生",A62="教师",A62="管理员"),1,0.25)</f>
        <v>0.472125297383029</v>
      </c>
    </row>
    <row r="63" spans="1:12">
      <c r="A63" s="11" t="s">
        <v>18</v>
      </c>
      <c r="B63" s="11" t="s">
        <v>78</v>
      </c>
      <c r="C63" s="12" t="s">
        <v>79</v>
      </c>
      <c r="D63" s="13">
        <v>5</v>
      </c>
      <c r="E63" s="13">
        <v>4</v>
      </c>
      <c r="F63" s="13">
        <f>D63+E63</f>
        <v>9</v>
      </c>
      <c r="G63" s="14">
        <f>(F63/F$101)*100</f>
        <v>0.865384615384615</v>
      </c>
      <c r="H63" s="13">
        <v>4</v>
      </c>
      <c r="I63" s="14">
        <f>(H63/H$101)*100</f>
        <v>0.90702947845805</v>
      </c>
      <c r="J63" s="13">
        <v>4</v>
      </c>
      <c r="K63" s="14">
        <f>(J63/J$101)*100</f>
        <v>0.925925925925926</v>
      </c>
      <c r="L63" s="14">
        <f>G63/(I63+K63)*IF(OR(A63="学生",A63="教师",A63="管理员"),1,0.25)</f>
        <v>0.472125297383029</v>
      </c>
    </row>
    <row r="64" spans="1:12">
      <c r="A64" s="11" t="s">
        <v>18</v>
      </c>
      <c r="B64" s="11" t="s">
        <v>89</v>
      </c>
      <c r="C64" s="12" t="s">
        <v>90</v>
      </c>
      <c r="D64" s="13">
        <v>6</v>
      </c>
      <c r="E64" s="13">
        <v>6</v>
      </c>
      <c r="F64" s="13">
        <f>D64+E64</f>
        <v>12</v>
      </c>
      <c r="G64" s="14">
        <f>(F64/F$101)*100</f>
        <v>1.15384615384615</v>
      </c>
      <c r="H64" s="13">
        <v>6</v>
      </c>
      <c r="I64" s="14">
        <f>(H64/H$101)*100</f>
        <v>1.36054421768707</v>
      </c>
      <c r="J64" s="13">
        <v>5</v>
      </c>
      <c r="K64" s="14">
        <f>(J64/J$101)*100</f>
        <v>1.15740740740741</v>
      </c>
      <c r="L64" s="14">
        <f>G64/(I64+K64)*IF(OR(A64="学生",A64="教师",A64="管理员"),1,0.25)</f>
        <v>0.45824794342618</v>
      </c>
    </row>
    <row r="65" spans="1:12">
      <c r="A65" s="11" t="s">
        <v>18</v>
      </c>
      <c r="B65" s="11" t="s">
        <v>91</v>
      </c>
      <c r="C65" s="12" t="s">
        <v>92</v>
      </c>
      <c r="D65" s="13">
        <v>6</v>
      </c>
      <c r="E65" s="13">
        <v>6</v>
      </c>
      <c r="F65" s="13">
        <f>D65+E65</f>
        <v>12</v>
      </c>
      <c r="G65" s="14">
        <f>(F65/F$101)*100</f>
        <v>1.15384615384615</v>
      </c>
      <c r="H65" s="13">
        <v>6</v>
      </c>
      <c r="I65" s="14">
        <f>(H65/H$101)*100</f>
        <v>1.36054421768707</v>
      </c>
      <c r="J65" s="13">
        <v>5</v>
      </c>
      <c r="K65" s="14">
        <f>(J65/J$101)*100</f>
        <v>1.15740740740741</v>
      </c>
      <c r="L65" s="14">
        <f>G65/(I65+K65)*IF(OR(A65="学生",A65="教师",A65="管理员"),1,0.25)</f>
        <v>0.45824794342618</v>
      </c>
    </row>
    <row r="66" spans="1:12">
      <c r="A66" s="11" t="s">
        <v>18</v>
      </c>
      <c r="B66" s="11" t="s">
        <v>72</v>
      </c>
      <c r="C66" s="12" t="s">
        <v>73</v>
      </c>
      <c r="D66" s="13">
        <v>6</v>
      </c>
      <c r="E66" s="13">
        <v>4</v>
      </c>
      <c r="F66" s="13">
        <f>D66+E66</f>
        <v>10</v>
      </c>
      <c r="G66" s="14">
        <f>(F66/F$101)*100</f>
        <v>0.961538461538462</v>
      </c>
      <c r="H66" s="13">
        <v>6</v>
      </c>
      <c r="I66" s="14">
        <f>(H66/H$101)*100</f>
        <v>1.36054421768707</v>
      </c>
      <c r="J66" s="13">
        <v>4</v>
      </c>
      <c r="K66" s="14">
        <f>(J66/J$101)*100</f>
        <v>0.925925925925926</v>
      </c>
      <c r="L66" s="14">
        <f>G66/(I66+K66)*IF(OR(A66="学生",A66="教师",A66="管理员"),1,0.25)</f>
        <v>0.420534011443102</v>
      </c>
    </row>
    <row r="67" spans="1:12">
      <c r="A67" s="11" t="s">
        <v>18</v>
      </c>
      <c r="B67" s="11" t="s">
        <v>83</v>
      </c>
      <c r="C67" s="12" t="s">
        <v>84</v>
      </c>
      <c r="D67" s="13">
        <v>5</v>
      </c>
      <c r="E67" s="13">
        <v>5</v>
      </c>
      <c r="F67" s="13">
        <f>D67+E67</f>
        <v>10</v>
      </c>
      <c r="G67" s="14">
        <f>(F67/F$101)*100</f>
        <v>0.961538461538462</v>
      </c>
      <c r="H67" s="13">
        <v>6</v>
      </c>
      <c r="I67" s="14">
        <f>(H67/H$101)*100</f>
        <v>1.36054421768707</v>
      </c>
      <c r="J67" s="13">
        <v>4</v>
      </c>
      <c r="K67" s="14">
        <f>(J67/J$101)*100</f>
        <v>0.925925925925926</v>
      </c>
      <c r="L67" s="14">
        <f>G67/(I67+K67)*IF(OR(A67="学生",A67="教师",A67="管理员"),1,0.25)</f>
        <v>0.420534011443102</v>
      </c>
    </row>
    <row r="68" ht="28.8" spans="1:12">
      <c r="A68" s="15" t="s">
        <v>21</v>
      </c>
      <c r="B68" s="15" t="s">
        <v>65</v>
      </c>
      <c r="C68" s="16" t="s">
        <v>66</v>
      </c>
      <c r="D68" s="17">
        <v>5</v>
      </c>
      <c r="E68" s="17">
        <v>4</v>
      </c>
      <c r="F68" s="17">
        <f>D68+E68</f>
        <v>9</v>
      </c>
      <c r="G68" s="18">
        <f>(F68/F$101)*100</f>
        <v>0.865384615384615</v>
      </c>
      <c r="H68" s="15">
        <v>5</v>
      </c>
      <c r="I68" s="18">
        <f>(H68/H$101)*100</f>
        <v>1.13378684807256</v>
      </c>
      <c r="J68" s="15">
        <v>4</v>
      </c>
      <c r="K68" s="18">
        <f>(J68/J$101)*100</f>
        <v>0.925925925925926</v>
      </c>
      <c r="L68" s="18">
        <f>G68/(I68+K68)*IF(OR(A68="学生",A68="教师",A68="管理员"),1,0.25)</f>
        <v>0.42014820042343</v>
      </c>
    </row>
    <row r="69" spans="1:12">
      <c r="A69" s="15" t="s">
        <v>21</v>
      </c>
      <c r="B69" s="15" t="s">
        <v>93</v>
      </c>
      <c r="C69" s="16" t="s">
        <v>94</v>
      </c>
      <c r="D69" s="17">
        <v>5</v>
      </c>
      <c r="E69" s="17">
        <v>6</v>
      </c>
      <c r="F69" s="17">
        <f>D69+E69</f>
        <v>11</v>
      </c>
      <c r="G69" s="18">
        <f>(F69/F$101)*100</f>
        <v>1.05769230769231</v>
      </c>
      <c r="H69" s="15">
        <v>6</v>
      </c>
      <c r="I69" s="18">
        <f>(H69/H$101)*100</f>
        <v>1.36054421768707</v>
      </c>
      <c r="J69" s="15">
        <v>5</v>
      </c>
      <c r="K69" s="18">
        <f>(J69/J$101)*100</f>
        <v>1.15740740740741</v>
      </c>
      <c r="L69" s="18">
        <f>G69/(I69+K69)*IF(OR(A69="学生",A69="教师",A69="管理员"),1,0.25)</f>
        <v>0.420060614807332</v>
      </c>
    </row>
    <row r="70" spans="1:12">
      <c r="A70" s="15" t="s">
        <v>21</v>
      </c>
      <c r="B70" s="15" t="s">
        <v>95</v>
      </c>
      <c r="C70" s="16" t="s">
        <v>96</v>
      </c>
      <c r="D70" s="17">
        <v>7</v>
      </c>
      <c r="E70" s="17">
        <v>7</v>
      </c>
      <c r="F70" s="17">
        <f>D70+E70</f>
        <v>14</v>
      </c>
      <c r="G70" s="18">
        <f>(F70/F$101)*100</f>
        <v>1.34615384615385</v>
      </c>
      <c r="H70" s="15">
        <v>7</v>
      </c>
      <c r="I70" s="18">
        <f>(H70/H$101)*100</f>
        <v>1.58730158730159</v>
      </c>
      <c r="J70" s="15">
        <v>7</v>
      </c>
      <c r="K70" s="18">
        <f>(J70/J$101)*100</f>
        <v>1.62037037037037</v>
      </c>
      <c r="L70" s="18">
        <f>G70/(I70+K70)*IF(OR(A70="学生",A70="教师",A70="管理员"),1,0.25)</f>
        <v>0.419666931007137</v>
      </c>
    </row>
    <row r="71" spans="1:12">
      <c r="A71" s="19" t="s">
        <v>28</v>
      </c>
      <c r="B71" s="19" t="s">
        <v>97</v>
      </c>
      <c r="C71" s="20" t="s">
        <v>98</v>
      </c>
      <c r="D71" s="21">
        <v>8</v>
      </c>
      <c r="E71" s="21">
        <v>8</v>
      </c>
      <c r="F71" s="21">
        <f>D71+E71</f>
        <v>16</v>
      </c>
      <c r="G71" s="22">
        <f>(F71/F$101)*100</f>
        <v>1.53846153846154</v>
      </c>
      <c r="H71" s="21">
        <v>8</v>
      </c>
      <c r="I71" s="22">
        <f>(H71/H$101)*100</f>
        <v>1.8140589569161</v>
      </c>
      <c r="J71" s="21">
        <v>8</v>
      </c>
      <c r="K71" s="22">
        <f>(J71/J$101)*100</f>
        <v>1.85185185185185</v>
      </c>
      <c r="L71" s="22">
        <f>G71/(I71+K71)*IF(OR(A71="学生",A71="教师",A71="管理员"),1,0.25)</f>
        <v>0.419666931007137</v>
      </c>
    </row>
    <row r="72" spans="1:12">
      <c r="A72" s="11" t="s">
        <v>18</v>
      </c>
      <c r="B72" s="11" t="s">
        <v>44</v>
      </c>
      <c r="C72" s="12" t="s">
        <v>45</v>
      </c>
      <c r="D72" s="13">
        <v>3</v>
      </c>
      <c r="E72" s="13">
        <v>3</v>
      </c>
      <c r="F72" s="13">
        <f>D72+E72</f>
        <v>6</v>
      </c>
      <c r="G72" s="14">
        <f>(F72/F$101)*100</f>
        <v>0.576923076923077</v>
      </c>
      <c r="H72" s="13">
        <v>3</v>
      </c>
      <c r="I72" s="14">
        <f>(H72/H$101)*100</f>
        <v>0.680272108843537</v>
      </c>
      <c r="J72" s="13">
        <v>3</v>
      </c>
      <c r="K72" s="14">
        <f>(J72/J$101)*100</f>
        <v>0.694444444444444</v>
      </c>
      <c r="L72" s="14">
        <f>G72/(I72+K72)*IF(OR(A72="学生",A72="教师",A72="管理员"),1,0.25)</f>
        <v>0.419666931007137</v>
      </c>
    </row>
    <row r="73" spans="1:12">
      <c r="A73" s="15" t="s">
        <v>21</v>
      </c>
      <c r="B73" s="15" t="s">
        <v>99</v>
      </c>
      <c r="C73" s="16" t="s">
        <v>100</v>
      </c>
      <c r="D73" s="17">
        <v>5</v>
      </c>
      <c r="E73" s="17">
        <v>5</v>
      </c>
      <c r="F73" s="17">
        <f>D73+E73</f>
        <v>10</v>
      </c>
      <c r="G73" s="18">
        <f>(F73/F$101)*100</f>
        <v>0.961538461538462</v>
      </c>
      <c r="H73" s="17">
        <v>5</v>
      </c>
      <c r="I73" s="18">
        <f>(H73/H$101)*100</f>
        <v>1.13378684807256</v>
      </c>
      <c r="J73" s="17">
        <v>5</v>
      </c>
      <c r="K73" s="18">
        <f>(J73/J$101)*100</f>
        <v>1.15740740740741</v>
      </c>
      <c r="L73" s="18">
        <f>G73/(I73+K73)*IF(OR(A73="学生",A73="教师",A73="管理员"),1,0.25)</f>
        <v>0.419666931007137</v>
      </c>
    </row>
    <row r="74" spans="1:12">
      <c r="A74" s="15" t="s">
        <v>21</v>
      </c>
      <c r="B74" s="15" t="s">
        <v>101</v>
      </c>
      <c r="C74" s="16" t="s">
        <v>101</v>
      </c>
      <c r="D74" s="17">
        <v>6</v>
      </c>
      <c r="E74" s="17">
        <v>6</v>
      </c>
      <c r="F74" s="17">
        <f>D74+E74</f>
        <v>12</v>
      </c>
      <c r="G74" s="18">
        <f>(F74/F$101)*100</f>
        <v>1.15384615384615</v>
      </c>
      <c r="H74" s="17">
        <v>6</v>
      </c>
      <c r="I74" s="18">
        <f>(H74/H$101)*100</f>
        <v>1.36054421768707</v>
      </c>
      <c r="J74" s="17">
        <v>6</v>
      </c>
      <c r="K74" s="18">
        <f>(J74/J$101)*100</f>
        <v>1.38888888888889</v>
      </c>
      <c r="L74" s="18">
        <f>G74/(I74+K74)*IF(OR(A74="学生",A74="教师",A74="管理员"),1,0.25)</f>
        <v>0.419666931007137</v>
      </c>
    </row>
    <row r="75" spans="1:12">
      <c r="A75" s="11" t="s">
        <v>18</v>
      </c>
      <c r="B75" s="11" t="s">
        <v>102</v>
      </c>
      <c r="C75" s="12" t="s">
        <v>103</v>
      </c>
      <c r="D75" s="13">
        <v>6</v>
      </c>
      <c r="E75" s="13">
        <v>4</v>
      </c>
      <c r="F75" s="13">
        <f>D75+E75</f>
        <v>10</v>
      </c>
      <c r="G75" s="14">
        <f>(F75/F$101)*100</f>
        <v>0.961538461538462</v>
      </c>
      <c r="H75" s="13">
        <v>3</v>
      </c>
      <c r="I75" s="14">
        <f>(H75/H$101)*100</f>
        <v>0.680272108843537</v>
      </c>
      <c r="J75" s="13">
        <v>7</v>
      </c>
      <c r="K75" s="14">
        <f>(J75/J$101)*100</f>
        <v>1.62037037037037</v>
      </c>
      <c r="L75" s="14">
        <f>G75/(I75+K75)*IF(OR(A75="学生",A75="教师",A75="管理员"),1,0.25)</f>
        <v>0.41794345285105</v>
      </c>
    </row>
    <row r="76" spans="1:12">
      <c r="A76" s="15" t="s">
        <v>21</v>
      </c>
      <c r="B76" s="15" t="s">
        <v>102</v>
      </c>
      <c r="C76" s="16" t="s">
        <v>103</v>
      </c>
      <c r="D76" s="17">
        <v>5</v>
      </c>
      <c r="E76" s="17">
        <v>5</v>
      </c>
      <c r="F76" s="17">
        <f>D76+E76</f>
        <v>10</v>
      </c>
      <c r="G76" s="18">
        <f>(F76/F$101)*100</f>
        <v>0.961538461538462</v>
      </c>
      <c r="H76" s="15">
        <v>3</v>
      </c>
      <c r="I76" s="18">
        <f>(H76/H$101)*100</f>
        <v>0.680272108843537</v>
      </c>
      <c r="J76" s="15">
        <v>7</v>
      </c>
      <c r="K76" s="18">
        <f>(J76/J$101)*100</f>
        <v>1.62037037037037</v>
      </c>
      <c r="L76" s="18">
        <f>G76/(I76+K76)*IF(OR(A76="学生",A76="教师",A76="管理员"),1,0.25)</f>
        <v>0.41794345285105</v>
      </c>
    </row>
    <row r="77" spans="1:12">
      <c r="A77" s="19" t="s">
        <v>28</v>
      </c>
      <c r="B77" s="19" t="s">
        <v>104</v>
      </c>
      <c r="C77" s="20" t="s">
        <v>105</v>
      </c>
      <c r="D77" s="21">
        <v>6</v>
      </c>
      <c r="E77" s="21">
        <v>5</v>
      </c>
      <c r="F77" s="21">
        <f>D77+E77</f>
        <v>11</v>
      </c>
      <c r="G77" s="22">
        <f>(F77/F$101)*100</f>
        <v>1.05769230769231</v>
      </c>
      <c r="H77" s="21">
        <v>6</v>
      </c>
      <c r="I77" s="22">
        <f>(H77/H$101)*100</f>
        <v>1.36054421768707</v>
      </c>
      <c r="J77" s="21">
        <v>6</v>
      </c>
      <c r="K77" s="22">
        <f>(J77/J$101)*100</f>
        <v>1.38888888888889</v>
      </c>
      <c r="L77" s="22">
        <f>G77/(I77+K77)*IF(OR(A77="学生",A77="教师",A77="管理员"),1,0.25)</f>
        <v>0.384694686756542</v>
      </c>
    </row>
    <row r="78" spans="1:12">
      <c r="A78" s="15" t="s">
        <v>21</v>
      </c>
      <c r="B78" s="15" t="s">
        <v>106</v>
      </c>
      <c r="C78" s="16" t="s">
        <v>107</v>
      </c>
      <c r="D78" s="17">
        <v>4</v>
      </c>
      <c r="E78" s="17">
        <v>4</v>
      </c>
      <c r="F78" s="17">
        <f>D78+E78</f>
        <v>8</v>
      </c>
      <c r="G78" s="18">
        <f>(F78/F$101)*100</f>
        <v>0.769230769230769</v>
      </c>
      <c r="H78" s="15">
        <v>5</v>
      </c>
      <c r="I78" s="18">
        <f>(H78/H$101)*100</f>
        <v>1.13378684807256</v>
      </c>
      <c r="J78" s="15">
        <v>4</v>
      </c>
      <c r="K78" s="18">
        <f>(J78/J$101)*100</f>
        <v>0.925925925925926</v>
      </c>
      <c r="L78" s="18">
        <f>G78/(I78+K78)*IF(OR(A78="学生",A78="教师",A78="管理员"),1,0.25)</f>
        <v>0.373465067043049</v>
      </c>
    </row>
    <row r="79" spans="1:12">
      <c r="A79" s="15" t="s">
        <v>21</v>
      </c>
      <c r="B79" s="15" t="s">
        <v>108</v>
      </c>
      <c r="C79" s="16" t="s">
        <v>109</v>
      </c>
      <c r="D79" s="17">
        <v>4</v>
      </c>
      <c r="E79" s="17">
        <v>4</v>
      </c>
      <c r="F79" s="17">
        <f>D79+E79</f>
        <v>8</v>
      </c>
      <c r="G79" s="18">
        <f>(F79/F$101)*100</f>
        <v>0.769230769230769</v>
      </c>
      <c r="H79" s="15">
        <v>5</v>
      </c>
      <c r="I79" s="18">
        <f>(H79/H$101)*100</f>
        <v>1.13378684807256</v>
      </c>
      <c r="J79" s="15">
        <v>4</v>
      </c>
      <c r="K79" s="18">
        <f>(J79/J$101)*100</f>
        <v>0.925925925925926</v>
      </c>
      <c r="L79" s="18">
        <f>G79/(I79+K79)*IF(OR(A79="学生",A79="教师",A79="管理员"),1,0.25)</f>
        <v>0.373465067043049</v>
      </c>
    </row>
    <row r="80" spans="1:12">
      <c r="A80" s="11" t="s">
        <v>18</v>
      </c>
      <c r="B80" s="11" t="s">
        <v>63</v>
      </c>
      <c r="C80" s="12" t="s">
        <v>64</v>
      </c>
      <c r="D80" s="13">
        <v>4</v>
      </c>
      <c r="E80" s="13">
        <v>3</v>
      </c>
      <c r="F80" s="13">
        <f>D80+E80</f>
        <v>7</v>
      </c>
      <c r="G80" s="14">
        <f>(F80/F$101)*100</f>
        <v>0.673076923076923</v>
      </c>
      <c r="H80" s="13">
        <v>4</v>
      </c>
      <c r="I80" s="14">
        <f>(H80/H$101)*100</f>
        <v>0.90702947845805</v>
      </c>
      <c r="J80" s="13">
        <v>4</v>
      </c>
      <c r="K80" s="14">
        <f>(J80/J$101)*100</f>
        <v>0.925925925925926</v>
      </c>
      <c r="L80" s="14">
        <f>G80/(I80+K80)*IF(OR(A80="学生",A80="教师",A80="管理员"),1,0.25)</f>
        <v>0.367208564631245</v>
      </c>
    </row>
    <row r="81" spans="1:12">
      <c r="A81" s="11" t="s">
        <v>18</v>
      </c>
      <c r="B81" s="11" t="s">
        <v>46</v>
      </c>
      <c r="C81" s="12" t="s">
        <v>47</v>
      </c>
      <c r="D81" s="13">
        <v>4</v>
      </c>
      <c r="E81" s="13">
        <v>3</v>
      </c>
      <c r="F81" s="13">
        <f>D81+E81</f>
        <v>7</v>
      </c>
      <c r="G81" s="14">
        <f>(F81/F$101)*100</f>
        <v>0.673076923076923</v>
      </c>
      <c r="H81" s="13">
        <v>4</v>
      </c>
      <c r="I81" s="14">
        <f>(H81/H$101)*100</f>
        <v>0.90702947845805</v>
      </c>
      <c r="J81" s="13">
        <v>4</v>
      </c>
      <c r="K81" s="14">
        <f>(J81/J$101)*100</f>
        <v>0.925925925925926</v>
      </c>
      <c r="L81" s="14">
        <f>G81/(I81+K81)*IF(OR(A81="学生",A81="教师",A81="管理员"),1,0.25)</f>
        <v>0.367208564631245</v>
      </c>
    </row>
    <row r="82" spans="1:12">
      <c r="A82" s="19" t="s">
        <v>28</v>
      </c>
      <c r="B82" s="19" t="s">
        <v>110</v>
      </c>
      <c r="C82" s="20" t="s">
        <v>111</v>
      </c>
      <c r="D82" s="21">
        <v>7</v>
      </c>
      <c r="E82" s="21">
        <v>5</v>
      </c>
      <c r="F82" s="21">
        <f>D82+E82</f>
        <v>12</v>
      </c>
      <c r="G82" s="22">
        <f>(F82/F$101)*100</f>
        <v>1.15384615384615</v>
      </c>
      <c r="H82" s="21">
        <v>7</v>
      </c>
      <c r="I82" s="22">
        <f>(H82/H$101)*100</f>
        <v>1.58730158730159</v>
      </c>
      <c r="J82" s="21">
        <v>7</v>
      </c>
      <c r="K82" s="22">
        <f>(J82/J$101)*100</f>
        <v>1.62037037037037</v>
      </c>
      <c r="L82" s="22">
        <f>G82/(I82+K82)*IF(OR(A82="学生",A82="教师",A82="管理员"),1,0.25)</f>
        <v>0.359714512291832</v>
      </c>
    </row>
    <row r="83" spans="1:12">
      <c r="A83" s="11" t="s">
        <v>18</v>
      </c>
      <c r="B83" s="11" t="s">
        <v>60</v>
      </c>
      <c r="C83" s="12" t="s">
        <v>61</v>
      </c>
      <c r="D83" s="13">
        <v>3</v>
      </c>
      <c r="E83" s="13">
        <v>3</v>
      </c>
      <c r="F83" s="13">
        <f>D83+E83</f>
        <v>6</v>
      </c>
      <c r="G83" s="14">
        <f>(F83/F$101)*100</f>
        <v>0.576923076923077</v>
      </c>
      <c r="H83" s="13">
        <v>3</v>
      </c>
      <c r="I83" s="14">
        <f>(H83/H$101)*100</f>
        <v>0.680272108843537</v>
      </c>
      <c r="J83" s="13">
        <v>4</v>
      </c>
      <c r="K83" s="14">
        <f>(J83/J$101)*100</f>
        <v>0.925925925925926</v>
      </c>
      <c r="L83" s="14">
        <f>G83/(I83+K83)*IF(OR(A83="学生",A83="教师",A83="管理员"),1,0.25)</f>
        <v>0.359185520361991</v>
      </c>
    </row>
    <row r="84" spans="1:12">
      <c r="A84" s="15" t="s">
        <v>21</v>
      </c>
      <c r="B84" s="15" t="s">
        <v>76</v>
      </c>
      <c r="C84" s="16" t="s">
        <v>77</v>
      </c>
      <c r="D84" s="17">
        <v>5</v>
      </c>
      <c r="E84" s="17">
        <v>4</v>
      </c>
      <c r="F84" s="17">
        <f>D84+E84</f>
        <v>9</v>
      </c>
      <c r="G84" s="18">
        <f>(F84/F$101)*100</f>
        <v>0.865384615384615</v>
      </c>
      <c r="H84" s="15">
        <v>6</v>
      </c>
      <c r="I84" s="18">
        <f>(H84/H$101)*100</f>
        <v>1.36054421768707</v>
      </c>
      <c r="J84" s="15">
        <v>5</v>
      </c>
      <c r="K84" s="18">
        <f>(J84/J$101)*100</f>
        <v>1.15740740740741</v>
      </c>
      <c r="L84" s="18">
        <f>G84/(I84+K84)*IF(OR(A84="学生",A84="教师",A84="管理员"),1,0.25)</f>
        <v>0.343685957569635</v>
      </c>
    </row>
    <row r="85" spans="1:12">
      <c r="A85" s="15" t="s">
        <v>21</v>
      </c>
      <c r="B85" s="15" t="s">
        <v>91</v>
      </c>
      <c r="C85" s="16" t="s">
        <v>92</v>
      </c>
      <c r="D85" s="17">
        <v>5</v>
      </c>
      <c r="E85" s="17">
        <v>4</v>
      </c>
      <c r="F85" s="17">
        <f>D85+E85</f>
        <v>9</v>
      </c>
      <c r="G85" s="18">
        <f>(F85/F$101)*100</f>
        <v>0.865384615384615</v>
      </c>
      <c r="H85" s="15">
        <v>6</v>
      </c>
      <c r="I85" s="18">
        <f>(H85/H$101)*100</f>
        <v>1.36054421768707</v>
      </c>
      <c r="J85" s="15">
        <v>5</v>
      </c>
      <c r="K85" s="18">
        <f>(J85/J$101)*100</f>
        <v>1.15740740740741</v>
      </c>
      <c r="L85" s="18">
        <f>G85/(I85+K85)*IF(OR(A85="学生",A85="教师",A85="管理员"),1,0.25)</f>
        <v>0.343685957569635</v>
      </c>
    </row>
    <row r="86" spans="1:12">
      <c r="A86" s="11" t="s">
        <v>18</v>
      </c>
      <c r="B86" s="11" t="s">
        <v>99</v>
      </c>
      <c r="C86" s="12" t="s">
        <v>100</v>
      </c>
      <c r="D86" s="13">
        <v>5</v>
      </c>
      <c r="E86" s="13">
        <v>3</v>
      </c>
      <c r="F86" s="13">
        <f>D86+E86</f>
        <v>8</v>
      </c>
      <c r="G86" s="14">
        <f>(F86/F$101)*100</f>
        <v>0.769230769230769</v>
      </c>
      <c r="H86" s="13">
        <v>5</v>
      </c>
      <c r="I86" s="14">
        <f>(H86/H$101)*100</f>
        <v>1.13378684807256</v>
      </c>
      <c r="J86" s="13">
        <v>5</v>
      </c>
      <c r="K86" s="14">
        <f>(J86/J$101)*100</f>
        <v>1.15740740740741</v>
      </c>
      <c r="L86" s="14">
        <f>G86/(I86+K86)*IF(OR(A86="学生",A86="教师",A86="管理员"),1,0.25)</f>
        <v>0.33573354480571</v>
      </c>
    </row>
    <row r="87" spans="1:12">
      <c r="A87" s="11" t="s">
        <v>18</v>
      </c>
      <c r="B87" s="11" t="s">
        <v>93</v>
      </c>
      <c r="C87" s="12" t="s">
        <v>94</v>
      </c>
      <c r="D87" s="13">
        <v>4</v>
      </c>
      <c r="E87" s="13">
        <v>4</v>
      </c>
      <c r="F87" s="13">
        <f>D87+E87</f>
        <v>8</v>
      </c>
      <c r="G87" s="14">
        <f>(F87/F$101)*100</f>
        <v>0.769230769230769</v>
      </c>
      <c r="H87" s="13">
        <v>6</v>
      </c>
      <c r="I87" s="14">
        <f>(H87/H$101)*100</f>
        <v>1.36054421768707</v>
      </c>
      <c r="J87" s="13">
        <v>5</v>
      </c>
      <c r="K87" s="14">
        <f>(J87/J$101)*100</f>
        <v>1.15740740740741</v>
      </c>
      <c r="L87" s="14">
        <f>G87/(I87+K87)*IF(OR(A87="学生",A87="教师",A87="管理员"),1,0.25)</f>
        <v>0.305498628950787</v>
      </c>
    </row>
    <row r="88" spans="1:12">
      <c r="A88" s="19" t="s">
        <v>28</v>
      </c>
      <c r="B88" s="19" t="s">
        <v>112</v>
      </c>
      <c r="C88" s="20" t="s">
        <v>113</v>
      </c>
      <c r="D88" s="21">
        <v>5</v>
      </c>
      <c r="E88" s="21">
        <v>4</v>
      </c>
      <c r="F88" s="21">
        <f>D88+E88</f>
        <v>9</v>
      </c>
      <c r="G88" s="22">
        <f>(F88/F$101)*100</f>
        <v>0.865384615384615</v>
      </c>
      <c r="H88" s="21">
        <v>6</v>
      </c>
      <c r="I88" s="22">
        <f>(H88/H$101)*100</f>
        <v>1.36054421768707</v>
      </c>
      <c r="J88" s="21">
        <v>7</v>
      </c>
      <c r="K88" s="22">
        <f>(J88/J$101)*100</f>
        <v>1.62037037037037</v>
      </c>
      <c r="L88" s="22">
        <f>G88/(I88+K88)*IF(OR(A88="学生",A88="教师",A88="管理员"),1,0.25)</f>
        <v>0.29030842374741</v>
      </c>
    </row>
    <row r="89" spans="1:12">
      <c r="A89" s="11" t="s">
        <v>18</v>
      </c>
      <c r="B89" s="11" t="s">
        <v>106</v>
      </c>
      <c r="C89" s="12" t="s">
        <v>107</v>
      </c>
      <c r="D89" s="13">
        <v>4</v>
      </c>
      <c r="E89" s="13">
        <v>2</v>
      </c>
      <c r="F89" s="13">
        <f>D89+E89</f>
        <v>6</v>
      </c>
      <c r="G89" s="14">
        <f>(F89/F$101)*100</f>
        <v>0.576923076923077</v>
      </c>
      <c r="H89" s="13">
        <v>5</v>
      </c>
      <c r="I89" s="14">
        <f>(H89/H$101)*100</f>
        <v>1.13378684807256</v>
      </c>
      <c r="J89" s="13">
        <v>4</v>
      </c>
      <c r="K89" s="14">
        <f>(J89/J$101)*100</f>
        <v>0.925925925925926</v>
      </c>
      <c r="L89" s="14">
        <f>G89/(I89+K89)*IF(OR(A89="学生",A89="教师",A89="管理员"),1,0.25)</f>
        <v>0.280098800282287</v>
      </c>
    </row>
    <row r="90" spans="1:12">
      <c r="A90" s="11" t="s">
        <v>18</v>
      </c>
      <c r="B90" s="11" t="s">
        <v>108</v>
      </c>
      <c r="C90" s="12" t="s">
        <v>109</v>
      </c>
      <c r="D90" s="13">
        <v>3</v>
      </c>
      <c r="E90" s="13">
        <v>3</v>
      </c>
      <c r="F90" s="13">
        <f>D90+E90</f>
        <v>6</v>
      </c>
      <c r="G90" s="14">
        <f>(F90/F$101)*100</f>
        <v>0.576923076923077</v>
      </c>
      <c r="H90" s="13">
        <v>5</v>
      </c>
      <c r="I90" s="14">
        <f>(H90/H$101)*100</f>
        <v>1.13378684807256</v>
      </c>
      <c r="J90" s="13">
        <v>4</v>
      </c>
      <c r="K90" s="14">
        <f>(J90/J$101)*100</f>
        <v>0.925925925925926</v>
      </c>
      <c r="L90" s="14">
        <f>G90/(I90+K90)*IF(OR(A90="学生",A90="教师",A90="管理员"),1,0.25)</f>
        <v>0.280098800282287</v>
      </c>
    </row>
    <row r="91" spans="1:12">
      <c r="A91" s="11" t="s">
        <v>18</v>
      </c>
      <c r="B91" s="11" t="s">
        <v>85</v>
      </c>
      <c r="C91" s="12" t="s">
        <v>114</v>
      </c>
      <c r="D91" s="13">
        <v>5</v>
      </c>
      <c r="E91" s="13">
        <v>5</v>
      </c>
      <c r="F91" s="13">
        <f>D91+E91</f>
        <v>10</v>
      </c>
      <c r="G91" s="14">
        <f>(F91/F$101)*100</f>
        <v>0.961538461538462</v>
      </c>
      <c r="H91" s="13">
        <v>8</v>
      </c>
      <c r="I91" s="14">
        <f>(H91/H$101)*100</f>
        <v>1.8140589569161</v>
      </c>
      <c r="J91" s="13">
        <v>7</v>
      </c>
      <c r="K91" s="14">
        <f>(J91/J$101)*100</f>
        <v>1.62037037037037</v>
      </c>
      <c r="L91" s="14">
        <f>G91/(I91+K91)*IF(OR(A91="学生",A91="教师",A91="管理员"),1,0.25)</f>
        <v>0.279970373505449</v>
      </c>
    </row>
    <row r="92" spans="1:12">
      <c r="A92" s="15" t="s">
        <v>21</v>
      </c>
      <c r="B92" s="15" t="s">
        <v>74</v>
      </c>
      <c r="C92" s="16" t="s">
        <v>75</v>
      </c>
      <c r="D92" s="17">
        <v>3</v>
      </c>
      <c r="E92" s="17">
        <v>4</v>
      </c>
      <c r="F92" s="17">
        <f>D92+E92</f>
        <v>7</v>
      </c>
      <c r="G92" s="18">
        <f>(F92/F$101)*100</f>
        <v>0.673076923076923</v>
      </c>
      <c r="H92" s="15">
        <v>6</v>
      </c>
      <c r="I92" s="18">
        <f>(H92/H$101)*100</f>
        <v>1.36054421768707</v>
      </c>
      <c r="J92" s="15">
        <v>5</v>
      </c>
      <c r="K92" s="18">
        <f>(J92/J$101)*100</f>
        <v>1.15740740740741</v>
      </c>
      <c r="L92" s="18">
        <f>G92/(I92+K92)*IF(OR(A92="学生",A92="教师",A92="管理员"),1,0.25)</f>
        <v>0.267311300331938</v>
      </c>
    </row>
    <row r="93" spans="1:12">
      <c r="A93" s="15" t="s">
        <v>21</v>
      </c>
      <c r="B93" s="15" t="s">
        <v>115</v>
      </c>
      <c r="C93" s="16" t="s">
        <v>116</v>
      </c>
      <c r="D93" s="17">
        <v>3</v>
      </c>
      <c r="E93" s="17">
        <v>4</v>
      </c>
      <c r="F93" s="17">
        <f>D93+E93</f>
        <v>7</v>
      </c>
      <c r="G93" s="18">
        <f>(F93/F$101)*100</f>
        <v>0.673076923076923</v>
      </c>
      <c r="H93" s="15">
        <v>6</v>
      </c>
      <c r="I93" s="18">
        <f>(H93/H$101)*100</f>
        <v>1.36054421768707</v>
      </c>
      <c r="J93" s="15">
        <v>5</v>
      </c>
      <c r="K93" s="18">
        <f>(J93/J$101)*100</f>
        <v>1.15740740740741</v>
      </c>
      <c r="L93" s="18">
        <f>G93/(I93+K93)*IF(OR(A93="学生",A93="教师",A93="管理员"),1,0.25)</f>
        <v>0.267311300331938</v>
      </c>
    </row>
    <row r="94" spans="1:12">
      <c r="A94" s="15" t="s">
        <v>21</v>
      </c>
      <c r="B94" s="15" t="s">
        <v>89</v>
      </c>
      <c r="C94" s="16" t="s">
        <v>90</v>
      </c>
      <c r="D94" s="17">
        <v>3</v>
      </c>
      <c r="E94" s="17">
        <v>4</v>
      </c>
      <c r="F94" s="17">
        <f>D94+E94</f>
        <v>7</v>
      </c>
      <c r="G94" s="18">
        <f>(F94/F$101)*100</f>
        <v>0.673076923076923</v>
      </c>
      <c r="H94" s="15">
        <v>6</v>
      </c>
      <c r="I94" s="18">
        <f>(H94/H$101)*100</f>
        <v>1.36054421768707</v>
      </c>
      <c r="J94" s="15">
        <v>5</v>
      </c>
      <c r="K94" s="18">
        <f>(J94/J$101)*100</f>
        <v>1.15740740740741</v>
      </c>
      <c r="L94" s="18">
        <f>G94/(I94+K94)*IF(OR(A94="学生",A94="教师",A94="管理员"),1,0.25)</f>
        <v>0.267311300331938</v>
      </c>
    </row>
    <row r="95" spans="1:12">
      <c r="A95" s="11" t="s">
        <v>18</v>
      </c>
      <c r="B95" s="11" t="s">
        <v>95</v>
      </c>
      <c r="C95" s="12" t="s">
        <v>96</v>
      </c>
      <c r="D95" s="13">
        <v>4</v>
      </c>
      <c r="E95" s="13">
        <v>3</v>
      </c>
      <c r="F95" s="13">
        <f>D95+E95</f>
        <v>7</v>
      </c>
      <c r="G95" s="14">
        <f>(F95/F$101)*100</f>
        <v>0.673076923076923</v>
      </c>
      <c r="H95" s="13">
        <v>7</v>
      </c>
      <c r="I95" s="14">
        <f>(H95/H$101)*100</f>
        <v>1.58730158730159</v>
      </c>
      <c r="J95" s="13">
        <v>7</v>
      </c>
      <c r="K95" s="14">
        <f>(J95/J$101)*100</f>
        <v>1.62037037037037</v>
      </c>
      <c r="L95" s="14">
        <f>G95/(I95+K95)*IF(OR(A95="学生",A95="教师",A95="管理员"),1,0.25)</f>
        <v>0.209833465503569</v>
      </c>
    </row>
    <row r="96" spans="1:12">
      <c r="A96" s="23" t="s">
        <v>117</v>
      </c>
      <c r="B96" s="23" t="s">
        <v>118</v>
      </c>
      <c r="C96" s="24" t="s">
        <v>119</v>
      </c>
      <c r="D96" s="25">
        <v>5</v>
      </c>
      <c r="E96" s="25">
        <v>5</v>
      </c>
      <c r="F96" s="25">
        <f>D96+E96</f>
        <v>10</v>
      </c>
      <c r="G96" s="26">
        <f>(F96/F$101)*100</f>
        <v>0.961538461538462</v>
      </c>
      <c r="H96" s="25">
        <v>3</v>
      </c>
      <c r="I96" s="26">
        <f>(H96/H$101)*100</f>
        <v>0.680272108843537</v>
      </c>
      <c r="J96" s="25">
        <v>3</v>
      </c>
      <c r="K96" s="26">
        <f>(J96/J$101)*100</f>
        <v>0.694444444444444</v>
      </c>
      <c r="L96" s="26">
        <f>G96/(I96+K96)*IF(OR(A96="学生",A96="教师",A96="管理员"),1,0.25)</f>
        <v>0.174861221252974</v>
      </c>
    </row>
    <row r="97" spans="1:12">
      <c r="A97" s="11" t="s">
        <v>18</v>
      </c>
      <c r="B97" s="11" t="s">
        <v>115</v>
      </c>
      <c r="C97" s="12" t="s">
        <v>116</v>
      </c>
      <c r="D97" s="13">
        <v>2</v>
      </c>
      <c r="E97" s="13">
        <v>2</v>
      </c>
      <c r="F97" s="13">
        <f>D97+E97</f>
        <v>4</v>
      </c>
      <c r="G97" s="14">
        <f>(F97/F$101)*100</f>
        <v>0.384615384615385</v>
      </c>
      <c r="H97" s="13">
        <v>6</v>
      </c>
      <c r="I97" s="14">
        <f>(H97/H$101)*100</f>
        <v>1.36054421768707</v>
      </c>
      <c r="J97" s="13">
        <v>5</v>
      </c>
      <c r="K97" s="14">
        <f>(J97/J$101)*100</f>
        <v>1.15740740740741</v>
      </c>
      <c r="L97" s="14">
        <f>G97/(I97+K97)*IF(OR(A97="学生",A97="教师",A97="管理员"),1,0.25)</f>
        <v>0.152749314475393</v>
      </c>
    </row>
    <row r="98" spans="1:12">
      <c r="A98" s="23" t="s">
        <v>117</v>
      </c>
      <c r="B98" s="23" t="s">
        <v>32</v>
      </c>
      <c r="C98" s="24" t="s">
        <v>120</v>
      </c>
      <c r="D98" s="25">
        <v>9</v>
      </c>
      <c r="E98" s="25">
        <v>9</v>
      </c>
      <c r="F98" s="25">
        <f>D98+E98</f>
        <v>18</v>
      </c>
      <c r="G98" s="26">
        <f>(F98/F$101)*100</f>
        <v>1.73076923076923</v>
      </c>
      <c r="H98" s="25">
        <v>7</v>
      </c>
      <c r="I98" s="26">
        <f>(H98/H$101)*100</f>
        <v>1.58730158730159</v>
      </c>
      <c r="J98" s="25">
        <v>7</v>
      </c>
      <c r="K98" s="26">
        <f>(J98/J$101)*100</f>
        <v>1.62037037037037</v>
      </c>
      <c r="L98" s="26">
        <f>G98/(I98+K98)*IF(OR(A98="学生",A98="教师",A98="管理员"),1,0.25)</f>
        <v>0.134892942109437</v>
      </c>
    </row>
    <row r="99" spans="1:12">
      <c r="A99" s="23" t="s">
        <v>117</v>
      </c>
      <c r="B99" s="23" t="s">
        <v>67</v>
      </c>
      <c r="C99" s="24" t="s">
        <v>121</v>
      </c>
      <c r="D99" s="25">
        <v>8</v>
      </c>
      <c r="E99" s="25">
        <v>6</v>
      </c>
      <c r="F99" s="25">
        <f>D99+E99</f>
        <v>14</v>
      </c>
      <c r="G99" s="26">
        <f>(F99/F$101)*100</f>
        <v>1.34615384615385</v>
      </c>
      <c r="H99" s="25">
        <v>8</v>
      </c>
      <c r="I99" s="26">
        <f>(H99/H$101)*100</f>
        <v>1.8140589569161</v>
      </c>
      <c r="J99" s="25">
        <v>8</v>
      </c>
      <c r="K99" s="26">
        <f>(J99/J$101)*100</f>
        <v>1.85185185185185</v>
      </c>
      <c r="L99" s="26">
        <f>G99/(I99+K99)*IF(OR(A99="学生",A99="教师",A99="管理员"),1,0.25)</f>
        <v>0.0918021411578113</v>
      </c>
    </row>
    <row r="100" spans="1:12">
      <c r="A100" s="23" t="s">
        <v>117</v>
      </c>
      <c r="B100" s="23" t="s">
        <v>122</v>
      </c>
      <c r="C100" s="24" t="s">
        <v>123</v>
      </c>
      <c r="D100" s="25">
        <v>5</v>
      </c>
      <c r="E100" s="25">
        <v>3</v>
      </c>
      <c r="F100" s="25">
        <f>D100+E100</f>
        <v>8</v>
      </c>
      <c r="G100" s="26">
        <f>(F100/F$101)*100</f>
        <v>0.769230769230769</v>
      </c>
      <c r="H100" s="25">
        <v>5</v>
      </c>
      <c r="I100" s="26">
        <f>(H100/H$101)*100</f>
        <v>1.13378684807256</v>
      </c>
      <c r="J100" s="25">
        <v>5</v>
      </c>
      <c r="K100" s="26">
        <f>(J100/J$101)*100</f>
        <v>1.15740740740741</v>
      </c>
      <c r="L100" s="26">
        <f>G100/(I100+K100)*IF(OR(A100="学生",A100="教师",A100="管理员"),1,0.25)</f>
        <v>0.0839333862014275</v>
      </c>
    </row>
    <row r="101" spans="1:11">
      <c r="A101" s="27"/>
      <c r="B101" s="28" t="s">
        <v>124</v>
      </c>
      <c r="C101" s="29"/>
      <c r="D101" s="2">
        <f t="shared" ref="D101:K101" si="0">SUM(D11:D100)</f>
        <v>535</v>
      </c>
      <c r="E101" s="2">
        <f t="shared" si="0"/>
        <v>505</v>
      </c>
      <c r="F101" s="2">
        <f t="shared" si="0"/>
        <v>1040</v>
      </c>
      <c r="G101" s="30">
        <f t="shared" si="0"/>
        <v>100</v>
      </c>
      <c r="H101" s="2">
        <f t="shared" si="0"/>
        <v>441</v>
      </c>
      <c r="I101" s="30">
        <f t="shared" si="0"/>
        <v>100</v>
      </c>
      <c r="J101" s="2">
        <f t="shared" si="0"/>
        <v>432</v>
      </c>
      <c r="K101" s="30">
        <f t="shared" si="0"/>
        <v>99.9999999999999</v>
      </c>
    </row>
  </sheetData>
  <sortState ref="A12:L100">
    <sortCondition ref="L12:L100" descending="1"/>
  </sortState>
  <mergeCells count="8">
    <mergeCell ref="A4:C4"/>
    <mergeCell ref="A5:C5"/>
    <mergeCell ref="A6:C6"/>
    <mergeCell ref="A7:C7"/>
    <mergeCell ref="A9:B9"/>
    <mergeCell ref="A10:B10"/>
    <mergeCell ref="A1:L3"/>
    <mergeCell ref="F4:L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湫椐</dc:creator>
  <cp:lastModifiedBy>是你的小童</cp:lastModifiedBy>
  <dcterms:created xsi:type="dcterms:W3CDTF">2022-05-01T01:17:00Z</dcterms:created>
  <dcterms:modified xsi:type="dcterms:W3CDTF">2022-05-19T00:54:30Z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B1EF4849E0434422A50CF24295C3EB7F</vt:lpwstr>
  </property>
  <property fmtid="{D5CDD505-2E9C-101B-9397-08002B2CF9AE}" pid="3" name="KSOProductBuildVer">
    <vt:lpwstr>2052-11.1.0.11691</vt:lpwstr>
  </property>
</Properties>
</file>