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nuela/Desktop/Project/"/>
    </mc:Choice>
  </mc:AlternateContent>
  <xr:revisionPtr revIDLastSave="0" documentId="13_ncr:1_{8272C66A-7E9D-4E45-A4AA-D1E7CE41F7BE}" xr6:coauthVersionLast="37" xr6:coauthVersionMax="37" xr10:uidLastSave="{00000000-0000-0000-0000-000000000000}"/>
  <bookViews>
    <workbookView xWindow="0" yWindow="500" windowWidth="28800" windowHeight="16520" xr2:uid="{00000000-000D-0000-FFFF-FFFF00000000}"/>
  </bookViews>
  <sheets>
    <sheet name="Dashboard" sheetId="14" r:id="rId1"/>
    <sheet name="Car Data" sheetId="1" r:id="rId2"/>
    <sheet name="Car brands and locations" sheetId="3" r:id="rId3"/>
    <sheet name="Highest Mileage " sheetId="12" r:id="rId4"/>
    <sheet name="Price Distribution" sheetId="8" r:id="rId5"/>
    <sheet name="Correl. Btw Car Age &amp; Mileage" sheetId="4" r:id="rId6"/>
  </sheets>
  <definedNames>
    <definedName name="_xlchart.v1.0" hidden="1">'Price Distribution'!$B$4</definedName>
    <definedName name="_xlchart.v1.1" hidden="1">'Price Distribution'!$B$5:$B$21</definedName>
    <definedName name="_xlchart.v1.2" hidden="1">'Price Distribution'!$C$4</definedName>
    <definedName name="_xlchart.v1.3" hidden="1">'Price Distribution'!$C$5:$C$21</definedName>
    <definedName name="_xlchart.v1.4" hidden="1">'Price Distribution'!$B$4</definedName>
    <definedName name="_xlchart.v1.5" hidden="1">'Price Distribution'!$B$5:$B$21</definedName>
    <definedName name="_xlchart.v1.6" hidden="1">'Price Distribution'!$C$4</definedName>
    <definedName name="_xlchart.v1.7" hidden="1">'Price Distribution'!$C$5:$C$21</definedName>
    <definedName name="_xlnm.Print_Area" localSheetId="0">Dashboard!$A$6:$O$37</definedName>
    <definedName name="Slicer_Year">#N/A</definedName>
  </definedNames>
  <calcPr calcId="179021"/>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5" i="8" l="1"/>
  <c r="C6" i="8"/>
  <c r="C7" i="8"/>
  <c r="C8" i="8"/>
  <c r="C9" i="8"/>
  <c r="C10" i="8"/>
  <c r="C11" i="8"/>
  <c r="C12" i="8"/>
  <c r="C13" i="8"/>
  <c r="C14" i="8"/>
  <c r="C15" i="8"/>
  <c r="C16" i="8"/>
  <c r="C17" i="8"/>
  <c r="C18" i="8"/>
  <c r="C19" i="8"/>
  <c r="C20" i="8"/>
  <c r="C21" i="8"/>
  <c r="B55" i="4" l="1"/>
  <c r="C55" i="4" s="1"/>
  <c r="B56" i="4"/>
  <c r="C56" i="4" s="1"/>
  <c r="B57" i="4"/>
  <c r="C57" i="4" s="1"/>
  <c r="B58" i="4"/>
  <c r="C58" i="4" s="1"/>
  <c r="B59" i="4"/>
  <c r="C59" i="4" s="1"/>
  <c r="B60" i="4"/>
  <c r="C60" i="4" s="1"/>
  <c r="B61" i="4"/>
  <c r="C61" i="4" s="1"/>
  <c r="B62" i="4"/>
  <c r="C62" i="4" s="1"/>
  <c r="B63" i="4"/>
  <c r="C63" i="4" s="1"/>
  <c r="B64" i="4"/>
  <c r="C64" i="4" s="1"/>
  <c r="B65" i="4"/>
  <c r="C65" i="4" s="1"/>
  <c r="B66" i="4"/>
  <c r="C66" i="4" s="1"/>
  <c r="B67" i="4"/>
  <c r="C67" i="4" s="1"/>
  <c r="B68" i="4"/>
  <c r="C68" i="4" s="1"/>
  <c r="B69" i="4"/>
  <c r="C69" i="4" s="1"/>
  <c r="B70" i="4"/>
  <c r="C70" i="4" s="1"/>
  <c r="B71" i="4"/>
  <c r="C71" i="4" s="1"/>
  <c r="B72" i="4"/>
  <c r="C72" i="4" s="1"/>
  <c r="B73" i="4"/>
  <c r="C73" i="4" s="1"/>
  <c r="B74" i="4"/>
  <c r="C74" i="4" s="1"/>
  <c r="B75" i="4"/>
  <c r="C75" i="4" s="1"/>
  <c r="B36" i="4"/>
  <c r="C36" i="4" s="1"/>
  <c r="B37" i="4"/>
  <c r="C37" i="4" s="1"/>
  <c r="B38" i="4"/>
  <c r="C38" i="4" s="1"/>
  <c r="B39" i="4"/>
  <c r="C39" i="4" s="1"/>
  <c r="B40" i="4"/>
  <c r="C40" i="4" s="1"/>
  <c r="B41" i="4"/>
  <c r="C41" i="4" s="1"/>
  <c r="B42" i="4"/>
  <c r="C42" i="4" s="1"/>
  <c r="B43" i="4"/>
  <c r="C43" i="4" s="1"/>
  <c r="B44" i="4"/>
  <c r="C44" i="4" s="1"/>
  <c r="B45" i="4"/>
  <c r="C45" i="4" s="1"/>
  <c r="B46" i="4"/>
  <c r="C46" i="4" s="1"/>
  <c r="B47" i="4"/>
  <c r="C47" i="4" s="1"/>
  <c r="B48" i="4"/>
  <c r="C48" i="4" s="1"/>
  <c r="B49" i="4"/>
  <c r="C49" i="4" s="1"/>
  <c r="B50" i="4"/>
  <c r="C50" i="4" s="1"/>
  <c r="B51" i="4"/>
  <c r="C51" i="4" s="1"/>
  <c r="B52" i="4"/>
  <c r="C52" i="4" s="1"/>
  <c r="B53" i="4"/>
  <c r="C53" i="4" s="1"/>
  <c r="B54" i="4"/>
  <c r="C54"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C26" i="4" s="1"/>
  <c r="B27" i="4"/>
  <c r="C27" i="4" s="1"/>
  <c r="B28" i="4"/>
  <c r="C28" i="4" s="1"/>
  <c r="B29" i="4"/>
  <c r="C29" i="4" s="1"/>
  <c r="B30" i="4"/>
  <c r="C30" i="4" s="1"/>
  <c r="B31" i="4"/>
  <c r="C31" i="4" s="1"/>
  <c r="B32" i="4"/>
  <c r="C32" i="4" s="1"/>
  <c r="B33" i="4"/>
  <c r="C33" i="4" s="1"/>
  <c r="B34" i="4"/>
  <c r="C34" i="4" s="1"/>
  <c r="B35" i="4"/>
  <c r="C35" i="4" s="1"/>
  <c r="B6" i="4"/>
  <c r="C6" i="4" s="1"/>
  <c r="B7" i="4"/>
  <c r="C7" i="4" s="1"/>
  <c r="B8" i="4"/>
  <c r="C8" i="4" s="1"/>
  <c r="B9" i="4"/>
  <c r="C9" i="4" s="1"/>
  <c r="B10" i="4"/>
  <c r="C10" i="4" s="1"/>
  <c r="B5" i="4"/>
  <c r="C5" i="4" s="1"/>
  <c r="E5" i="4" l="1"/>
</calcChain>
</file>

<file path=xl/sharedStrings.xml><?xml version="1.0" encoding="utf-8"?>
<sst xmlns="http://schemas.openxmlformats.org/spreadsheetml/2006/main" count="390" uniqueCount="109">
  <si>
    <t>Car ID</t>
  </si>
  <si>
    <t>Brand</t>
  </si>
  <si>
    <t>Model</t>
  </si>
  <si>
    <t>Year</t>
  </si>
  <si>
    <t>Color</t>
  </si>
  <si>
    <t>Mileage</t>
  </si>
  <si>
    <t>Price</t>
  </si>
  <si>
    <t>Location</t>
  </si>
  <si>
    <t>Toyota</t>
  </si>
  <si>
    <t>Camry</t>
  </si>
  <si>
    <t>White</t>
  </si>
  <si>
    <t>Los Angeles</t>
  </si>
  <si>
    <t>Honda</t>
  </si>
  <si>
    <t>Civic</t>
  </si>
  <si>
    <t>Blue</t>
  </si>
  <si>
    <t>New York</t>
  </si>
  <si>
    <t>Ford</t>
  </si>
  <si>
    <t>Focus</t>
  </si>
  <si>
    <t>Silver</t>
  </si>
  <si>
    <t>Chicago</t>
  </si>
  <si>
    <t>Chevrolet</t>
  </si>
  <si>
    <t>Cruze</t>
  </si>
  <si>
    <t>Red</t>
  </si>
  <si>
    <t>Miami</t>
  </si>
  <si>
    <t>Hyundai</t>
  </si>
  <si>
    <t>Elantra</t>
  </si>
  <si>
    <t>Black</t>
  </si>
  <si>
    <t>San Francisco</t>
  </si>
  <si>
    <t>Corolla</t>
  </si>
  <si>
    <t>Gray</t>
  </si>
  <si>
    <t>Dallas</t>
  </si>
  <si>
    <t>Accord</t>
  </si>
  <si>
    <t>Atlanta</t>
  </si>
  <si>
    <t>Mustang</t>
  </si>
  <si>
    <t>Yellow</t>
  </si>
  <si>
    <t>Phoenix</t>
  </si>
  <si>
    <t>Impala</t>
  </si>
  <si>
    <t>Houston</t>
  </si>
  <si>
    <t>Sonata</t>
  </si>
  <si>
    <t>Seattle</t>
  </si>
  <si>
    <t>Rav4</t>
  </si>
  <si>
    <t>CR-V</t>
  </si>
  <si>
    <t>Escape</t>
  </si>
  <si>
    <t>Equinox</t>
  </si>
  <si>
    <t>Kona</t>
  </si>
  <si>
    <t>Highlander</t>
  </si>
  <si>
    <t>Pilot</t>
  </si>
  <si>
    <t>Explorer</t>
  </si>
  <si>
    <t>Traverse</t>
  </si>
  <si>
    <t>Santa Fe</t>
  </si>
  <si>
    <t>4Runner</t>
  </si>
  <si>
    <t>Odyssey</t>
  </si>
  <si>
    <t>Edge</t>
  </si>
  <si>
    <t>Tahoe</t>
  </si>
  <si>
    <t>Palisade</t>
  </si>
  <si>
    <t>Sienna</t>
  </si>
  <si>
    <t>Fit</t>
  </si>
  <si>
    <t>Fusion</t>
  </si>
  <si>
    <t>Malibu</t>
  </si>
  <si>
    <t>Venue</t>
  </si>
  <si>
    <t>Yaris</t>
  </si>
  <si>
    <t>HR-V</t>
  </si>
  <si>
    <t>EcoSport</t>
  </si>
  <si>
    <t>Spark</t>
  </si>
  <si>
    <t>Accent</t>
  </si>
  <si>
    <t>Prius</t>
  </si>
  <si>
    <t>Fiesta</t>
  </si>
  <si>
    <t>Camaro</t>
  </si>
  <si>
    <t>Genesis</t>
  </si>
  <si>
    <t>Avalon</t>
  </si>
  <si>
    <t>Tucson</t>
  </si>
  <si>
    <t>Grand Total</t>
  </si>
  <si>
    <t>Note</t>
  </si>
  <si>
    <t>The analysis revealed a highly significant relationship</t>
  </si>
  <si>
    <t>(p-value: 6.00605E-24) between car brands and locations,</t>
  </si>
  <si>
    <t xml:space="preserve">indicating non-independence. This highlights the importance of </t>
  </si>
  <si>
    <t xml:space="preserve"> Car ID</t>
  </si>
  <si>
    <t xml:space="preserve">. The pivot chart visually displayed the </t>
  </si>
  <si>
    <t>association, highlighting the need to consider geographical factors</t>
  </si>
  <si>
    <t xml:space="preserve">in marketing strategies and cater offerings to specific customer </t>
  </si>
  <si>
    <t>preferences.</t>
  </si>
  <si>
    <t>Current year</t>
  </si>
  <si>
    <t>Car age</t>
  </si>
  <si>
    <t>Correlation Coefficient</t>
  </si>
  <si>
    <t>A pearson correlation coefficient of 0.94 indicates a</t>
  </si>
  <si>
    <t>strong positive linear relationship between car age and mileage.</t>
  </si>
  <si>
    <t>The value of 0.94 is close to 1, which suggests that there is a</t>
  </si>
  <si>
    <t>strong tendency for mileage to increase as car age increases</t>
  </si>
  <si>
    <t xml:space="preserve">Car Prices </t>
  </si>
  <si>
    <t>Frequency of Car Prices</t>
  </si>
  <si>
    <t xml:space="preserve">To analyze the distribution, the dataset was processed by removing duplicates </t>
  </si>
  <si>
    <t>to ensure each unique car price was accounted for accurately. The frequency</t>
  </si>
  <si>
    <t>of car prices was then determined for each specific price range. Subsequently,</t>
  </si>
  <si>
    <t xml:space="preserve">a histogram chart was constructed to visually represent the distribution, which </t>
  </si>
  <si>
    <t>clearly illustrates the right-skewness. The histogram provides valuable insights</t>
  </si>
  <si>
    <t xml:space="preserve">into the frequency and pattern of car prices, highlighting the higher </t>
  </si>
  <si>
    <t xml:space="preserve">concentration of prices towards the lower end with a gradually decreasing </t>
  </si>
  <si>
    <t xml:space="preserve">frequency as prices increase. </t>
  </si>
  <si>
    <t>Max of Mileage</t>
  </si>
  <si>
    <t>Upon utilizing the pivot table analysis, it was observed that three car models, namely</t>
  </si>
  <si>
    <t>Tucson, 4Ruuner, and Accent, exhibit the highest mileage, each with a value of 7000.</t>
  </si>
  <si>
    <t>To enhance the visual representation of this data, a column chart was incorporated</t>
  </si>
  <si>
    <t>to effectively visualize and compare the mileage values of these car models.</t>
  </si>
  <si>
    <t xml:space="preserve">The column chart provides a clear and concise overview, allowing for easy </t>
  </si>
  <si>
    <t>identification of the car models with the highest mileage.</t>
  </si>
  <si>
    <t>Car Brand</t>
  </si>
  <si>
    <t>Car Model</t>
  </si>
  <si>
    <t>The distribution of car prices in the datase exhibits a right-skewed pattern.</t>
  </si>
  <si>
    <t>Mileage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</si>
</sst>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409]#,##0;[Red][$$-409]#,##0"/>
  </numFmts>
  <fonts count="25"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
      <sz val="13"/>
      <color theme="1"/>
      <name val="Book Antiqua"/>
      <family val="1"/>
    </font>
    <font>
      <b/>
      <sz val="13"/>
      <color theme="1"/>
      <name val="Book Antiqua"/>
      <family val="1"/>
    </font>
    <font>
      <sz val="13"/>
      <color theme="1" tint="0.249977111117893"/>
      <name val="Book Antiqua"/>
      <family val="1"/>
    </font>
    <font>
      <sz val="12"/>
      <color theme="1" tint="0.249977111117893"/>
      <name val="Century Gothic"/>
      <family val="2"/>
      <scheme val="minor"/>
    </font>
    <font>
      <b/>
      <sz val="13"/>
      <color theme="1"/>
      <name val="Century Gothic"/>
      <family val="2"/>
      <scheme val="minor"/>
    </font>
    <font>
      <sz val="14"/>
      <color theme="0"/>
      <name val="Century Gothic"/>
      <family val="2"/>
      <scheme val="minor"/>
    </font>
    <font>
      <sz val="14"/>
      <color theme="1"/>
      <name val="Book Antiqua"/>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8" fillId="0" borderId="0" xfId="0" applyFont="1" applyAlignment="1">
      <alignment horizontal="left"/>
    </xf>
    <xf numFmtId="0" fontId="18" fillId="0" borderId="0" xfId="0" applyFont="1"/>
    <xf numFmtId="0" fontId="0" fillId="33" borderId="0" xfId="0" applyFill="1"/>
    <xf numFmtId="0" fontId="19" fillId="0" borderId="0" xfId="0" applyFont="1" applyAlignment="1">
      <alignment horizontal="left"/>
    </xf>
    <xf numFmtId="0" fontId="20" fillId="0" borderId="0" xfId="0" applyFont="1"/>
    <xf numFmtId="0" fontId="21" fillId="0" borderId="0" xfId="0" applyFont="1"/>
    <xf numFmtId="164" fontId="0" fillId="0" borderId="0" xfId="0" applyNumberFormat="1"/>
    <xf numFmtId="0" fontId="0" fillId="0" borderId="0" xfId="0" applyAlignment="1">
      <alignment horizontal="center"/>
    </xf>
    <xf numFmtId="164" fontId="0" fillId="0" borderId="0" xfId="0" applyNumberFormat="1" applyBorder="1" applyAlignment="1">
      <alignment horizontal="center"/>
    </xf>
    <xf numFmtId="0" fontId="0" fillId="0" borderId="0" xfId="0" applyBorder="1" applyAlignment="1">
      <alignment horizontal="center"/>
    </xf>
    <xf numFmtId="0" fontId="0" fillId="0" borderId="0" xfId="0" applyBorder="1"/>
    <xf numFmtId="0" fontId="16" fillId="0" borderId="0" xfId="0" applyFont="1" applyBorder="1"/>
    <xf numFmtId="164" fontId="22" fillId="0" borderId="0" xfId="0" applyNumberFormat="1" applyFont="1" applyBorder="1" applyAlignment="1">
      <alignment horizontal="center"/>
    </xf>
    <xf numFmtId="164" fontId="22" fillId="0" borderId="0" xfId="0" applyNumberFormat="1" applyFont="1" applyBorder="1" applyAlignment="1">
      <alignment horizontal="center" wrapText="1"/>
    </xf>
    <xf numFmtId="0" fontId="22" fillId="0" borderId="0" xfId="0" applyFont="1" applyBorder="1" applyAlignment="1">
      <alignment horizontal="center"/>
    </xf>
    <xf numFmtId="0" fontId="17" fillId="34" borderId="10" xfId="0" applyFont="1" applyFill="1" applyBorder="1"/>
    <xf numFmtId="0" fontId="0" fillId="35" borderId="10" xfId="0" applyFill="1" applyBorder="1" applyAlignment="1">
      <alignment horizontal="left"/>
    </xf>
    <xf numFmtId="0" fontId="0" fillId="35" borderId="10" xfId="0" applyNumberFormat="1" applyFill="1" applyBorder="1"/>
    <xf numFmtId="2" fontId="0" fillId="36" borderId="0" xfId="0" applyNumberFormat="1" applyFill="1" applyBorder="1"/>
    <xf numFmtId="0" fontId="23" fillId="34" borderId="0" xfId="0" applyFont="1" applyFill="1" applyBorder="1"/>
    <xf numFmtId="0" fontId="0" fillId="35" borderId="0" xfId="0" applyFill="1" applyBorder="1" applyAlignment="1">
      <alignment horizontal="left"/>
    </xf>
    <xf numFmtId="0" fontId="0" fillId="35" borderId="0" xfId="0" applyNumberFormat="1" applyFill="1" applyBorder="1"/>
    <xf numFmtId="165" fontId="0" fillId="0" borderId="0" xfId="0" applyNumberFormat="1" applyBorder="1" applyAlignment="1">
      <alignment horizontal="center"/>
    </xf>
    <xf numFmtId="165" fontId="0" fillId="0" borderId="0" xfId="0" applyNumberFormat="1" applyAlignment="1">
      <alignment horizontal="center"/>
    </xf>
    <xf numFmtId="0" fontId="24" fillId="0" borderId="0" xfId="0" applyFont="1" applyAlignment="1">
      <alignment horizontal="center"/>
    </xf>
    <xf numFmtId="165" fontId="24"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2">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ill>
        <patternFill patternType="solid">
          <bgColor rgb="FF8FAADD"/>
        </patternFill>
      </fill>
    </dxf>
    <dxf>
      <fill>
        <patternFill patternType="solid">
          <bgColor rgb="FF8FAADD"/>
        </patternFill>
      </fill>
    </dxf>
    <dxf>
      <fill>
        <patternFill>
          <bgColor theme="0"/>
        </patternFill>
      </fill>
    </dxf>
    <dxf>
      <fill>
        <patternFill>
          <bgColor theme="0"/>
        </patternFill>
      </fill>
    </dxf>
    <dxf>
      <font>
        <sz val="14"/>
      </font>
    </dxf>
    <dxf>
      <font>
        <sz val="14"/>
      </font>
    </dxf>
    <dxf>
      <border>
        <top style="thin">
          <color indexed="64"/>
        </top>
      </border>
    </dxf>
    <dxf>
      <border>
        <top style="thin">
          <color indexed="64"/>
        </top>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4" tint="-0.249977111117893"/>
        </patternFill>
      </fill>
    </dxf>
    <dxf>
      <fill>
        <patternFill>
          <bgColor theme="4" tint="-0.249977111117893"/>
        </patternFill>
      </fill>
    </dxf>
    <dxf>
      <font>
        <color theme="0"/>
      </font>
    </dxf>
    <dxf>
      <font>
        <color theme="0"/>
      </font>
    </dxf>
    <dxf>
      <fill>
        <patternFill patternType="solid">
          <bgColor theme="0" tint="-0.14999847407452621"/>
        </patternFill>
      </fill>
    </dxf>
    <dxf>
      <fill>
        <patternFill>
          <bgColor theme="0" tint="-4.9989318521683403E-2"/>
        </patternFill>
      </fil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7558519241921"/>
        </patternFill>
      </fill>
    </dxf>
    <dxf>
      <fill>
        <patternFill>
          <bgColor theme="4" tint="0.39997558519241921"/>
        </patternFill>
      </fill>
    </dxf>
    <dxf>
      <fill>
        <patternFill>
          <bgColor theme="4" tint="0.39997558519241921"/>
        </patternFill>
      </fill>
    </dxf>
    <dxf>
      <font>
        <color theme="0"/>
      </font>
    </dxf>
    <dxf>
      <font>
        <color theme="0"/>
      </font>
    </dxf>
    <dxf>
      <font>
        <color theme="0"/>
      </font>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0" tint="-4.9989318521683403E-2"/>
        </patternFill>
      </fill>
    </dxf>
    <dxf>
      <fill>
        <patternFill>
          <bgColor theme="0" tint="-4.9989318521683403E-2"/>
        </patternFill>
      </fill>
    </dxf>
    <dxf>
      <font>
        <b/>
        <i val="0"/>
        <strike val="0"/>
        <condense val="0"/>
        <extend val="0"/>
        <outline val="0"/>
        <shadow val="0"/>
        <u val="none"/>
        <vertAlign val="baseline"/>
        <sz val="12"/>
        <color theme="1"/>
        <name val="Century Gothic"/>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0.00;[Red][$$-409]#,##0.00"/>
      <alignment horizontal="center" vertical="bottom" textRotation="0" wrapText="0" indent="0" justifyLastLine="0" shrinkToFit="0" readingOrder="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ill>
        <patternFill>
          <bgColor theme="0" tint="-4.9989318521683403E-2"/>
        </patternFill>
      </fill>
    </dxf>
    <dxf>
      <fill>
        <patternFill patternType="solid">
          <bgColor theme="0" tint="-0.14999847407452621"/>
        </patternFill>
      </fill>
    </dxf>
    <dxf>
      <font>
        <color theme="0"/>
      </font>
    </dxf>
    <dxf>
      <font>
        <color theme="0"/>
      </font>
    </dxf>
    <dxf>
      <fill>
        <patternFill>
          <bgColor theme="4" tint="-0.249977111117893"/>
        </patternFill>
      </fill>
    </dxf>
    <dxf>
      <fill>
        <patternFill>
          <bgColor theme="4" tint="-0.249977111117893"/>
        </patternFill>
      </fil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top style="thin">
          <color indexed="64"/>
        </top>
      </border>
    </dxf>
    <dxf>
      <border>
        <top style="thin">
          <color indexed="64"/>
        </top>
      </border>
    </dxf>
    <dxf>
      <font>
        <sz val="14"/>
      </font>
    </dxf>
    <dxf>
      <font>
        <sz val="14"/>
      </font>
    </dxf>
    <dxf>
      <fill>
        <patternFill>
          <bgColor theme="0"/>
        </patternFill>
      </fill>
    </dxf>
    <dxf>
      <fill>
        <patternFill>
          <bgColor theme="0"/>
        </patternFill>
      </fill>
    </dxf>
    <dxf>
      <fill>
        <patternFill patternType="solid">
          <bgColor rgb="FF8FAADD"/>
        </patternFill>
      </fill>
    </dxf>
    <dxf>
      <fill>
        <patternFill patternType="solid">
          <bgColor rgb="FF8FAADD"/>
        </patternFill>
      </fill>
    </dxf>
    <dxf>
      <fill>
        <patternFill>
          <bgColor theme="0" tint="-4.9989318521683403E-2"/>
        </patternFill>
      </fill>
    </dxf>
    <dxf>
      <fill>
        <patternFill patternType="solid">
          <bgColor theme="0" tint="-4.9989318521683403E-2"/>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ill>
        <patternFill>
          <bgColor theme="4" tint="0.39997558519241921"/>
        </patternFill>
      </fill>
    </dxf>
    <dxf>
      <fill>
        <patternFill>
          <bgColor theme="4" tint="0.39997558519241921"/>
        </patternFill>
      </fill>
    </dxf>
    <dxf>
      <fill>
        <patternFill>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dxf>
    <dxf>
      <numFmt numFmtId="165" formatCode="[$$-409]#,##0;[Red][$$-4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4"/>
        <color theme="1"/>
        <name val="Book Antiqua"/>
        <family val="1"/>
        <scheme val="none"/>
      </font>
      <alignment horizontal="center" vertical="bottom" textRotation="0" wrapText="0" indent="0" justifyLastLine="0" shrinkToFit="0" readingOrder="0"/>
    </dxf>
  </dxfs>
  <tableStyles count="0" defaultTableStyle="TableStyleMedium2" defaultPivotStyle="PivotStyleLight16"/>
  <colors>
    <mruColors>
      <color rgb="FF9B6BF2"/>
      <color rgb="FFFFFFF9"/>
      <color rgb="FF000000"/>
      <color rgb="FFBF3787"/>
      <color rgb="FF9E7489"/>
      <color rgb="FFE4ECF3"/>
      <color rgb="FF43B1F1"/>
      <color rgb="FF83387C"/>
      <color rgb="FFFFC001"/>
      <color rgb="FF8FAA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[Vehicle Manufacturing Analysis.xlsx]Car brands and locations!PivotTable11</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r>
              <a:rPr lang="en-US" sz="1600" b="1">
                <a:solidFill>
                  <a:schemeClr val="tx1">
                    <a:lumMod val="65000"/>
                    <a:lumOff val="35000"/>
                  </a:schemeClr>
                </a:solidFill>
                <a:latin typeface="Book Antiqua" panose="02040602050305030304" pitchFamily="18" charset="0"/>
              </a:rPr>
              <a:t>Analysis</a:t>
            </a:r>
            <a:r>
              <a:rPr lang="en-US" sz="1600" b="1" baseline="0">
                <a:solidFill>
                  <a:schemeClr val="tx1">
                    <a:lumMod val="65000"/>
                    <a:lumOff val="35000"/>
                  </a:schemeClr>
                </a:solidFill>
                <a:latin typeface="Book Antiqua" panose="02040602050305030304" pitchFamily="18" charset="0"/>
              </a:rPr>
              <a:t> between car brands and locations</a:t>
            </a:r>
          </a:p>
          <a:p>
            <a:pPr>
              <a:defRPr sz="1600" b="1">
                <a:solidFill>
                  <a:schemeClr val="tx1">
                    <a:lumMod val="65000"/>
                    <a:lumOff val="35000"/>
                  </a:schemeClr>
                </a:solidFill>
                <a:latin typeface="Book Antiqua" panose="02040602050305030304" pitchFamily="18" charset="0"/>
              </a:defRPr>
            </a:pPr>
            <a:endParaRPr lang="en-US" sz="1600" b="1">
              <a:solidFill>
                <a:schemeClr val="tx1">
                  <a:lumMod val="65000"/>
                  <a:lumOff val="35000"/>
                </a:schemeClr>
              </a:solidFill>
              <a:latin typeface="Book Antiqua" panose="02040602050305030304" pitchFamily="18" charset="0"/>
            </a:endParaRPr>
          </a:p>
        </c:rich>
      </c:tx>
      <c:layout>
        <c:manualLayout>
          <c:xMode val="edge"/>
          <c:yMode val="edge"/>
          <c:x val="0.16616302186878729"/>
          <c:y val="7.073954983922829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solidFill>
              <a:schemeClr val="accent1">
                <a:lumMod val="50000"/>
              </a:schemeClr>
            </a:solid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solidFill>
              <a:schemeClr val="accent1">
                <a:lumMod val="50000"/>
              </a:schemeClr>
            </a:solidFill>
          </a:ln>
          <a:effectLst/>
        </c:spPr>
      </c:pivotFmt>
      <c:pivotFmt>
        <c:idx val="11"/>
        <c:spPr>
          <a:solidFill>
            <a:schemeClr val="accent1"/>
          </a:solidFill>
          <a:ln>
            <a:solidFill>
              <a:schemeClr val="accent1">
                <a:lumMod val="50000"/>
              </a:schemeClr>
            </a:solid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solidFill>
              <a:schemeClr val="accent1">
                <a:lumMod val="50000"/>
              </a:schemeClr>
            </a:solid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manualLayout>
          <c:layoutTarget val="inner"/>
          <c:xMode val="edge"/>
          <c:yMode val="edge"/>
          <c:x val="9.1918410795072084E-2"/>
          <c:y val="0.16720257234726688"/>
          <c:w val="0.69175889544622027"/>
          <c:h val="0.75501607717041797"/>
        </c:manualLayout>
      </c:layout>
      <c:barChart>
        <c:barDir val="col"/>
        <c:grouping val="clustered"/>
        <c:varyColors val="0"/>
        <c:ser>
          <c:idx val="0"/>
          <c:order val="0"/>
          <c:tx>
            <c:strRef>
              <c:f>'Car brands and locations'!$B$4:$B$5</c:f>
              <c:strCache>
                <c:ptCount val="1"/>
                <c:pt idx="0">
                  <c:v>Atlanta</c:v>
                </c:pt>
              </c:strCache>
            </c:strRef>
          </c:tx>
          <c:spPr>
            <a:solidFill>
              <a:schemeClr val="accent1"/>
            </a:solidFill>
            <a:ln>
              <a:solidFill>
                <a:schemeClr val="accent1">
                  <a:lumMod val="50000"/>
                </a:schemeClr>
              </a:solid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locations'!$B$6:$B$11</c:f>
              <c:numCache>
                <c:formatCode>General</c:formatCode>
                <c:ptCount val="5"/>
                <c:pt idx="0">
                  <c:v>0</c:v>
                </c:pt>
                <c:pt idx="1">
                  <c:v>0</c:v>
                </c:pt>
                <c:pt idx="2">
                  <c:v>7</c:v>
                </c:pt>
                <c:pt idx="3">
                  <c:v>0</c:v>
                </c:pt>
                <c:pt idx="4">
                  <c:v>0</c:v>
                </c:pt>
              </c:numCache>
            </c:numRef>
          </c:val>
          <c:extLst>
            <c:ext xmlns:c16="http://schemas.microsoft.com/office/drawing/2014/chart" uri="{C3380CC4-5D6E-409C-BE32-E72D297353CC}">
              <c16:uniqueId val="{00000000-14D5-4D45-A3DD-A32C788132B4}"/>
            </c:ext>
          </c:extLst>
        </c:ser>
        <c:ser>
          <c:idx val="1"/>
          <c:order val="1"/>
          <c:tx>
            <c:strRef>
              <c:f>'Car brands and locations'!$C$4:$C$5</c:f>
              <c:strCache>
                <c:ptCount val="1"/>
                <c:pt idx="0">
                  <c:v>Chicago</c:v>
                </c:pt>
              </c:strCache>
            </c:strRef>
          </c:tx>
          <c:spPr>
            <a:solidFill>
              <a:schemeClr val="accent2"/>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locations'!$C$6:$C$11</c:f>
              <c:numCache>
                <c:formatCode>General</c:formatCode>
                <c:ptCount val="5"/>
                <c:pt idx="0">
                  <c:v>0</c:v>
                </c:pt>
                <c:pt idx="1">
                  <c:v>7</c:v>
                </c:pt>
                <c:pt idx="2">
                  <c:v>0</c:v>
                </c:pt>
                <c:pt idx="3">
                  <c:v>0</c:v>
                </c:pt>
                <c:pt idx="4">
                  <c:v>0</c:v>
                </c:pt>
              </c:numCache>
            </c:numRef>
          </c:val>
          <c:extLst>
            <c:ext xmlns:c16="http://schemas.microsoft.com/office/drawing/2014/chart" uri="{C3380CC4-5D6E-409C-BE32-E72D297353CC}">
              <c16:uniqueId val="{0000001D-14D5-4D45-A3DD-A32C788132B4}"/>
            </c:ext>
          </c:extLst>
        </c:ser>
        <c:ser>
          <c:idx val="2"/>
          <c:order val="2"/>
          <c:tx>
            <c:strRef>
              <c:f>'Car brands and locations'!$D$4:$D$5</c:f>
              <c:strCache>
                <c:ptCount val="1"/>
                <c:pt idx="0">
                  <c:v>Dallas</c:v>
                </c:pt>
              </c:strCache>
            </c:strRef>
          </c:tx>
          <c:spPr>
            <a:solidFill>
              <a:schemeClr val="accent3"/>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locations'!$D$6:$D$11</c:f>
              <c:numCache>
                <c:formatCode>General</c:formatCode>
                <c:ptCount val="5"/>
                <c:pt idx="0">
                  <c:v>0</c:v>
                </c:pt>
                <c:pt idx="1">
                  <c:v>0</c:v>
                </c:pt>
                <c:pt idx="2">
                  <c:v>0</c:v>
                </c:pt>
                <c:pt idx="3">
                  <c:v>0</c:v>
                </c:pt>
                <c:pt idx="4">
                  <c:v>7</c:v>
                </c:pt>
              </c:numCache>
            </c:numRef>
          </c:val>
          <c:extLst>
            <c:ext xmlns:c16="http://schemas.microsoft.com/office/drawing/2014/chart" uri="{C3380CC4-5D6E-409C-BE32-E72D297353CC}">
              <c16:uniqueId val="{0000001E-14D5-4D45-A3DD-A32C788132B4}"/>
            </c:ext>
          </c:extLst>
        </c:ser>
        <c:ser>
          <c:idx val="3"/>
          <c:order val="3"/>
          <c:tx>
            <c:strRef>
              <c:f>'Car brands and locations'!$E$4:$E$5</c:f>
              <c:strCache>
                <c:ptCount val="1"/>
                <c:pt idx="0">
                  <c:v>Houston</c:v>
                </c:pt>
              </c:strCache>
            </c:strRef>
          </c:tx>
          <c:spPr>
            <a:solidFill>
              <a:schemeClr val="accent4"/>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locations'!$E$6:$E$11</c:f>
              <c:numCache>
                <c:formatCode>General</c:formatCode>
                <c:ptCount val="5"/>
                <c:pt idx="0">
                  <c:v>7</c:v>
                </c:pt>
                <c:pt idx="1">
                  <c:v>0</c:v>
                </c:pt>
                <c:pt idx="2">
                  <c:v>0</c:v>
                </c:pt>
                <c:pt idx="3">
                  <c:v>0</c:v>
                </c:pt>
                <c:pt idx="4">
                  <c:v>0</c:v>
                </c:pt>
              </c:numCache>
            </c:numRef>
          </c:val>
          <c:extLst>
            <c:ext xmlns:c16="http://schemas.microsoft.com/office/drawing/2014/chart" uri="{C3380CC4-5D6E-409C-BE32-E72D297353CC}">
              <c16:uniqueId val="{00000000-A056-204C-94DF-BD9BB77094E2}"/>
            </c:ext>
          </c:extLst>
        </c:ser>
        <c:ser>
          <c:idx val="4"/>
          <c:order val="4"/>
          <c:tx>
            <c:strRef>
              <c:f>'Car brands and locations'!$F$4:$F$5</c:f>
              <c:strCache>
                <c:ptCount val="1"/>
                <c:pt idx="0">
                  <c:v>Los Angeles</c:v>
                </c:pt>
              </c:strCache>
            </c:strRef>
          </c:tx>
          <c:spPr>
            <a:solidFill>
              <a:schemeClr val="accent5"/>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locations'!$F$6:$F$11</c:f>
              <c:numCache>
                <c:formatCode>General</c:formatCode>
                <c:ptCount val="5"/>
                <c:pt idx="0">
                  <c:v>0</c:v>
                </c:pt>
                <c:pt idx="1">
                  <c:v>0</c:v>
                </c:pt>
                <c:pt idx="2">
                  <c:v>0</c:v>
                </c:pt>
                <c:pt idx="3">
                  <c:v>0</c:v>
                </c:pt>
                <c:pt idx="4">
                  <c:v>8</c:v>
                </c:pt>
              </c:numCache>
            </c:numRef>
          </c:val>
          <c:extLst>
            <c:ext xmlns:c16="http://schemas.microsoft.com/office/drawing/2014/chart" uri="{C3380CC4-5D6E-409C-BE32-E72D297353CC}">
              <c16:uniqueId val="{00000001-A056-204C-94DF-BD9BB77094E2}"/>
            </c:ext>
          </c:extLst>
        </c:ser>
        <c:ser>
          <c:idx val="5"/>
          <c:order val="5"/>
          <c:tx>
            <c:strRef>
              <c:f>'Car brands and locations'!$G$4:$G$5</c:f>
              <c:strCache>
                <c:ptCount val="1"/>
                <c:pt idx="0">
                  <c:v>Miami</c:v>
                </c:pt>
              </c:strCache>
            </c:strRef>
          </c:tx>
          <c:spPr>
            <a:solidFill>
              <a:schemeClr val="accent6"/>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locations'!$G$6:$G$11</c:f>
              <c:numCache>
                <c:formatCode>General</c:formatCode>
                <c:ptCount val="5"/>
                <c:pt idx="0">
                  <c:v>7</c:v>
                </c:pt>
                <c:pt idx="1">
                  <c:v>0</c:v>
                </c:pt>
                <c:pt idx="2">
                  <c:v>0</c:v>
                </c:pt>
                <c:pt idx="3">
                  <c:v>0</c:v>
                </c:pt>
                <c:pt idx="4">
                  <c:v>0</c:v>
                </c:pt>
              </c:numCache>
            </c:numRef>
          </c:val>
          <c:extLst>
            <c:ext xmlns:c16="http://schemas.microsoft.com/office/drawing/2014/chart" uri="{C3380CC4-5D6E-409C-BE32-E72D297353CC}">
              <c16:uniqueId val="{00000003-A056-204C-94DF-BD9BB77094E2}"/>
            </c:ext>
          </c:extLst>
        </c:ser>
        <c:ser>
          <c:idx val="6"/>
          <c:order val="6"/>
          <c:tx>
            <c:strRef>
              <c:f>'Car brands and locations'!$H$4:$H$5</c:f>
              <c:strCache>
                <c:ptCount val="1"/>
                <c:pt idx="0">
                  <c:v>New York</c:v>
                </c:pt>
              </c:strCache>
            </c:strRef>
          </c:tx>
          <c:spPr>
            <a:solidFill>
              <a:schemeClr val="accent1">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locations'!$H$6:$H$11</c:f>
              <c:numCache>
                <c:formatCode>General</c:formatCode>
                <c:ptCount val="5"/>
                <c:pt idx="0">
                  <c:v>0</c:v>
                </c:pt>
                <c:pt idx="1">
                  <c:v>0</c:v>
                </c:pt>
                <c:pt idx="2">
                  <c:v>7</c:v>
                </c:pt>
                <c:pt idx="3">
                  <c:v>0</c:v>
                </c:pt>
                <c:pt idx="4">
                  <c:v>0</c:v>
                </c:pt>
              </c:numCache>
            </c:numRef>
          </c:val>
          <c:extLst>
            <c:ext xmlns:c16="http://schemas.microsoft.com/office/drawing/2014/chart" uri="{C3380CC4-5D6E-409C-BE32-E72D297353CC}">
              <c16:uniqueId val="{00000004-A056-204C-94DF-BD9BB77094E2}"/>
            </c:ext>
          </c:extLst>
        </c:ser>
        <c:ser>
          <c:idx val="7"/>
          <c:order val="7"/>
          <c:tx>
            <c:strRef>
              <c:f>'Car brands and locations'!$I$4:$I$5</c:f>
              <c:strCache>
                <c:ptCount val="1"/>
                <c:pt idx="0">
                  <c:v>Phoenix</c:v>
                </c:pt>
              </c:strCache>
            </c:strRef>
          </c:tx>
          <c:spPr>
            <a:solidFill>
              <a:schemeClr val="accent2">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locations'!$I$6:$I$11</c:f>
              <c:numCache>
                <c:formatCode>General</c:formatCode>
                <c:ptCount val="5"/>
                <c:pt idx="0">
                  <c:v>0</c:v>
                </c:pt>
                <c:pt idx="1">
                  <c:v>7</c:v>
                </c:pt>
                <c:pt idx="2">
                  <c:v>0</c:v>
                </c:pt>
                <c:pt idx="3">
                  <c:v>0</c:v>
                </c:pt>
                <c:pt idx="4">
                  <c:v>0</c:v>
                </c:pt>
              </c:numCache>
            </c:numRef>
          </c:val>
          <c:extLst>
            <c:ext xmlns:c16="http://schemas.microsoft.com/office/drawing/2014/chart" uri="{C3380CC4-5D6E-409C-BE32-E72D297353CC}">
              <c16:uniqueId val="{00000005-A056-204C-94DF-BD9BB77094E2}"/>
            </c:ext>
          </c:extLst>
        </c:ser>
        <c:ser>
          <c:idx val="8"/>
          <c:order val="8"/>
          <c:tx>
            <c:strRef>
              <c:f>'Car brands and locations'!$J$4:$J$5</c:f>
              <c:strCache>
                <c:ptCount val="1"/>
                <c:pt idx="0">
                  <c:v>San Francisco</c:v>
                </c:pt>
              </c:strCache>
            </c:strRef>
          </c:tx>
          <c:spPr>
            <a:solidFill>
              <a:schemeClr val="accent3">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locations'!$J$6:$J$11</c:f>
              <c:numCache>
                <c:formatCode>General</c:formatCode>
                <c:ptCount val="5"/>
                <c:pt idx="0">
                  <c:v>0</c:v>
                </c:pt>
                <c:pt idx="1">
                  <c:v>0</c:v>
                </c:pt>
                <c:pt idx="2">
                  <c:v>0</c:v>
                </c:pt>
                <c:pt idx="3">
                  <c:v>7</c:v>
                </c:pt>
                <c:pt idx="4">
                  <c:v>0</c:v>
                </c:pt>
              </c:numCache>
            </c:numRef>
          </c:val>
          <c:extLst>
            <c:ext xmlns:c16="http://schemas.microsoft.com/office/drawing/2014/chart" uri="{C3380CC4-5D6E-409C-BE32-E72D297353CC}">
              <c16:uniqueId val="{00000006-A056-204C-94DF-BD9BB77094E2}"/>
            </c:ext>
          </c:extLst>
        </c:ser>
        <c:ser>
          <c:idx val="9"/>
          <c:order val="9"/>
          <c:tx>
            <c:strRef>
              <c:f>'Car brands and locations'!$K$4:$K$5</c:f>
              <c:strCache>
                <c:ptCount val="1"/>
                <c:pt idx="0">
                  <c:v>Seattle</c:v>
                </c:pt>
              </c:strCache>
            </c:strRef>
          </c:tx>
          <c:spPr>
            <a:solidFill>
              <a:schemeClr val="accent4">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locations'!$K$6:$K$11</c:f>
              <c:numCache>
                <c:formatCode>General</c:formatCode>
                <c:ptCount val="5"/>
                <c:pt idx="0">
                  <c:v>0</c:v>
                </c:pt>
                <c:pt idx="1">
                  <c:v>0</c:v>
                </c:pt>
                <c:pt idx="2">
                  <c:v>0</c:v>
                </c:pt>
                <c:pt idx="3">
                  <c:v>7</c:v>
                </c:pt>
                <c:pt idx="4">
                  <c:v>0</c:v>
                </c:pt>
              </c:numCache>
            </c:numRef>
          </c:val>
          <c:extLst>
            <c:ext xmlns:c16="http://schemas.microsoft.com/office/drawing/2014/chart" uri="{C3380CC4-5D6E-409C-BE32-E72D297353CC}">
              <c16:uniqueId val="{00000007-A056-204C-94DF-BD9BB77094E2}"/>
            </c:ext>
          </c:extLst>
        </c:ser>
        <c:dLbls>
          <c:showLegendKey val="0"/>
          <c:showVal val="0"/>
          <c:showCatName val="0"/>
          <c:showSerName val="0"/>
          <c:showPercent val="0"/>
          <c:showBubbleSize val="0"/>
        </c:dLbls>
        <c:gapWidth val="219"/>
        <c:overlap val="-27"/>
        <c:axId val="306510991"/>
        <c:axId val="306450703"/>
      </c:barChart>
      <c:catAx>
        <c:axId val="3065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450703"/>
        <c:crosses val="autoZero"/>
        <c:auto val="1"/>
        <c:lblAlgn val="ctr"/>
        <c:lblOffset val="100"/>
        <c:noMultiLvlLbl val="0"/>
      </c:catAx>
      <c:valAx>
        <c:axId val="306450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510991"/>
        <c:crosses val="autoZero"/>
        <c:crossBetween val="between"/>
      </c:valAx>
      <c:spPr>
        <a:noFill/>
        <a:ln>
          <a:noFill/>
        </a:ln>
        <a:effectLst/>
      </c:spPr>
    </c:plotArea>
    <c:legend>
      <c:legendPos val="r"/>
      <c:layout>
        <c:manualLayout>
          <c:xMode val="edge"/>
          <c:yMode val="edge"/>
          <c:x val="0.83429966415488388"/>
          <c:y val="0.54431249999999998"/>
          <c:w val="0.15380138589364228"/>
          <c:h val="0.4556876560399462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75000"/>
                    <a:lumOff val="25000"/>
                  </a:schemeClr>
                </a:solidFill>
                <a:latin typeface="Book Antiqua" panose="02040602050305030304" pitchFamily="18" charset="0"/>
                <a:ea typeface="+mn-ea"/>
                <a:cs typeface="+mn-cs"/>
              </a:defRPr>
            </a:pPr>
            <a:r>
              <a:rPr lang="en-US" sz="1600" b="1">
                <a:solidFill>
                  <a:schemeClr val="tx1">
                    <a:lumMod val="75000"/>
                    <a:lumOff val="25000"/>
                  </a:schemeClr>
                </a:solidFill>
                <a:latin typeface="Book Antiqua" panose="02040602050305030304" pitchFamily="18" charset="0"/>
              </a:rPr>
              <a:t>Correlation</a:t>
            </a:r>
            <a:r>
              <a:rPr lang="en-US" sz="1600" b="1" baseline="0">
                <a:solidFill>
                  <a:schemeClr val="tx1">
                    <a:lumMod val="75000"/>
                    <a:lumOff val="25000"/>
                  </a:schemeClr>
                </a:solidFill>
                <a:latin typeface="Book Antiqua" panose="02040602050305030304" pitchFamily="18" charset="0"/>
              </a:rPr>
              <a:t> between Car Age and Mileage</a:t>
            </a:r>
            <a:endParaRPr lang="en-US" sz="1600" b="1">
              <a:solidFill>
                <a:schemeClr val="tx1">
                  <a:lumMod val="75000"/>
                  <a:lumOff val="25000"/>
                </a:schemeClr>
              </a:solidFill>
              <a:latin typeface="Book Antiqua" panose="02040602050305030304" pitchFamily="18" charset="0"/>
            </a:endParaRPr>
          </a:p>
        </c:rich>
      </c:tx>
      <c:layout>
        <c:manualLayout>
          <c:xMode val="edge"/>
          <c:yMode val="edge"/>
          <c:x val="0.24120204389344949"/>
          <c:y val="4.521739130434782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75000"/>
                  <a:lumOff val="25000"/>
                </a:schemeClr>
              </a:solidFill>
              <a:latin typeface="Book Antiqua" panose="02040602050305030304" pitchFamily="18" charset="0"/>
              <a:ea typeface="+mn-ea"/>
              <a:cs typeface="+mn-cs"/>
            </a:defRPr>
          </a:pPr>
          <a:endParaRPr lang="en-US"/>
        </a:p>
      </c:txPr>
    </c:title>
    <c:autoTitleDeleted val="0"/>
    <c:plotArea>
      <c:layout>
        <c:manualLayout>
          <c:layoutTarget val="inner"/>
          <c:xMode val="edge"/>
          <c:yMode val="edge"/>
          <c:x val="5.952105131518353E-2"/>
          <c:y val="0.14099339855245366"/>
          <c:w val="0.91587678300402342"/>
          <c:h val="0.79776081020175504"/>
        </c:manualLayout>
      </c:layout>
      <c:scatterChart>
        <c:scatterStyle val="lineMarker"/>
        <c:varyColors val="0"/>
        <c:ser>
          <c:idx val="0"/>
          <c:order val="0"/>
          <c:tx>
            <c:strRef>
              <c:f>'Correl. Btw Car Age &amp; Mileage'!$D$4</c:f>
              <c:strCache>
                <c:ptCount val="1"/>
                <c:pt idx="0">
                  <c:v>Mileage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'Correl. Btw Car Age &amp; Mileage'!$C$5:$C$75</c:f>
              <c:numCache>
                <c:formatCode>General</c:formatCode>
                <c:ptCount val="71"/>
                <c:pt idx="0">
                  <c:v>5</c:v>
                </c:pt>
                <c:pt idx="1">
                  <c:v>4</c:v>
                </c:pt>
                <c:pt idx="2">
                  <c:v>6</c:v>
                </c:pt>
                <c:pt idx="3">
                  <c:v>7</c:v>
                </c:pt>
                <c:pt idx="4">
                  <c:v>5</c:v>
                </c:pt>
                <c:pt idx="5">
                  <c:v>3</c:v>
                </c:pt>
                <c:pt idx="6">
                  <c:v>4</c:v>
                </c:pt>
                <c:pt idx="7">
                  <c:v>8</c:v>
                </c:pt>
                <c:pt idx="8">
                  <c:v>6</c:v>
                </c:pt>
                <c:pt idx="9">
                  <c:v>7</c:v>
                </c:pt>
                <c:pt idx="10">
                  <c:v>6</c:v>
                </c:pt>
                <c:pt idx="11">
                  <c:v>3</c:v>
                </c:pt>
                <c:pt idx="12">
                  <c:v>4</c:v>
                </c:pt>
                <c:pt idx="13">
                  <c:v>5</c:v>
                </c:pt>
                <c:pt idx="14">
                  <c:v>4</c:v>
                </c:pt>
                <c:pt idx="15">
                  <c:v>7</c:v>
                </c:pt>
                <c:pt idx="16">
                  <c:v>6</c:v>
                </c:pt>
                <c:pt idx="17">
                  <c:v>5</c:v>
                </c:pt>
                <c:pt idx="18">
                  <c:v>3</c:v>
                </c:pt>
                <c:pt idx="19">
                  <c:v>4</c:v>
                </c:pt>
                <c:pt idx="20">
                  <c:v>8</c:v>
                </c:pt>
                <c:pt idx="21">
                  <c:v>7</c:v>
                </c:pt>
                <c:pt idx="22">
                  <c:v>6</c:v>
                </c:pt>
                <c:pt idx="23">
                  <c:v>5</c:v>
                </c:pt>
                <c:pt idx="24">
                  <c:v>4</c:v>
                </c:pt>
                <c:pt idx="25">
                  <c:v>3</c:v>
                </c:pt>
                <c:pt idx="26">
                  <c:v>6</c:v>
                </c:pt>
                <c:pt idx="27">
                  <c:v>5</c:v>
                </c:pt>
                <c:pt idx="28">
                  <c:v>4</c:v>
                </c:pt>
                <c:pt idx="29">
                  <c:v>7</c:v>
                </c:pt>
                <c:pt idx="30">
                  <c:v>6</c:v>
                </c:pt>
                <c:pt idx="31">
                  <c:v>5</c:v>
                </c:pt>
                <c:pt idx="32">
                  <c:v>4</c:v>
                </c:pt>
                <c:pt idx="33">
                  <c:v>3</c:v>
                </c:pt>
                <c:pt idx="34">
                  <c:v>8</c:v>
                </c:pt>
                <c:pt idx="35">
                  <c:v>7</c:v>
                </c:pt>
                <c:pt idx="36">
                  <c:v>6</c:v>
                </c:pt>
                <c:pt idx="37">
                  <c:v>5</c:v>
                </c:pt>
                <c:pt idx="38">
                  <c:v>4</c:v>
                </c:pt>
                <c:pt idx="39">
                  <c:v>3</c:v>
                </c:pt>
                <c:pt idx="40">
                  <c:v>6</c:v>
                </c:pt>
                <c:pt idx="41">
                  <c:v>5</c:v>
                </c:pt>
                <c:pt idx="42">
                  <c:v>4</c:v>
                </c:pt>
                <c:pt idx="43">
                  <c:v>3</c:v>
                </c:pt>
                <c:pt idx="44">
                  <c:v>8</c:v>
                </c:pt>
                <c:pt idx="45">
                  <c:v>7</c:v>
                </c:pt>
                <c:pt idx="46">
                  <c:v>6</c:v>
                </c:pt>
                <c:pt idx="47">
                  <c:v>5</c:v>
                </c:pt>
                <c:pt idx="48">
                  <c:v>4</c:v>
                </c:pt>
                <c:pt idx="49">
                  <c:v>3</c:v>
                </c:pt>
                <c:pt idx="50">
                  <c:v>6</c:v>
                </c:pt>
                <c:pt idx="51">
                  <c:v>5</c:v>
                </c:pt>
                <c:pt idx="52">
                  <c:v>4</c:v>
                </c:pt>
                <c:pt idx="53">
                  <c:v>3</c:v>
                </c:pt>
                <c:pt idx="54">
                  <c:v>8</c:v>
                </c:pt>
                <c:pt idx="55">
                  <c:v>7</c:v>
                </c:pt>
                <c:pt idx="56">
                  <c:v>6</c:v>
                </c:pt>
                <c:pt idx="57">
                  <c:v>5</c:v>
                </c:pt>
                <c:pt idx="58">
                  <c:v>4</c:v>
                </c:pt>
                <c:pt idx="59">
                  <c:v>3</c:v>
                </c:pt>
                <c:pt idx="60">
                  <c:v>8</c:v>
                </c:pt>
                <c:pt idx="61">
                  <c:v>7</c:v>
                </c:pt>
                <c:pt idx="62">
                  <c:v>6</c:v>
                </c:pt>
                <c:pt idx="63">
                  <c:v>5</c:v>
                </c:pt>
                <c:pt idx="64">
                  <c:v>4</c:v>
                </c:pt>
                <c:pt idx="65">
                  <c:v>3</c:v>
                </c:pt>
                <c:pt idx="66">
                  <c:v>6</c:v>
                </c:pt>
                <c:pt idx="67">
                  <c:v>5</c:v>
                </c:pt>
                <c:pt idx="68">
                  <c:v>4</c:v>
                </c:pt>
                <c:pt idx="69">
                  <c:v>7</c:v>
                </c:pt>
                <c:pt idx="70">
                  <c:v>6</c:v>
                </c:pt>
              </c:numCache>
            </c:numRef>
          </c:xVal>
          <c:yVal>
            <c:numRef>
              <c:f>'Correl. Btw Car Age &amp; Mileage'!$D$5:$D$75</c:f>
              <c:numCache>
                <c:formatCode>General</c:formatCode>
                <c:ptCount val="71"/>
                <c:pt idx="0">
                  <c:v>45000</c:v>
                </c:pt>
                <c:pt idx="1">
                  <c:v>35000</c:v>
                </c:pt>
                <c:pt idx="2">
                  <c:v>55000</c:v>
                </c:pt>
                <c:pt idx="3">
                  <c:v>60000</c:v>
                </c:pt>
                <c:pt idx="4">
                  <c:v>40000</c:v>
                </c:pt>
                <c:pt idx="5">
                  <c:v>25000</c:v>
                </c:pt>
                <c:pt idx="6">
                  <c:v>30000</c:v>
                </c:pt>
                <c:pt idx="7">
                  <c:v>65000</c:v>
                </c:pt>
                <c:pt idx="8">
                  <c:v>55000</c:v>
                </c:pt>
                <c:pt idx="9">
                  <c:v>50000</c:v>
                </c:pt>
                <c:pt idx="10">
                  <c:v>55000</c:v>
                </c:pt>
                <c:pt idx="11">
                  <c:v>30000</c:v>
                </c:pt>
                <c:pt idx="12">
                  <c:v>40000</c:v>
                </c:pt>
                <c:pt idx="13">
                  <c:v>45000</c:v>
                </c:pt>
                <c:pt idx="14">
                  <c:v>35000</c:v>
                </c:pt>
                <c:pt idx="15">
                  <c:v>60000</c:v>
                </c:pt>
                <c:pt idx="16">
                  <c:v>55000</c:v>
                </c:pt>
                <c:pt idx="17">
                  <c:v>50000</c:v>
                </c:pt>
                <c:pt idx="18">
                  <c:v>35000</c:v>
                </c:pt>
                <c:pt idx="19">
                  <c:v>40000</c:v>
                </c:pt>
                <c:pt idx="20">
                  <c:v>70000</c:v>
                </c:pt>
                <c:pt idx="21">
                  <c:v>55000</c:v>
                </c:pt>
                <c:pt idx="22">
                  <c:v>50000</c:v>
                </c:pt>
                <c:pt idx="23">
                  <c:v>45000</c:v>
                </c:pt>
                <c:pt idx="24">
                  <c:v>30000</c:v>
                </c:pt>
                <c:pt idx="25">
                  <c:v>35000</c:v>
                </c:pt>
                <c:pt idx="26">
                  <c:v>55000</c:v>
                </c:pt>
                <c:pt idx="27">
                  <c:v>50000</c:v>
                </c:pt>
                <c:pt idx="28">
                  <c:v>40000</c:v>
                </c:pt>
                <c:pt idx="29">
                  <c:v>60000</c:v>
                </c:pt>
                <c:pt idx="30">
                  <c:v>55000</c:v>
                </c:pt>
                <c:pt idx="31">
                  <c:v>50000</c:v>
                </c:pt>
                <c:pt idx="32">
                  <c:v>40000</c:v>
                </c:pt>
                <c:pt idx="33">
                  <c:v>35000</c:v>
                </c:pt>
                <c:pt idx="34">
                  <c:v>70000</c:v>
                </c:pt>
                <c:pt idx="35">
                  <c:v>55000</c:v>
                </c:pt>
                <c:pt idx="36">
                  <c:v>50000</c:v>
                </c:pt>
                <c:pt idx="37">
                  <c:v>40000</c:v>
                </c:pt>
                <c:pt idx="38">
                  <c:v>45000</c:v>
                </c:pt>
                <c:pt idx="39">
                  <c:v>35000</c:v>
                </c:pt>
                <c:pt idx="40">
                  <c:v>60000</c:v>
                </c:pt>
                <c:pt idx="41">
                  <c:v>50000</c:v>
                </c:pt>
                <c:pt idx="42">
                  <c:v>40000</c:v>
                </c:pt>
                <c:pt idx="43">
                  <c:v>35000</c:v>
                </c:pt>
                <c:pt idx="44">
                  <c:v>70000</c:v>
                </c:pt>
                <c:pt idx="45">
                  <c:v>55000</c:v>
                </c:pt>
                <c:pt idx="46">
                  <c:v>50000</c:v>
                </c:pt>
                <c:pt idx="47">
                  <c:v>45000</c:v>
                </c:pt>
                <c:pt idx="48">
                  <c:v>40000</c:v>
                </c:pt>
                <c:pt idx="49">
                  <c:v>35000</c:v>
                </c:pt>
                <c:pt idx="50">
                  <c:v>55000</c:v>
                </c:pt>
                <c:pt idx="51">
                  <c:v>50000</c:v>
                </c:pt>
                <c:pt idx="52">
                  <c:v>40000</c:v>
                </c:pt>
                <c:pt idx="53">
                  <c:v>35000</c:v>
                </c:pt>
                <c:pt idx="54">
                  <c:v>70000</c:v>
                </c:pt>
                <c:pt idx="55">
                  <c:v>55000</c:v>
                </c:pt>
                <c:pt idx="56">
                  <c:v>50000</c:v>
                </c:pt>
                <c:pt idx="57">
                  <c:v>45000</c:v>
                </c:pt>
                <c:pt idx="58">
                  <c:v>40000</c:v>
                </c:pt>
                <c:pt idx="59">
                  <c:v>35000</c:v>
                </c:pt>
                <c:pt idx="60">
                  <c:v>70000</c:v>
                </c:pt>
                <c:pt idx="61">
                  <c:v>55000</c:v>
                </c:pt>
                <c:pt idx="62">
                  <c:v>50000</c:v>
                </c:pt>
                <c:pt idx="63">
                  <c:v>45000</c:v>
                </c:pt>
                <c:pt idx="64">
                  <c:v>30000</c:v>
                </c:pt>
                <c:pt idx="65">
                  <c:v>35000</c:v>
                </c:pt>
                <c:pt idx="66">
                  <c:v>55000</c:v>
                </c:pt>
                <c:pt idx="67">
                  <c:v>50000</c:v>
                </c:pt>
                <c:pt idx="68">
                  <c:v>40000</c:v>
                </c:pt>
                <c:pt idx="69">
                  <c:v>60000</c:v>
                </c:pt>
                <c:pt idx="70">
                  <c:v>55000</c:v>
                </c:pt>
              </c:numCache>
            </c:numRef>
          </c:yVal>
          <c:smooth val="0"/>
          <c:extLst>
            <c:ext xmlns:c16="http://schemas.microsoft.com/office/drawing/2014/chart" uri="{C3380CC4-5D6E-409C-BE32-E72D297353CC}">
              <c16:uniqueId val="{00000001-556E-0F4B-8A18-5FC6F02E457F}"/>
            </c:ext>
          </c:extLst>
        </c:ser>
        <c:dLbls>
          <c:showLegendKey val="0"/>
          <c:showVal val="0"/>
          <c:showCatName val="0"/>
          <c:showSerName val="0"/>
          <c:showPercent val="0"/>
          <c:showBubbleSize val="0"/>
        </c:dLbls>
        <c:axId val="1062987424"/>
        <c:axId val="1052260752"/>
      </c:scatterChart>
      <c:valAx>
        <c:axId val="10629874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2260752"/>
        <c:crosses val="autoZero"/>
        <c:crossBetween val="midCat"/>
      </c:valAx>
      <c:valAx>
        <c:axId val="105226075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2987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[Vehicle Manufacturing Analysis.xlsx]Highest Mileage !PivotTable1</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r>
              <a:rPr lang="en-US" sz="1600" b="1">
                <a:solidFill>
                  <a:schemeClr val="tx1">
                    <a:lumMod val="65000"/>
                    <a:lumOff val="35000"/>
                  </a:schemeClr>
                </a:solidFill>
                <a:latin typeface="Book Antiqua" panose="02040602050305030304" pitchFamily="18" charset="0"/>
              </a:rPr>
              <a:t>Car Model with the Highest Mileage</a:t>
            </a:r>
          </a:p>
          <a:p>
            <a:pPr>
              <a:defRPr sz="1600" b="1">
                <a:solidFill>
                  <a:schemeClr val="tx1">
                    <a:lumMod val="65000"/>
                    <a:lumOff val="35000"/>
                  </a:schemeClr>
                </a:solidFill>
                <a:latin typeface="Book Antiqua" panose="02040602050305030304" pitchFamily="18" charset="0"/>
              </a:defRPr>
            </a:pPr>
            <a:endParaRPr lang="en-US" sz="1600" b="1">
              <a:solidFill>
                <a:schemeClr val="tx1">
                  <a:lumMod val="65000"/>
                  <a:lumOff val="35000"/>
                </a:schemeClr>
              </a:solidFill>
              <a:latin typeface="Book Antiqua" panose="02040602050305030304" pitchFamily="18" charset="0"/>
            </a:endParaRPr>
          </a:p>
        </c:rich>
      </c:tx>
      <c:layout>
        <c:manualLayout>
          <c:xMode val="edge"/>
          <c:yMode val="edge"/>
          <c:x val="0.23909936589784683"/>
          <c:y val="2.2714533564660352E-3"/>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manualLayout>
          <c:layoutTarget val="inner"/>
          <c:xMode val="edge"/>
          <c:yMode val="edge"/>
          <c:x val="6.6510531148270782E-2"/>
          <c:y val="0.13111111111111112"/>
          <c:w val="0.93313291227289163"/>
          <c:h val="0.69542262441075464"/>
        </c:manualLayout>
      </c:layout>
      <c:barChart>
        <c:barDir val="col"/>
        <c:grouping val="clustered"/>
        <c:varyColors val="0"/>
        <c:ser>
          <c:idx val="0"/>
          <c:order val="0"/>
          <c:tx>
            <c:strRef>
              <c:f>'Highest Mileage '!$B$4</c:f>
              <c:strCache>
                <c:ptCount val="1"/>
                <c:pt idx="0">
                  <c:v>Total</c:v>
                </c:pt>
              </c:strCache>
            </c:strRef>
          </c:tx>
          <c:spPr>
            <a:solidFill>
              <a:schemeClr val="accent5"/>
            </a:solidFill>
            <a:ln>
              <a:noFill/>
            </a:ln>
            <a:effectLst/>
          </c:spPr>
          <c:invertIfNegative val="0"/>
          <c:dLbls>
            <c:delete val="1"/>
          </c:dLbls>
          <c:trendline>
            <c:spPr>
              <a:ln w="19050" cap="rnd">
                <a:solidFill>
                  <a:schemeClr val="tx1">
                    <a:lumMod val="95000"/>
                    <a:lumOff val="5000"/>
                  </a:schemeClr>
                </a:solidFill>
                <a:prstDash val="sysDot"/>
              </a:ln>
              <a:effectLst/>
            </c:spPr>
            <c:trendlineType val="linear"/>
            <c:dispRSqr val="0"/>
            <c:dispEq val="0"/>
          </c:trendline>
          <c:cat>
            <c:strRef>
              <c:f>'Highest Mileage '!$A$5:$A$45</c:f>
              <c:strCache>
                <c:ptCount val="41"/>
                <c:pt idx="0">
                  <c:v>Tucson</c:v>
                </c:pt>
                <c:pt idx="1">
                  <c:v>4Runner</c:v>
                </c:pt>
                <c:pt idx="2">
                  <c:v>Accent</c:v>
                </c:pt>
                <c:pt idx="3">
                  <c:v>Genesis</c:v>
                </c:pt>
                <c:pt idx="4">
                  <c:v>Mustang</c:v>
                </c:pt>
                <c:pt idx="5">
                  <c:v>Cruze</c:v>
                </c:pt>
                <c:pt idx="6">
                  <c:v>Highlander</c:v>
                </c:pt>
                <c:pt idx="7">
                  <c:v>Camry</c:v>
                </c:pt>
                <c:pt idx="8">
                  <c:v>Venue</c:v>
                </c:pt>
                <c:pt idx="9">
                  <c:v>Prius</c:v>
                </c:pt>
                <c:pt idx="10">
                  <c:v>Odyssey</c:v>
                </c:pt>
                <c:pt idx="11">
                  <c:v>Focus</c:v>
                </c:pt>
                <c:pt idx="12">
                  <c:v>Avalon</c:v>
                </c:pt>
                <c:pt idx="13">
                  <c:v>Pilot</c:v>
                </c:pt>
                <c:pt idx="14">
                  <c:v>Corolla</c:v>
                </c:pt>
                <c:pt idx="15">
                  <c:v>Rav4</c:v>
                </c:pt>
                <c:pt idx="16">
                  <c:v>Impala</c:v>
                </c:pt>
                <c:pt idx="17">
                  <c:v>Fit</c:v>
                </c:pt>
                <c:pt idx="18">
                  <c:v>Yaris</c:v>
                </c:pt>
                <c:pt idx="19">
                  <c:v>CR-V</c:v>
                </c:pt>
                <c:pt idx="20">
                  <c:v>Civic</c:v>
                </c:pt>
                <c:pt idx="21">
                  <c:v>Sonata</c:v>
                </c:pt>
                <c:pt idx="22">
                  <c:v>Accord</c:v>
                </c:pt>
                <c:pt idx="23">
                  <c:v>Edge</c:v>
                </c:pt>
                <c:pt idx="24">
                  <c:v>Explorer</c:v>
                </c:pt>
                <c:pt idx="25">
                  <c:v>Fusion</c:v>
                </c:pt>
                <c:pt idx="26">
                  <c:v>HR-V</c:v>
                </c:pt>
                <c:pt idx="27">
                  <c:v>Equinox</c:v>
                </c:pt>
                <c:pt idx="28">
                  <c:v>Tahoe</c:v>
                </c:pt>
                <c:pt idx="29">
                  <c:v>Elantra</c:v>
                </c:pt>
                <c:pt idx="30">
                  <c:v>EcoSport</c:v>
                </c:pt>
                <c:pt idx="31">
                  <c:v>Traverse</c:v>
                </c:pt>
                <c:pt idx="32">
                  <c:v>Fiesta</c:v>
                </c:pt>
                <c:pt idx="33">
                  <c:v>Malibu</c:v>
                </c:pt>
                <c:pt idx="34">
                  <c:v>Santa Fe</c:v>
                </c:pt>
                <c:pt idx="35">
                  <c:v>Escape</c:v>
                </c:pt>
                <c:pt idx="36">
                  <c:v>Spark</c:v>
                </c:pt>
                <c:pt idx="37">
                  <c:v>Camaro</c:v>
                </c:pt>
                <c:pt idx="38">
                  <c:v>Kona</c:v>
                </c:pt>
                <c:pt idx="39">
                  <c:v>Sienna</c:v>
                </c:pt>
                <c:pt idx="40">
                  <c:v>Palisade</c:v>
                </c:pt>
              </c:strCache>
            </c:strRef>
          </c:cat>
          <c:val>
            <c:numRef>
              <c:f>'Highest Mileage '!$B$5:$B$45</c:f>
              <c:numCache>
                <c:formatCode>General</c:formatCode>
                <c:ptCount val="41"/>
                <c:pt idx="0">
                  <c:v>70000</c:v>
                </c:pt>
                <c:pt idx="1">
                  <c:v>70000</c:v>
                </c:pt>
                <c:pt idx="2">
                  <c:v>70000</c:v>
                </c:pt>
                <c:pt idx="3">
                  <c:v>70000</c:v>
                </c:pt>
                <c:pt idx="4">
                  <c:v>65000</c:v>
                </c:pt>
                <c:pt idx="5">
                  <c:v>60000</c:v>
                </c:pt>
                <c:pt idx="6">
                  <c:v>60000</c:v>
                </c:pt>
                <c:pt idx="7">
                  <c:v>60000</c:v>
                </c:pt>
                <c:pt idx="8">
                  <c:v>60000</c:v>
                </c:pt>
                <c:pt idx="9">
                  <c:v>55000</c:v>
                </c:pt>
                <c:pt idx="10">
                  <c:v>55000</c:v>
                </c:pt>
                <c:pt idx="11">
                  <c:v>55000</c:v>
                </c:pt>
                <c:pt idx="12">
                  <c:v>55000</c:v>
                </c:pt>
                <c:pt idx="13">
                  <c:v>55000</c:v>
                </c:pt>
                <c:pt idx="14">
                  <c:v>55000</c:v>
                </c:pt>
                <c:pt idx="15">
                  <c:v>55000</c:v>
                </c:pt>
                <c:pt idx="16">
                  <c:v>55000</c:v>
                </c:pt>
                <c:pt idx="17">
                  <c:v>55000</c:v>
                </c:pt>
                <c:pt idx="18">
                  <c:v>55000</c:v>
                </c:pt>
                <c:pt idx="19">
                  <c:v>50000</c:v>
                </c:pt>
                <c:pt idx="20">
                  <c:v>50000</c:v>
                </c:pt>
                <c:pt idx="21">
                  <c:v>50000</c:v>
                </c:pt>
                <c:pt idx="22">
                  <c:v>50000</c:v>
                </c:pt>
                <c:pt idx="23">
                  <c:v>50000</c:v>
                </c:pt>
                <c:pt idx="24">
                  <c:v>50000</c:v>
                </c:pt>
                <c:pt idx="25">
                  <c:v>50000</c:v>
                </c:pt>
                <c:pt idx="26">
                  <c:v>50000</c:v>
                </c:pt>
                <c:pt idx="27">
                  <c:v>45000</c:v>
                </c:pt>
                <c:pt idx="28">
                  <c:v>45000</c:v>
                </c:pt>
                <c:pt idx="29">
                  <c:v>40000</c:v>
                </c:pt>
                <c:pt idx="30">
                  <c:v>40000</c:v>
                </c:pt>
                <c:pt idx="31">
                  <c:v>40000</c:v>
                </c:pt>
                <c:pt idx="32">
                  <c:v>40000</c:v>
                </c:pt>
                <c:pt idx="33">
                  <c:v>40000</c:v>
                </c:pt>
                <c:pt idx="34">
                  <c:v>40000</c:v>
                </c:pt>
                <c:pt idx="35">
                  <c:v>40000</c:v>
                </c:pt>
                <c:pt idx="36">
                  <c:v>35000</c:v>
                </c:pt>
                <c:pt idx="37">
                  <c:v>35000</c:v>
                </c:pt>
                <c:pt idx="38">
                  <c:v>35000</c:v>
                </c:pt>
                <c:pt idx="39">
                  <c:v>35000</c:v>
                </c:pt>
                <c:pt idx="40">
                  <c:v>30000</c:v>
                </c:pt>
              </c:numCache>
            </c:numRef>
          </c:val>
          <c:extLst>
            <c:ext xmlns:c16="http://schemas.microsoft.com/office/drawing/2014/chart" uri="{C3380CC4-5D6E-409C-BE32-E72D297353CC}">
              <c16:uniqueId val="{00000001-5D48-BD4E-90F8-D1901526842F}"/>
            </c:ext>
          </c:extLst>
        </c:ser>
        <c:dLbls>
          <c:dLblPos val="inEnd"/>
          <c:showLegendKey val="0"/>
          <c:showVal val="1"/>
          <c:showCatName val="0"/>
          <c:showSerName val="0"/>
          <c:showPercent val="0"/>
          <c:showBubbleSize val="0"/>
        </c:dLbls>
        <c:gapWidth val="219"/>
        <c:overlap val="-27"/>
        <c:axId val="1359416959"/>
        <c:axId val="2034954799"/>
      </c:barChart>
      <c:catAx>
        <c:axId val="13594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34954799"/>
        <c:crosses val="autoZero"/>
        <c:auto val="1"/>
        <c:lblAlgn val="ctr"/>
        <c:lblOffset val="100"/>
        <c:noMultiLvlLbl val="0"/>
      </c:catAx>
      <c:valAx>
        <c:axId val="203495479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41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[Vehicle Manufacturing Analysis.xlsx]Car brands and locations!PivotTable11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r>
              <a:rPr lang="en-US" sz="1600" b="1">
                <a:solidFill>
                  <a:schemeClr val="tx1">
                    <a:lumMod val="65000"/>
                    <a:lumOff val="35000"/>
                  </a:schemeClr>
                </a:solidFill>
                <a:latin typeface="Book Antiqua" panose="02040602050305030304" pitchFamily="18" charset="0"/>
              </a:rPr>
              <a:t>Analysis</a:t>
            </a:r>
            <a:r>
              <a:rPr lang="en-US" sz="1600" b="1" baseline="0">
                <a:solidFill>
                  <a:schemeClr val="tx1">
                    <a:lumMod val="65000"/>
                    <a:lumOff val="35000"/>
                  </a:schemeClr>
                </a:solidFill>
                <a:latin typeface="Book Antiqua" panose="02040602050305030304" pitchFamily="18" charset="0"/>
              </a:rPr>
              <a:t> between car brands and locations</a:t>
            </a:r>
          </a:p>
          <a:p>
            <a:pPr>
              <a:defRPr sz="1600" b="1">
                <a:solidFill>
                  <a:schemeClr val="tx1">
                    <a:lumMod val="65000"/>
                    <a:lumOff val="35000"/>
                  </a:schemeClr>
                </a:solidFill>
                <a:latin typeface="Book Antiqua" panose="02040602050305030304" pitchFamily="18" charset="0"/>
              </a:defRPr>
            </a:pPr>
            <a:endParaRPr lang="en-US" sz="1600" b="1">
              <a:solidFill>
                <a:schemeClr val="tx1">
                  <a:lumMod val="65000"/>
                  <a:lumOff val="35000"/>
                </a:schemeClr>
              </a:solidFill>
              <a:latin typeface="Book Antiqua" panose="02040602050305030304" pitchFamily="18" charset="0"/>
            </a:endParaRPr>
          </a:p>
        </c:rich>
      </c:tx>
      <c:layout>
        <c:manualLayout>
          <c:xMode val="edge"/>
          <c:yMode val="edge"/>
          <c:x val="0.16616302186878729"/>
          <c:y val="7.073954983922829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solidFill>
              <a:schemeClr val="accent1">
                <a:lumMod val="50000"/>
              </a:schemeClr>
            </a:solid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solidFill>
              <a:schemeClr val="accent1">
                <a:lumMod val="50000"/>
              </a:schemeClr>
            </a:solidFill>
          </a:ln>
          <a:effectLst/>
        </c:spPr>
      </c:pivotFmt>
    </c:pivotFmts>
    <c:plotArea>
      <c:layout>
        <c:manualLayout>
          <c:layoutTarget val="inner"/>
          <c:xMode val="edge"/>
          <c:yMode val="edge"/>
          <c:x val="9.1918410795072084E-2"/>
          <c:y val="0.16720257234726688"/>
          <c:w val="0.69175889544622027"/>
          <c:h val="0.75501607717041797"/>
        </c:manualLayout>
      </c:layout>
      <c:barChart>
        <c:barDir val="col"/>
        <c:grouping val="clustered"/>
        <c:varyColors val="0"/>
        <c:ser>
          <c:idx val="0"/>
          <c:order val="0"/>
          <c:tx>
            <c:strRef>
              <c:f>'Car brands and locations'!$B$4:$B$5</c:f>
              <c:strCache>
                <c:ptCount val="1"/>
                <c:pt idx="0">
                  <c:v>Atlanta</c:v>
                </c:pt>
              </c:strCache>
            </c:strRef>
          </c:tx>
          <c:spPr>
            <a:solidFill>
              <a:schemeClr val="accent1"/>
            </a:solidFill>
            <a:ln>
              <a:solidFill>
                <a:schemeClr val="accent1">
                  <a:lumMod val="50000"/>
                </a:schemeClr>
              </a:solid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locations'!$B$6:$B$11</c:f>
              <c:numCache>
                <c:formatCode>General</c:formatCode>
                <c:ptCount val="5"/>
                <c:pt idx="0">
                  <c:v>0</c:v>
                </c:pt>
                <c:pt idx="1">
                  <c:v>0</c:v>
                </c:pt>
                <c:pt idx="2">
                  <c:v>7</c:v>
                </c:pt>
                <c:pt idx="3">
                  <c:v>0</c:v>
                </c:pt>
                <c:pt idx="4">
                  <c:v>0</c:v>
                </c:pt>
              </c:numCache>
            </c:numRef>
          </c:val>
          <c:extLst>
            <c:ext xmlns:c16="http://schemas.microsoft.com/office/drawing/2014/chart" uri="{C3380CC4-5D6E-409C-BE32-E72D297353CC}">
              <c16:uniqueId val="{00000000-8044-3C4F-AFAB-878D3DC09C30}"/>
            </c:ext>
          </c:extLst>
        </c:ser>
        <c:ser>
          <c:idx val="1"/>
          <c:order val="1"/>
          <c:tx>
            <c:strRef>
              <c:f>'Car brands and locations'!$C$4:$C$5</c:f>
              <c:strCache>
                <c:ptCount val="1"/>
                <c:pt idx="0">
                  <c:v>Chicago</c:v>
                </c:pt>
              </c:strCache>
            </c:strRef>
          </c:tx>
          <c:spPr>
            <a:solidFill>
              <a:schemeClr val="accent2"/>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locations'!$C$6:$C$11</c:f>
              <c:numCache>
                <c:formatCode>General</c:formatCode>
                <c:ptCount val="5"/>
                <c:pt idx="0">
                  <c:v>0</c:v>
                </c:pt>
                <c:pt idx="1">
                  <c:v>7</c:v>
                </c:pt>
                <c:pt idx="2">
                  <c:v>0</c:v>
                </c:pt>
                <c:pt idx="3">
                  <c:v>0</c:v>
                </c:pt>
                <c:pt idx="4">
                  <c:v>0</c:v>
                </c:pt>
              </c:numCache>
            </c:numRef>
          </c:val>
          <c:extLst>
            <c:ext xmlns:c16="http://schemas.microsoft.com/office/drawing/2014/chart" uri="{C3380CC4-5D6E-409C-BE32-E72D297353CC}">
              <c16:uniqueId val="{0000001E-52AA-964F-B8B5-339416473A00}"/>
            </c:ext>
          </c:extLst>
        </c:ser>
        <c:ser>
          <c:idx val="2"/>
          <c:order val="2"/>
          <c:tx>
            <c:strRef>
              <c:f>'Car brands and locations'!$D$4:$D$5</c:f>
              <c:strCache>
                <c:ptCount val="1"/>
                <c:pt idx="0">
                  <c:v>Dallas</c:v>
                </c:pt>
              </c:strCache>
            </c:strRef>
          </c:tx>
          <c:spPr>
            <a:solidFill>
              <a:schemeClr val="accent3"/>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locations'!$D$6:$D$11</c:f>
              <c:numCache>
                <c:formatCode>General</c:formatCode>
                <c:ptCount val="5"/>
                <c:pt idx="0">
                  <c:v>0</c:v>
                </c:pt>
                <c:pt idx="1">
                  <c:v>0</c:v>
                </c:pt>
                <c:pt idx="2">
                  <c:v>0</c:v>
                </c:pt>
                <c:pt idx="3">
                  <c:v>0</c:v>
                </c:pt>
                <c:pt idx="4">
                  <c:v>7</c:v>
                </c:pt>
              </c:numCache>
            </c:numRef>
          </c:val>
          <c:extLst>
            <c:ext xmlns:c16="http://schemas.microsoft.com/office/drawing/2014/chart" uri="{C3380CC4-5D6E-409C-BE32-E72D297353CC}">
              <c16:uniqueId val="{0000001F-52AA-964F-B8B5-339416473A00}"/>
            </c:ext>
          </c:extLst>
        </c:ser>
        <c:ser>
          <c:idx val="3"/>
          <c:order val="3"/>
          <c:tx>
            <c:strRef>
              <c:f>'Car brands and locations'!$E$4:$E$5</c:f>
              <c:strCache>
                <c:ptCount val="1"/>
                <c:pt idx="0">
                  <c:v>Houston</c:v>
                </c:pt>
              </c:strCache>
            </c:strRef>
          </c:tx>
          <c:spPr>
            <a:solidFill>
              <a:schemeClr val="accent4"/>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locations'!$E$6:$E$11</c:f>
              <c:numCache>
                <c:formatCode>General</c:formatCode>
                <c:ptCount val="5"/>
                <c:pt idx="0">
                  <c:v>7</c:v>
                </c:pt>
                <c:pt idx="1">
                  <c:v>0</c:v>
                </c:pt>
                <c:pt idx="2">
                  <c:v>0</c:v>
                </c:pt>
                <c:pt idx="3">
                  <c:v>0</c:v>
                </c:pt>
                <c:pt idx="4">
                  <c:v>0</c:v>
                </c:pt>
              </c:numCache>
            </c:numRef>
          </c:val>
          <c:extLst>
            <c:ext xmlns:c16="http://schemas.microsoft.com/office/drawing/2014/chart" uri="{C3380CC4-5D6E-409C-BE32-E72D297353CC}">
              <c16:uniqueId val="{00000000-A06D-5942-B272-D4330B900E62}"/>
            </c:ext>
          </c:extLst>
        </c:ser>
        <c:ser>
          <c:idx val="4"/>
          <c:order val="4"/>
          <c:tx>
            <c:strRef>
              <c:f>'Car brands and locations'!$F$4:$F$5</c:f>
              <c:strCache>
                <c:ptCount val="1"/>
                <c:pt idx="0">
                  <c:v>Los Angeles</c:v>
                </c:pt>
              </c:strCache>
            </c:strRef>
          </c:tx>
          <c:spPr>
            <a:solidFill>
              <a:schemeClr val="accent5"/>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locations'!$F$6:$F$11</c:f>
              <c:numCache>
                <c:formatCode>General</c:formatCode>
                <c:ptCount val="5"/>
                <c:pt idx="0">
                  <c:v>0</c:v>
                </c:pt>
                <c:pt idx="1">
                  <c:v>0</c:v>
                </c:pt>
                <c:pt idx="2">
                  <c:v>0</c:v>
                </c:pt>
                <c:pt idx="3">
                  <c:v>0</c:v>
                </c:pt>
                <c:pt idx="4">
                  <c:v>8</c:v>
                </c:pt>
              </c:numCache>
            </c:numRef>
          </c:val>
          <c:extLst>
            <c:ext xmlns:c16="http://schemas.microsoft.com/office/drawing/2014/chart" uri="{C3380CC4-5D6E-409C-BE32-E72D297353CC}">
              <c16:uniqueId val="{00000001-A06D-5942-B272-D4330B900E62}"/>
            </c:ext>
          </c:extLst>
        </c:ser>
        <c:ser>
          <c:idx val="5"/>
          <c:order val="5"/>
          <c:tx>
            <c:strRef>
              <c:f>'Car brands and locations'!$G$4:$G$5</c:f>
              <c:strCache>
                <c:ptCount val="1"/>
                <c:pt idx="0">
                  <c:v>Miami</c:v>
                </c:pt>
              </c:strCache>
            </c:strRef>
          </c:tx>
          <c:spPr>
            <a:solidFill>
              <a:schemeClr val="accent6"/>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locations'!$G$6:$G$11</c:f>
              <c:numCache>
                <c:formatCode>General</c:formatCode>
                <c:ptCount val="5"/>
                <c:pt idx="0">
                  <c:v>7</c:v>
                </c:pt>
                <c:pt idx="1">
                  <c:v>0</c:v>
                </c:pt>
                <c:pt idx="2">
                  <c:v>0</c:v>
                </c:pt>
                <c:pt idx="3">
                  <c:v>0</c:v>
                </c:pt>
                <c:pt idx="4">
                  <c:v>0</c:v>
                </c:pt>
              </c:numCache>
            </c:numRef>
          </c:val>
          <c:extLst>
            <c:ext xmlns:c16="http://schemas.microsoft.com/office/drawing/2014/chart" uri="{C3380CC4-5D6E-409C-BE32-E72D297353CC}">
              <c16:uniqueId val="{00000003-A06D-5942-B272-D4330B900E62}"/>
            </c:ext>
          </c:extLst>
        </c:ser>
        <c:ser>
          <c:idx val="6"/>
          <c:order val="6"/>
          <c:tx>
            <c:strRef>
              <c:f>'Car brands and locations'!$H$4:$H$5</c:f>
              <c:strCache>
                <c:ptCount val="1"/>
                <c:pt idx="0">
                  <c:v>New York</c:v>
                </c:pt>
              </c:strCache>
            </c:strRef>
          </c:tx>
          <c:spPr>
            <a:solidFill>
              <a:schemeClr val="accent1">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locations'!$H$6:$H$11</c:f>
              <c:numCache>
                <c:formatCode>General</c:formatCode>
                <c:ptCount val="5"/>
                <c:pt idx="0">
                  <c:v>0</c:v>
                </c:pt>
                <c:pt idx="1">
                  <c:v>0</c:v>
                </c:pt>
                <c:pt idx="2">
                  <c:v>7</c:v>
                </c:pt>
                <c:pt idx="3">
                  <c:v>0</c:v>
                </c:pt>
                <c:pt idx="4">
                  <c:v>0</c:v>
                </c:pt>
              </c:numCache>
            </c:numRef>
          </c:val>
          <c:extLst>
            <c:ext xmlns:c16="http://schemas.microsoft.com/office/drawing/2014/chart" uri="{C3380CC4-5D6E-409C-BE32-E72D297353CC}">
              <c16:uniqueId val="{00000004-A06D-5942-B272-D4330B900E62}"/>
            </c:ext>
          </c:extLst>
        </c:ser>
        <c:ser>
          <c:idx val="7"/>
          <c:order val="7"/>
          <c:tx>
            <c:strRef>
              <c:f>'Car brands and locations'!$I$4:$I$5</c:f>
              <c:strCache>
                <c:ptCount val="1"/>
                <c:pt idx="0">
                  <c:v>Phoenix</c:v>
                </c:pt>
              </c:strCache>
            </c:strRef>
          </c:tx>
          <c:spPr>
            <a:solidFill>
              <a:schemeClr val="accent2">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locations'!$I$6:$I$11</c:f>
              <c:numCache>
                <c:formatCode>General</c:formatCode>
                <c:ptCount val="5"/>
                <c:pt idx="0">
                  <c:v>0</c:v>
                </c:pt>
                <c:pt idx="1">
                  <c:v>7</c:v>
                </c:pt>
                <c:pt idx="2">
                  <c:v>0</c:v>
                </c:pt>
                <c:pt idx="3">
                  <c:v>0</c:v>
                </c:pt>
                <c:pt idx="4">
                  <c:v>0</c:v>
                </c:pt>
              </c:numCache>
            </c:numRef>
          </c:val>
          <c:extLst>
            <c:ext xmlns:c16="http://schemas.microsoft.com/office/drawing/2014/chart" uri="{C3380CC4-5D6E-409C-BE32-E72D297353CC}">
              <c16:uniqueId val="{00000005-A06D-5942-B272-D4330B900E62}"/>
            </c:ext>
          </c:extLst>
        </c:ser>
        <c:ser>
          <c:idx val="8"/>
          <c:order val="8"/>
          <c:tx>
            <c:strRef>
              <c:f>'Car brands and locations'!$J$4:$J$5</c:f>
              <c:strCache>
                <c:ptCount val="1"/>
                <c:pt idx="0">
                  <c:v>San Francisco</c:v>
                </c:pt>
              </c:strCache>
            </c:strRef>
          </c:tx>
          <c:spPr>
            <a:solidFill>
              <a:schemeClr val="accent3">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locations'!$J$6:$J$11</c:f>
              <c:numCache>
                <c:formatCode>General</c:formatCode>
                <c:ptCount val="5"/>
                <c:pt idx="0">
                  <c:v>0</c:v>
                </c:pt>
                <c:pt idx="1">
                  <c:v>0</c:v>
                </c:pt>
                <c:pt idx="2">
                  <c:v>0</c:v>
                </c:pt>
                <c:pt idx="3">
                  <c:v>7</c:v>
                </c:pt>
                <c:pt idx="4">
                  <c:v>0</c:v>
                </c:pt>
              </c:numCache>
            </c:numRef>
          </c:val>
          <c:extLst>
            <c:ext xmlns:c16="http://schemas.microsoft.com/office/drawing/2014/chart" uri="{C3380CC4-5D6E-409C-BE32-E72D297353CC}">
              <c16:uniqueId val="{00000006-A06D-5942-B272-D4330B900E62}"/>
            </c:ext>
          </c:extLst>
        </c:ser>
        <c:ser>
          <c:idx val="9"/>
          <c:order val="9"/>
          <c:tx>
            <c:strRef>
              <c:f>'Car brands and locations'!$K$4:$K$5</c:f>
              <c:strCache>
                <c:ptCount val="1"/>
                <c:pt idx="0">
                  <c:v>Seattle</c:v>
                </c:pt>
              </c:strCache>
            </c:strRef>
          </c:tx>
          <c:spPr>
            <a:solidFill>
              <a:schemeClr val="accent4">
                <a:lumMod val="60000"/>
              </a:schemeClr>
            </a:solidFill>
            <a:ln>
              <a:noFill/>
            </a:ln>
            <a:effectLst/>
          </c:spPr>
          <c:invertIfNegative val="0"/>
          <c:cat>
            <c:strRef>
              <c:f>'Car brands and locations'!$A$6:$A$11</c:f>
              <c:strCache>
                <c:ptCount val="5"/>
                <c:pt idx="0">
                  <c:v>Chevrolet</c:v>
                </c:pt>
                <c:pt idx="1">
                  <c:v>Ford</c:v>
                </c:pt>
                <c:pt idx="2">
                  <c:v>Honda</c:v>
                </c:pt>
                <c:pt idx="3">
                  <c:v>Hyundai</c:v>
                </c:pt>
                <c:pt idx="4">
                  <c:v>Toyota</c:v>
                </c:pt>
              </c:strCache>
            </c:strRef>
          </c:cat>
          <c:val>
            <c:numRef>
              <c:f>'Car brands and locations'!$K$6:$K$11</c:f>
              <c:numCache>
                <c:formatCode>General</c:formatCode>
                <c:ptCount val="5"/>
                <c:pt idx="0">
                  <c:v>0</c:v>
                </c:pt>
                <c:pt idx="1">
                  <c:v>0</c:v>
                </c:pt>
                <c:pt idx="2">
                  <c:v>0</c:v>
                </c:pt>
                <c:pt idx="3">
                  <c:v>7</c:v>
                </c:pt>
                <c:pt idx="4">
                  <c:v>0</c:v>
                </c:pt>
              </c:numCache>
            </c:numRef>
          </c:val>
          <c:extLst>
            <c:ext xmlns:c16="http://schemas.microsoft.com/office/drawing/2014/chart" uri="{C3380CC4-5D6E-409C-BE32-E72D297353CC}">
              <c16:uniqueId val="{00000007-A06D-5942-B272-D4330B900E62}"/>
            </c:ext>
          </c:extLst>
        </c:ser>
        <c:dLbls>
          <c:showLegendKey val="0"/>
          <c:showVal val="0"/>
          <c:showCatName val="0"/>
          <c:showSerName val="0"/>
          <c:showPercent val="0"/>
          <c:showBubbleSize val="0"/>
        </c:dLbls>
        <c:gapWidth val="219"/>
        <c:overlap val="-27"/>
        <c:axId val="306510991"/>
        <c:axId val="306450703"/>
      </c:barChart>
      <c:catAx>
        <c:axId val="30651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450703"/>
        <c:crosses val="autoZero"/>
        <c:auto val="1"/>
        <c:lblAlgn val="ctr"/>
        <c:lblOffset val="100"/>
        <c:noMultiLvlLbl val="0"/>
      </c:catAx>
      <c:valAx>
        <c:axId val="306450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06510991"/>
        <c:crosses val="autoZero"/>
        <c:crossBetween val="between"/>
      </c:valAx>
      <c:spPr>
        <a:noFill/>
        <a:ln>
          <a:noFill/>
        </a:ln>
        <a:effectLst/>
      </c:spPr>
    </c:plotArea>
    <c:legend>
      <c:legendPos val="r"/>
      <c:layout>
        <c:manualLayout>
          <c:xMode val="edge"/>
          <c:yMode val="edge"/>
          <c:x val="0.83250755042605973"/>
          <c:y val="0.27743161192044458"/>
          <c:w val="0.12508672996757758"/>
          <c:h val="0.48680834173657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[Vehicle Manufacturing Analysis.xlsx]Highest Mileage !PivotTable1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Car Model with the Highest Mileage</a:t>
            </a:r>
          </a:p>
          <a:p>
            <a:pPr>
              <a:defRPr b="1">
                <a:solidFill>
                  <a:schemeClr val="tx1">
                    <a:lumMod val="65000"/>
                    <a:lumOff val="35000"/>
                  </a:schemeClr>
                </a:solidFill>
              </a:defRPr>
            </a:pPr>
            <a:endParaRPr lang="en-US" b="1">
              <a:solidFill>
                <a:schemeClr val="tx1">
                  <a:lumMod val="65000"/>
                  <a:lumOff val="35000"/>
                </a:schemeClr>
              </a:solidFill>
            </a:endParaRP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s>
    <c:plotArea>
      <c:layout>
        <c:manualLayout>
          <c:layoutTarget val="inner"/>
          <c:xMode val="edge"/>
          <c:yMode val="edge"/>
          <c:x val="6.6510531148270782E-2"/>
          <c:y val="0.13111111111111112"/>
          <c:w val="0.93313291227289163"/>
          <c:h val="0.69542262441075464"/>
        </c:manualLayout>
      </c:layout>
      <c:barChart>
        <c:barDir val="col"/>
        <c:grouping val="clustered"/>
        <c:varyColors val="0"/>
        <c:ser>
          <c:idx val="0"/>
          <c:order val="0"/>
          <c:tx>
            <c:strRef>
              <c:f>'Highest Mileage '!$B$4</c:f>
              <c:strCache>
                <c:ptCount val="1"/>
                <c:pt idx="0">
                  <c:v>Total</c:v>
                </c:pt>
              </c:strCache>
            </c:strRef>
          </c:tx>
          <c:spPr>
            <a:solidFill>
              <a:schemeClr val="accent5"/>
            </a:solidFill>
            <a:ln>
              <a:noFill/>
            </a:ln>
            <a:effectLst/>
          </c:spPr>
          <c:invertIfNegative val="0"/>
          <c:dLbls>
            <c:delete val="1"/>
          </c:dLbls>
          <c:trendline>
            <c:spPr>
              <a:ln w="19050" cap="rnd">
                <a:solidFill>
                  <a:schemeClr val="tx1">
                    <a:lumMod val="95000"/>
                    <a:lumOff val="5000"/>
                  </a:schemeClr>
                </a:solidFill>
                <a:prstDash val="sysDot"/>
              </a:ln>
              <a:effectLst/>
            </c:spPr>
            <c:trendlineType val="linear"/>
            <c:dispRSqr val="0"/>
            <c:dispEq val="0"/>
          </c:trendline>
          <c:cat>
            <c:strRef>
              <c:f>'Highest Mileage '!$A$5:$A$45</c:f>
              <c:strCache>
                <c:ptCount val="41"/>
                <c:pt idx="0">
                  <c:v>Tucson</c:v>
                </c:pt>
                <c:pt idx="1">
                  <c:v>4Runner</c:v>
                </c:pt>
                <c:pt idx="2">
                  <c:v>Accent</c:v>
                </c:pt>
                <c:pt idx="3">
                  <c:v>Genesis</c:v>
                </c:pt>
                <c:pt idx="4">
                  <c:v>Mustang</c:v>
                </c:pt>
                <c:pt idx="5">
                  <c:v>Cruze</c:v>
                </c:pt>
                <c:pt idx="6">
                  <c:v>Highlander</c:v>
                </c:pt>
                <c:pt idx="7">
                  <c:v>Camry</c:v>
                </c:pt>
                <c:pt idx="8">
                  <c:v>Venue</c:v>
                </c:pt>
                <c:pt idx="9">
                  <c:v>Prius</c:v>
                </c:pt>
                <c:pt idx="10">
                  <c:v>Odyssey</c:v>
                </c:pt>
                <c:pt idx="11">
                  <c:v>Focus</c:v>
                </c:pt>
                <c:pt idx="12">
                  <c:v>Avalon</c:v>
                </c:pt>
                <c:pt idx="13">
                  <c:v>Pilot</c:v>
                </c:pt>
                <c:pt idx="14">
                  <c:v>Corolla</c:v>
                </c:pt>
                <c:pt idx="15">
                  <c:v>Rav4</c:v>
                </c:pt>
                <c:pt idx="16">
                  <c:v>Impala</c:v>
                </c:pt>
                <c:pt idx="17">
                  <c:v>Fit</c:v>
                </c:pt>
                <c:pt idx="18">
                  <c:v>Yaris</c:v>
                </c:pt>
                <c:pt idx="19">
                  <c:v>CR-V</c:v>
                </c:pt>
                <c:pt idx="20">
                  <c:v>Civic</c:v>
                </c:pt>
                <c:pt idx="21">
                  <c:v>Sonata</c:v>
                </c:pt>
                <c:pt idx="22">
                  <c:v>Accord</c:v>
                </c:pt>
                <c:pt idx="23">
                  <c:v>Edge</c:v>
                </c:pt>
                <c:pt idx="24">
                  <c:v>Explorer</c:v>
                </c:pt>
                <c:pt idx="25">
                  <c:v>Fusion</c:v>
                </c:pt>
                <c:pt idx="26">
                  <c:v>HR-V</c:v>
                </c:pt>
                <c:pt idx="27">
                  <c:v>Equinox</c:v>
                </c:pt>
                <c:pt idx="28">
                  <c:v>Tahoe</c:v>
                </c:pt>
                <c:pt idx="29">
                  <c:v>Elantra</c:v>
                </c:pt>
                <c:pt idx="30">
                  <c:v>EcoSport</c:v>
                </c:pt>
                <c:pt idx="31">
                  <c:v>Traverse</c:v>
                </c:pt>
                <c:pt idx="32">
                  <c:v>Fiesta</c:v>
                </c:pt>
                <c:pt idx="33">
                  <c:v>Malibu</c:v>
                </c:pt>
                <c:pt idx="34">
                  <c:v>Santa Fe</c:v>
                </c:pt>
                <c:pt idx="35">
                  <c:v>Escape</c:v>
                </c:pt>
                <c:pt idx="36">
                  <c:v>Spark</c:v>
                </c:pt>
                <c:pt idx="37">
                  <c:v>Camaro</c:v>
                </c:pt>
                <c:pt idx="38">
                  <c:v>Kona</c:v>
                </c:pt>
                <c:pt idx="39">
                  <c:v>Sienna</c:v>
                </c:pt>
                <c:pt idx="40">
                  <c:v>Palisade</c:v>
                </c:pt>
              </c:strCache>
            </c:strRef>
          </c:cat>
          <c:val>
            <c:numRef>
              <c:f>'Highest Mileage '!$B$5:$B$45</c:f>
              <c:numCache>
                <c:formatCode>General</c:formatCode>
                <c:ptCount val="41"/>
                <c:pt idx="0">
                  <c:v>70000</c:v>
                </c:pt>
                <c:pt idx="1">
                  <c:v>70000</c:v>
                </c:pt>
                <c:pt idx="2">
                  <c:v>70000</c:v>
                </c:pt>
                <c:pt idx="3">
                  <c:v>70000</c:v>
                </c:pt>
                <c:pt idx="4">
                  <c:v>65000</c:v>
                </c:pt>
                <c:pt idx="5">
                  <c:v>60000</c:v>
                </c:pt>
                <c:pt idx="6">
                  <c:v>60000</c:v>
                </c:pt>
                <c:pt idx="7">
                  <c:v>60000</c:v>
                </c:pt>
                <c:pt idx="8">
                  <c:v>60000</c:v>
                </c:pt>
                <c:pt idx="9">
                  <c:v>55000</c:v>
                </c:pt>
                <c:pt idx="10">
                  <c:v>55000</c:v>
                </c:pt>
                <c:pt idx="11">
                  <c:v>55000</c:v>
                </c:pt>
                <c:pt idx="12">
                  <c:v>55000</c:v>
                </c:pt>
                <c:pt idx="13">
                  <c:v>55000</c:v>
                </c:pt>
                <c:pt idx="14">
                  <c:v>55000</c:v>
                </c:pt>
                <c:pt idx="15">
                  <c:v>55000</c:v>
                </c:pt>
                <c:pt idx="16">
                  <c:v>55000</c:v>
                </c:pt>
                <c:pt idx="17">
                  <c:v>55000</c:v>
                </c:pt>
                <c:pt idx="18">
                  <c:v>55000</c:v>
                </c:pt>
                <c:pt idx="19">
                  <c:v>50000</c:v>
                </c:pt>
                <c:pt idx="20">
                  <c:v>50000</c:v>
                </c:pt>
                <c:pt idx="21">
                  <c:v>50000</c:v>
                </c:pt>
                <c:pt idx="22">
                  <c:v>50000</c:v>
                </c:pt>
                <c:pt idx="23">
                  <c:v>50000</c:v>
                </c:pt>
                <c:pt idx="24">
                  <c:v>50000</c:v>
                </c:pt>
                <c:pt idx="25">
                  <c:v>50000</c:v>
                </c:pt>
                <c:pt idx="26">
                  <c:v>50000</c:v>
                </c:pt>
                <c:pt idx="27">
                  <c:v>45000</c:v>
                </c:pt>
                <c:pt idx="28">
                  <c:v>45000</c:v>
                </c:pt>
                <c:pt idx="29">
                  <c:v>40000</c:v>
                </c:pt>
                <c:pt idx="30">
                  <c:v>40000</c:v>
                </c:pt>
                <c:pt idx="31">
                  <c:v>40000</c:v>
                </c:pt>
                <c:pt idx="32">
                  <c:v>40000</c:v>
                </c:pt>
                <c:pt idx="33">
                  <c:v>40000</c:v>
                </c:pt>
                <c:pt idx="34">
                  <c:v>40000</c:v>
                </c:pt>
                <c:pt idx="35">
                  <c:v>40000</c:v>
                </c:pt>
                <c:pt idx="36">
                  <c:v>35000</c:v>
                </c:pt>
                <c:pt idx="37">
                  <c:v>35000</c:v>
                </c:pt>
                <c:pt idx="38">
                  <c:v>35000</c:v>
                </c:pt>
                <c:pt idx="39">
                  <c:v>35000</c:v>
                </c:pt>
                <c:pt idx="40">
                  <c:v>30000</c:v>
                </c:pt>
              </c:numCache>
            </c:numRef>
          </c:val>
          <c:extLst>
            <c:ext xmlns:c16="http://schemas.microsoft.com/office/drawing/2014/chart" uri="{C3380CC4-5D6E-409C-BE32-E72D297353CC}">
              <c16:uniqueId val="{00000000-FE69-C14D-91F7-0F8BEE760C89}"/>
            </c:ext>
          </c:extLst>
        </c:ser>
        <c:dLbls>
          <c:dLblPos val="inEnd"/>
          <c:showLegendKey val="0"/>
          <c:showVal val="1"/>
          <c:showCatName val="0"/>
          <c:showSerName val="0"/>
          <c:showPercent val="0"/>
          <c:showBubbleSize val="0"/>
        </c:dLbls>
        <c:gapWidth val="219"/>
        <c:overlap val="-27"/>
        <c:axId val="1359416959"/>
        <c:axId val="2034954799"/>
      </c:barChart>
      <c:catAx>
        <c:axId val="13594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34954799"/>
        <c:crosses val="autoZero"/>
        <c:auto val="1"/>
        <c:lblAlgn val="ctr"/>
        <c:lblOffset val="100"/>
        <c:noMultiLvlLbl val="0"/>
      </c:catAx>
      <c:valAx>
        <c:axId val="203495479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941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Book Antiqua" panose="02040602050305030304" pitchFamily="18" charset="0"/>
                <a:ea typeface="+mn-ea"/>
                <a:cs typeface="+mn-cs"/>
              </a:defRPr>
            </a:pPr>
            <a:r>
              <a:rPr lang="en-US" b="1">
                <a:solidFill>
                  <a:schemeClr val="tx1">
                    <a:lumMod val="75000"/>
                    <a:lumOff val="25000"/>
                  </a:schemeClr>
                </a:solidFill>
                <a:latin typeface="Book Antiqua" panose="02040602050305030304" pitchFamily="18" charset="0"/>
              </a:rPr>
              <a:t>Correlation</a:t>
            </a:r>
            <a:r>
              <a:rPr lang="en-US" b="1" baseline="0">
                <a:solidFill>
                  <a:schemeClr val="tx1">
                    <a:lumMod val="75000"/>
                    <a:lumOff val="25000"/>
                  </a:schemeClr>
                </a:solidFill>
                <a:latin typeface="Book Antiqua" panose="02040602050305030304" pitchFamily="18" charset="0"/>
              </a:rPr>
              <a:t> between Car Age and Mileage</a:t>
            </a:r>
            <a:endParaRPr lang="en-US" b="1">
              <a:solidFill>
                <a:schemeClr val="tx1">
                  <a:lumMod val="75000"/>
                  <a:lumOff val="25000"/>
                </a:schemeClr>
              </a:solidFill>
              <a:latin typeface="Book Antiqua" panose="02040602050305030304" pitchFamily="18" charset="0"/>
            </a:endParaRPr>
          </a:p>
        </c:rich>
      </c:tx>
      <c:layout>
        <c:manualLayout>
          <c:xMode val="edge"/>
          <c:yMode val="edge"/>
          <c:x val="0.24120204389344949"/>
          <c:y val="4.521739130434782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Book Antiqua" panose="02040602050305030304" pitchFamily="18" charset="0"/>
              <a:ea typeface="+mn-ea"/>
              <a:cs typeface="+mn-cs"/>
            </a:defRPr>
          </a:pPr>
          <a:endParaRPr lang="en-US"/>
        </a:p>
      </c:txPr>
    </c:title>
    <c:autoTitleDeleted val="0"/>
    <c:plotArea>
      <c:layout/>
      <c:scatterChart>
        <c:scatterStyle val="lineMarker"/>
        <c:varyColors val="0"/>
        <c:ser>
          <c:idx val="0"/>
          <c:order val="0"/>
          <c:tx>
            <c:strRef>
              <c:f>'Correl. Btw Car Age &amp; Mileage'!$D$4</c:f>
              <c:strCache>
                <c:ptCount val="1"/>
                <c:pt idx="0">
                  <c:v>Mileage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2"/>
            <c:dispRSqr val="0"/>
            <c:dispEq val="0"/>
          </c:trendline>
          <c:xVal>
            <c:numRef>
              <c:f>'Correl. Btw Car Age &amp; Mileage'!$C$5:$C$75</c:f>
              <c:numCache>
                <c:formatCode>General</c:formatCode>
                <c:ptCount val="71"/>
                <c:pt idx="0">
                  <c:v>5</c:v>
                </c:pt>
                <c:pt idx="1">
                  <c:v>4</c:v>
                </c:pt>
                <c:pt idx="2">
                  <c:v>6</c:v>
                </c:pt>
                <c:pt idx="3">
                  <c:v>7</c:v>
                </c:pt>
                <c:pt idx="4">
                  <c:v>5</c:v>
                </c:pt>
                <c:pt idx="5">
                  <c:v>3</c:v>
                </c:pt>
                <c:pt idx="6">
                  <c:v>4</c:v>
                </c:pt>
                <c:pt idx="7">
                  <c:v>8</c:v>
                </c:pt>
                <c:pt idx="8">
                  <c:v>6</c:v>
                </c:pt>
                <c:pt idx="9">
                  <c:v>7</c:v>
                </c:pt>
                <c:pt idx="10">
                  <c:v>6</c:v>
                </c:pt>
                <c:pt idx="11">
                  <c:v>3</c:v>
                </c:pt>
                <c:pt idx="12">
                  <c:v>4</c:v>
                </c:pt>
                <c:pt idx="13">
                  <c:v>5</c:v>
                </c:pt>
                <c:pt idx="14">
                  <c:v>4</c:v>
                </c:pt>
                <c:pt idx="15">
                  <c:v>7</c:v>
                </c:pt>
                <c:pt idx="16">
                  <c:v>6</c:v>
                </c:pt>
                <c:pt idx="17">
                  <c:v>5</c:v>
                </c:pt>
                <c:pt idx="18">
                  <c:v>3</c:v>
                </c:pt>
                <c:pt idx="19">
                  <c:v>4</c:v>
                </c:pt>
                <c:pt idx="20">
                  <c:v>8</c:v>
                </c:pt>
                <c:pt idx="21">
                  <c:v>7</c:v>
                </c:pt>
                <c:pt idx="22">
                  <c:v>6</c:v>
                </c:pt>
                <c:pt idx="23">
                  <c:v>5</c:v>
                </c:pt>
                <c:pt idx="24">
                  <c:v>4</c:v>
                </c:pt>
                <c:pt idx="25">
                  <c:v>3</c:v>
                </c:pt>
                <c:pt idx="26">
                  <c:v>6</c:v>
                </c:pt>
                <c:pt idx="27">
                  <c:v>5</c:v>
                </c:pt>
                <c:pt idx="28">
                  <c:v>4</c:v>
                </c:pt>
                <c:pt idx="29">
                  <c:v>7</c:v>
                </c:pt>
                <c:pt idx="30">
                  <c:v>6</c:v>
                </c:pt>
                <c:pt idx="31">
                  <c:v>5</c:v>
                </c:pt>
                <c:pt idx="32">
                  <c:v>4</c:v>
                </c:pt>
                <c:pt idx="33">
                  <c:v>3</c:v>
                </c:pt>
                <c:pt idx="34">
                  <c:v>8</c:v>
                </c:pt>
                <c:pt idx="35">
                  <c:v>7</c:v>
                </c:pt>
                <c:pt idx="36">
                  <c:v>6</c:v>
                </c:pt>
                <c:pt idx="37">
                  <c:v>5</c:v>
                </c:pt>
                <c:pt idx="38">
                  <c:v>4</c:v>
                </c:pt>
                <c:pt idx="39">
                  <c:v>3</c:v>
                </c:pt>
                <c:pt idx="40">
                  <c:v>6</c:v>
                </c:pt>
                <c:pt idx="41">
                  <c:v>5</c:v>
                </c:pt>
                <c:pt idx="42">
                  <c:v>4</c:v>
                </c:pt>
                <c:pt idx="43">
                  <c:v>3</c:v>
                </c:pt>
                <c:pt idx="44">
                  <c:v>8</c:v>
                </c:pt>
                <c:pt idx="45">
                  <c:v>7</c:v>
                </c:pt>
                <c:pt idx="46">
                  <c:v>6</c:v>
                </c:pt>
                <c:pt idx="47">
                  <c:v>5</c:v>
                </c:pt>
                <c:pt idx="48">
                  <c:v>4</c:v>
                </c:pt>
                <c:pt idx="49">
                  <c:v>3</c:v>
                </c:pt>
                <c:pt idx="50">
                  <c:v>6</c:v>
                </c:pt>
                <c:pt idx="51">
                  <c:v>5</c:v>
                </c:pt>
                <c:pt idx="52">
                  <c:v>4</c:v>
                </c:pt>
                <c:pt idx="53">
                  <c:v>3</c:v>
                </c:pt>
                <c:pt idx="54">
                  <c:v>8</c:v>
                </c:pt>
                <c:pt idx="55">
                  <c:v>7</c:v>
                </c:pt>
                <c:pt idx="56">
                  <c:v>6</c:v>
                </c:pt>
                <c:pt idx="57">
                  <c:v>5</c:v>
                </c:pt>
                <c:pt idx="58">
                  <c:v>4</c:v>
                </c:pt>
                <c:pt idx="59">
                  <c:v>3</c:v>
                </c:pt>
                <c:pt idx="60">
                  <c:v>8</c:v>
                </c:pt>
                <c:pt idx="61">
                  <c:v>7</c:v>
                </c:pt>
                <c:pt idx="62">
                  <c:v>6</c:v>
                </c:pt>
                <c:pt idx="63">
                  <c:v>5</c:v>
                </c:pt>
                <c:pt idx="64">
                  <c:v>4</c:v>
                </c:pt>
                <c:pt idx="65">
                  <c:v>3</c:v>
                </c:pt>
                <c:pt idx="66">
                  <c:v>6</c:v>
                </c:pt>
                <c:pt idx="67">
                  <c:v>5</c:v>
                </c:pt>
                <c:pt idx="68">
                  <c:v>4</c:v>
                </c:pt>
                <c:pt idx="69">
                  <c:v>7</c:v>
                </c:pt>
                <c:pt idx="70">
                  <c:v>6</c:v>
                </c:pt>
              </c:numCache>
            </c:numRef>
          </c:xVal>
          <c:yVal>
            <c:numRef>
              <c:f>'Correl. Btw Car Age &amp; Mileage'!$D$5:$D$75</c:f>
              <c:numCache>
                <c:formatCode>General</c:formatCode>
                <c:ptCount val="71"/>
                <c:pt idx="0">
                  <c:v>45000</c:v>
                </c:pt>
                <c:pt idx="1">
                  <c:v>35000</c:v>
                </c:pt>
                <c:pt idx="2">
                  <c:v>55000</c:v>
                </c:pt>
                <c:pt idx="3">
                  <c:v>60000</c:v>
                </c:pt>
                <c:pt idx="4">
                  <c:v>40000</c:v>
                </c:pt>
                <c:pt idx="5">
                  <c:v>25000</c:v>
                </c:pt>
                <c:pt idx="6">
                  <c:v>30000</c:v>
                </c:pt>
                <c:pt idx="7">
                  <c:v>65000</c:v>
                </c:pt>
                <c:pt idx="8">
                  <c:v>55000</c:v>
                </c:pt>
                <c:pt idx="9">
                  <c:v>50000</c:v>
                </c:pt>
                <c:pt idx="10">
                  <c:v>55000</c:v>
                </c:pt>
                <c:pt idx="11">
                  <c:v>30000</c:v>
                </c:pt>
                <c:pt idx="12">
                  <c:v>40000</c:v>
                </c:pt>
                <c:pt idx="13">
                  <c:v>45000</c:v>
                </c:pt>
                <c:pt idx="14">
                  <c:v>35000</c:v>
                </c:pt>
                <c:pt idx="15">
                  <c:v>60000</c:v>
                </c:pt>
                <c:pt idx="16">
                  <c:v>55000</c:v>
                </c:pt>
                <c:pt idx="17">
                  <c:v>50000</c:v>
                </c:pt>
                <c:pt idx="18">
                  <c:v>35000</c:v>
                </c:pt>
                <c:pt idx="19">
                  <c:v>40000</c:v>
                </c:pt>
                <c:pt idx="20">
                  <c:v>70000</c:v>
                </c:pt>
                <c:pt idx="21">
                  <c:v>55000</c:v>
                </c:pt>
                <c:pt idx="22">
                  <c:v>50000</c:v>
                </c:pt>
                <c:pt idx="23">
                  <c:v>45000</c:v>
                </c:pt>
                <c:pt idx="24">
                  <c:v>30000</c:v>
                </c:pt>
                <c:pt idx="25">
                  <c:v>35000</c:v>
                </c:pt>
                <c:pt idx="26">
                  <c:v>55000</c:v>
                </c:pt>
                <c:pt idx="27">
                  <c:v>50000</c:v>
                </c:pt>
                <c:pt idx="28">
                  <c:v>40000</c:v>
                </c:pt>
                <c:pt idx="29">
                  <c:v>60000</c:v>
                </c:pt>
                <c:pt idx="30">
                  <c:v>55000</c:v>
                </c:pt>
                <c:pt idx="31">
                  <c:v>50000</c:v>
                </c:pt>
                <c:pt idx="32">
                  <c:v>40000</c:v>
                </c:pt>
                <c:pt idx="33">
                  <c:v>35000</c:v>
                </c:pt>
                <c:pt idx="34">
                  <c:v>70000</c:v>
                </c:pt>
                <c:pt idx="35">
                  <c:v>55000</c:v>
                </c:pt>
                <c:pt idx="36">
                  <c:v>50000</c:v>
                </c:pt>
                <c:pt idx="37">
                  <c:v>40000</c:v>
                </c:pt>
                <c:pt idx="38">
                  <c:v>45000</c:v>
                </c:pt>
                <c:pt idx="39">
                  <c:v>35000</c:v>
                </c:pt>
                <c:pt idx="40">
                  <c:v>60000</c:v>
                </c:pt>
                <c:pt idx="41">
                  <c:v>50000</c:v>
                </c:pt>
                <c:pt idx="42">
                  <c:v>40000</c:v>
                </c:pt>
                <c:pt idx="43">
                  <c:v>35000</c:v>
                </c:pt>
                <c:pt idx="44">
                  <c:v>70000</c:v>
                </c:pt>
                <c:pt idx="45">
                  <c:v>55000</c:v>
                </c:pt>
                <c:pt idx="46">
                  <c:v>50000</c:v>
                </c:pt>
                <c:pt idx="47">
                  <c:v>45000</c:v>
                </c:pt>
                <c:pt idx="48">
                  <c:v>40000</c:v>
                </c:pt>
                <c:pt idx="49">
                  <c:v>35000</c:v>
                </c:pt>
                <c:pt idx="50">
                  <c:v>55000</c:v>
                </c:pt>
                <c:pt idx="51">
                  <c:v>50000</c:v>
                </c:pt>
                <c:pt idx="52">
                  <c:v>40000</c:v>
                </c:pt>
                <c:pt idx="53">
                  <c:v>35000</c:v>
                </c:pt>
                <c:pt idx="54">
                  <c:v>70000</c:v>
                </c:pt>
                <c:pt idx="55">
                  <c:v>55000</c:v>
                </c:pt>
                <c:pt idx="56">
                  <c:v>50000</c:v>
                </c:pt>
                <c:pt idx="57">
                  <c:v>45000</c:v>
                </c:pt>
                <c:pt idx="58">
                  <c:v>40000</c:v>
                </c:pt>
                <c:pt idx="59">
                  <c:v>35000</c:v>
                </c:pt>
                <c:pt idx="60">
                  <c:v>70000</c:v>
                </c:pt>
                <c:pt idx="61">
                  <c:v>55000</c:v>
                </c:pt>
                <c:pt idx="62">
                  <c:v>50000</c:v>
                </c:pt>
                <c:pt idx="63">
                  <c:v>45000</c:v>
                </c:pt>
                <c:pt idx="64">
                  <c:v>30000</c:v>
                </c:pt>
                <c:pt idx="65">
                  <c:v>35000</c:v>
                </c:pt>
                <c:pt idx="66">
                  <c:v>55000</c:v>
                </c:pt>
                <c:pt idx="67">
                  <c:v>50000</c:v>
                </c:pt>
                <c:pt idx="68">
                  <c:v>40000</c:v>
                </c:pt>
                <c:pt idx="69">
                  <c:v>60000</c:v>
                </c:pt>
                <c:pt idx="70">
                  <c:v>55000</c:v>
                </c:pt>
              </c:numCache>
            </c:numRef>
          </c:yVal>
          <c:smooth val="0"/>
          <c:extLst>
            <c:ext xmlns:c16="http://schemas.microsoft.com/office/drawing/2014/chart" uri="{C3380CC4-5D6E-409C-BE32-E72D297353CC}">
              <c16:uniqueId val="{00000000-EBCB-F649-B5F3-298373AB019A}"/>
            </c:ext>
          </c:extLst>
        </c:ser>
        <c:dLbls>
          <c:showLegendKey val="0"/>
          <c:showVal val="0"/>
          <c:showCatName val="0"/>
          <c:showSerName val="0"/>
          <c:showPercent val="0"/>
          <c:showBubbleSize val="0"/>
        </c:dLbls>
        <c:axId val="1062987424"/>
        <c:axId val="1052260752"/>
      </c:scatterChart>
      <c:valAx>
        <c:axId val="10629874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2260752"/>
        <c:crosses val="autoZero"/>
        <c:crossBetween val="midCat"/>
      </c:valAx>
      <c:valAx>
        <c:axId val="105226075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62987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rich>
          <a:bodyPr spcFirstLastPara="1" vertOverflow="ellipsis" horzOverflow="overflow" wrap="square" lIns="0" tIns="0" rIns="0" bIns="0" anchor="ctr" anchorCtr="1"/>
          <a:lstStyle/>
          <a:p>
            <a:pPr algn="ctr" rtl="0">
              <a:defRPr sz="1600" b="1">
                <a:solidFill>
                  <a:schemeClr val="tx1">
                    <a:lumMod val="65000"/>
                    <a:lumOff val="35000"/>
                  </a:schemeClr>
                </a:solidFill>
                <a:latin typeface="Book Antiqua" panose="02040602050305030304" pitchFamily="18" charset="0"/>
                <a:ea typeface="Book Antiqua" panose="02040602050305030304" pitchFamily="18" charset="0"/>
                <a:cs typeface="Book Antiqua" panose="02040602050305030304" pitchFamily="18" charset="0"/>
              </a:defRPr>
            </a:pPr>
            <a:r>
              <a:rPr lang="en-US" sz="1600" b="1" i="0" u="none" strike="noStrike" baseline="0">
                <a:solidFill>
                  <a:schemeClr val="tx1">
                    <a:lumMod val="65000"/>
                    <a:lumOff val="35000"/>
                  </a:schemeClr>
                </a:solidFill>
                <a:latin typeface="Book Antiqua" panose="02040602050305030304" pitchFamily="18" charset="0"/>
              </a:rPr>
              <a:t>Distribution of Car Prices</a:t>
            </a:r>
          </a:p>
          <a:p>
            <a:pPr algn="ctr" rtl="0">
              <a:defRPr sz="1600" b="1">
                <a:solidFill>
                  <a:schemeClr val="tx1">
                    <a:lumMod val="65000"/>
                    <a:lumOff val="35000"/>
                  </a:schemeClr>
                </a:solidFill>
                <a:latin typeface="Book Antiqua" panose="02040602050305030304" pitchFamily="18" charset="0"/>
                <a:ea typeface="Book Antiqua" panose="02040602050305030304" pitchFamily="18" charset="0"/>
                <a:cs typeface="Book Antiqua" panose="02040602050305030304" pitchFamily="18" charset="0"/>
              </a:defRPr>
            </a:pPr>
            <a:endParaRPr lang="en-US" sz="1600" b="1" i="0" u="none" strike="noStrike" baseline="0">
              <a:solidFill>
                <a:schemeClr val="tx1">
                  <a:lumMod val="65000"/>
                  <a:lumOff val="35000"/>
                </a:schemeClr>
              </a:solidFill>
              <a:latin typeface="Book Antiqua" panose="02040602050305030304" pitchFamily="18" charset="0"/>
            </a:endParaRPr>
          </a:p>
        </cx:rich>
      </cx:tx>
    </cx:title>
    <cx:plotArea>
      <cx:plotAreaRegion>
        <cx:series layoutId="clusteredColumn" uniqueId="{34229EDA-2D40-C047-8C02-8DFFAB543828}" formatIdx="0">
          <cx:tx>
            <cx:txData>
              <cx:f>_xlchart.v1.0</cx:f>
              <cx:v>Car Prices </cx:v>
            </cx:txData>
          </cx:tx>
          <cx:dataLabels pos="inEnd">
            <cx:txPr>
              <a:bodyPr spcFirstLastPara="1" vertOverflow="ellipsis" horzOverflow="overflow" wrap="square" lIns="0" tIns="0" rIns="0" bIns="0" anchor="ctr" anchorCtr="1"/>
              <a:lstStyle/>
              <a:p>
                <a:pPr algn="ctr" rtl="0">
                  <a:defRPr sz="1200">
                    <a:solidFill>
                      <a:schemeClr val="bg2"/>
                    </a:solidFill>
                  </a:defRPr>
                </a:pPr>
                <a:endParaRPr lang="en-US" sz="1200" b="0" i="0" u="none" strike="noStrike" baseline="0">
                  <a:solidFill>
                    <a:schemeClr val="bg2"/>
                  </a:solidFill>
                  <a:latin typeface="Century Gothic" panose="020B0502020202020204"/>
                </a:endParaRPr>
              </a:p>
            </cx:txPr>
            <cx:visibility seriesName="0" categoryName="0" value="1"/>
          </cx:dataLabels>
          <cx:dataId val="0"/>
          <cx:layoutPr>
            <cx:binning intervalClosed="r"/>
          </cx:layoutPr>
          <cx:axisId val="1"/>
        </cx:series>
        <cx:series layoutId="clusteredColumn" hidden="1" uniqueId="{8B86D946-6BE8-AA48-A7A8-7EF7434A2972}" formatIdx="2">
          <cx:tx>
            <cx:txData>
              <cx:f>_xlchart.v1.2</cx:f>
              <cx:v>Frequency of Car Prices</cx:v>
            </cx:txData>
          </cx:tx>
          <cx:dataLabels pos="inEnd">
            <cx:visibility seriesName="0" categoryName="0" value="1"/>
          </cx:dataLabels>
          <cx:dataId val="1"/>
          <cx:layoutPr>
            <cx:binning intervalClosed="r"/>
          </cx:layoutPr>
          <cx:axisId val="1"/>
        </cx:series>
        <cx:series layoutId="paretoLine" ownerIdx="0" uniqueId="{07D96459-137A-2840-9ED3-37E08F6F28C7}" formatIdx="1">
          <cx:axisId val="2"/>
        </cx:series>
        <cx:series layoutId="paretoLine" ownerIdx="1" uniqueId="{7EE9D31B-4A6E-E040-B84F-FDDFB3D21330}" formatIdx="3">
          <cx:axisId val="2"/>
        </cx:series>
      </cx:plotAreaRegion>
      <cx:axis id="0">
        <cx:catScaling gapWidth="0"/>
        <cx:tickLabels/>
      </cx:axis>
      <cx:axis id="1">
        <cx:valScaling/>
        <cx:majorGridlines>
          <cx:spPr>
            <a:ln>
              <a:noFill/>
            </a:ln>
          </cx:spPr>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Calibri" panose="020F0502020204030204"/>
              </a:rPr>
              <a:t>Distribution of Car Prices</a:t>
            </a:r>
          </a:p>
          <a:p>
            <a:pPr algn="ctr" rtl="0">
              <a:defRPr/>
            </a:pPr>
            <a:endParaRPr lang="en-US" sz="1400" b="0" i="0" u="none" strike="noStrike" baseline="0">
              <a:solidFill>
                <a:sysClr val="windowText" lastClr="000000"/>
              </a:solidFill>
              <a:latin typeface="Calibri" panose="020F0502020204030204"/>
            </a:endParaRPr>
          </a:p>
        </cx:rich>
      </cx:tx>
    </cx:title>
    <cx:plotArea>
      <cx:plotAreaRegion>
        <cx:series layoutId="clusteredColumn" uniqueId="{34229EDA-2D40-C047-8C02-8DFFAB543828}" formatIdx="0">
          <cx:tx>
            <cx:txData>
              <cx:f>_xlchart.v1.4</cx:f>
              <cx:v>Car Prices </cx:v>
            </cx:txData>
          </cx:tx>
          <cx:dataLabels pos="inEnd">
            <cx:visibility seriesName="0" categoryName="0" value="1"/>
          </cx:dataLabels>
          <cx:dataId val="0"/>
          <cx:layoutPr>
            <cx:binning intervalClosed="r"/>
          </cx:layoutPr>
          <cx:axisId val="1"/>
        </cx:series>
        <cx:series layoutId="clusteredColumn" hidden="1" uniqueId="{8B86D946-6BE8-AA48-A7A8-7EF7434A2972}" formatIdx="2">
          <cx:tx>
            <cx:txData>
              <cx:f>_xlchart.v1.6</cx:f>
              <cx:v>Frequency of Car Prices</cx:v>
            </cx:txData>
          </cx:tx>
          <cx:dataLabels pos="inEnd">
            <cx:visibility seriesName="0" categoryName="0" value="1"/>
          </cx:dataLabels>
          <cx:dataId val="1"/>
          <cx:layoutPr>
            <cx:binning intervalClosed="r"/>
          </cx:layoutPr>
          <cx:axisId val="1"/>
        </cx:series>
        <cx:series layoutId="paretoLine" ownerIdx="0" uniqueId="{07D96459-137A-2840-9ED3-37E08F6F28C7}" formatIdx="1">
          <cx:axisId val="2"/>
        </cx:series>
        <cx:series layoutId="paretoLine" ownerIdx="1" uniqueId="{7EE9D31B-4A6E-E040-B84F-FDDFB3D21330}" formatIdx="3">
          <cx:axisId val="2"/>
        </cx:series>
      </cx:plotAreaRegion>
      <cx:axis id="0">
        <cx:catScaling gapWidth="0"/>
        <cx:tickLabels/>
      </cx:axis>
      <cx:axis id="1">
        <cx:valScaling/>
        <cx:majorGridlines>
          <cx:spPr>
            <a:ln>
              <a:noFill/>
            </a:ln>
          </cx:spPr>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cs:fontRef>
    <cs:defRPr sz="9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cs:fontRef>
    <cs:defRPr sz="9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50800</xdr:colOff>
      <xdr:row>3</xdr:row>
      <xdr:rowOff>0</xdr:rowOff>
    </xdr:from>
    <xdr:to>
      <xdr:col>6</xdr:col>
      <xdr:colOff>78232</xdr:colOff>
      <xdr:row>17</xdr:row>
      <xdr:rowOff>154432</xdr:rowOff>
    </xdr:to>
    <xdr:graphicFrame macro="">
      <xdr:nvGraphicFramePr>
        <xdr:cNvPr id="3" name="Chart 2">
          <a:extLst>
            <a:ext uri="{FF2B5EF4-FFF2-40B4-BE49-F238E27FC236}">
              <a16:creationId xmlns:a16="http://schemas.microsoft.com/office/drawing/2014/main" id="{1F5F914E-2DD1-B94A-A5FF-CA2A798EB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520700</xdr:colOff>
      <xdr:row>18</xdr:row>
      <xdr:rowOff>88900</xdr:rowOff>
    </xdr:from>
    <xdr:to>
      <xdr:col>14</xdr:col>
      <xdr:colOff>548132</xdr:colOff>
      <xdr:row>33</xdr:row>
      <xdr:rowOff>40132</xdr:rowOff>
    </xdr:to>
    <xdr:graphicFrame macro="">
      <xdr:nvGraphicFramePr>
        <xdr:cNvPr id="5" name="Chart 4">
          <a:extLst>
            <a:ext uri="{FF2B5EF4-FFF2-40B4-BE49-F238E27FC236}">
              <a16:creationId xmlns:a16="http://schemas.microsoft.com/office/drawing/2014/main" id="{EAA5B474-95AC-384B-9B1D-CB9E82E03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18</xdr:row>
      <xdr:rowOff>38100</xdr:rowOff>
    </xdr:from>
    <xdr:to>
      <xdr:col>6</xdr:col>
      <xdr:colOff>90932</xdr:colOff>
      <xdr:row>32</xdr:row>
      <xdr:rowOff>192532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E433369-7062-FC48-88E1-937F0EE55E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3500" y="3695700"/>
              <a:ext cx="5742432" cy="29992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533400</xdr:colOff>
      <xdr:row>3</xdr:row>
      <xdr:rowOff>76200</xdr:rowOff>
    </xdr:from>
    <xdr:to>
      <xdr:col>14</xdr:col>
      <xdr:colOff>558800</xdr:colOff>
      <xdr:row>18</xdr:row>
      <xdr:rowOff>25400</xdr:rowOff>
    </xdr:to>
    <xdr:graphicFrame macro="">
      <xdr:nvGraphicFramePr>
        <xdr:cNvPr id="8" name="Chart 7">
          <a:extLst>
            <a:ext uri="{FF2B5EF4-FFF2-40B4-BE49-F238E27FC236}">
              <a16:creationId xmlns:a16="http://schemas.microsoft.com/office/drawing/2014/main" id="{223F0845-BEF8-EF4E-AB79-8E2933C61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381000</xdr:colOff>
      <xdr:row>4</xdr:row>
      <xdr:rowOff>101600</xdr:rowOff>
    </xdr:from>
    <xdr:to>
      <xdr:col>8</xdr:col>
      <xdr:colOff>304800</xdr:colOff>
      <xdr:row>14</xdr:row>
      <xdr:rowOff>177800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14A6058F-1174-0949-ABEE-53AD2B6D04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0" y="914400"/>
              <a:ext cx="1828800" cy="210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25400</xdr:rowOff>
    </xdr:from>
    <xdr:to>
      <xdr:col>14</xdr:col>
      <xdr:colOff>584200</xdr:colOff>
      <xdr:row>3</xdr:row>
      <xdr:rowOff>50800</xdr:rowOff>
    </xdr:to>
    <xdr:sp macro="" textlink="">
      <xdr:nvSpPr>
        <xdr:cNvPr id="4" name="Rectangle 3">
          <a:extLst>
            <a:ext uri="{FF2B5EF4-FFF2-40B4-BE49-F238E27FC236}">
              <a16:creationId xmlns:a16="http://schemas.microsoft.com/office/drawing/2014/main" id="{683E350D-7CE8-FB46-92E1-496F4241690D}"/>
            </a:ext>
          </a:extLst>
        </xdr:cNvPr>
        <xdr:cNvSpPr/>
      </xdr:nvSpPr>
      <xdr:spPr>
        <a:xfrm>
          <a:off x="38100" y="25400"/>
          <a:ext cx="13881100" cy="635000"/>
        </a:xfrm>
        <a:prstGeom prst="rect">
          <a:avLst/>
        </a:prstGeom>
        <a:gradFill flip="none" rotWithShape="1">
          <a:gsLst>
            <a:gs pos="0">
              <a:schemeClr val="accent1">
                <a:lumMod val="0"/>
                <a:alpha val="0"/>
              </a:schemeClr>
            </a:gs>
            <a:gs pos="48000">
              <a:schemeClr val="accent1">
                <a:lumMod val="97000"/>
                <a:lumOff val="3000"/>
              </a:schemeClr>
            </a:gs>
            <a:gs pos="100000">
              <a:schemeClr val="accent1">
                <a:lumMod val="60000"/>
                <a:lumOff val="40000"/>
              </a:schemeClr>
            </a:gs>
          </a:gsLst>
          <a:lin ang="16200000" scaled="1"/>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a:latin typeface="Book Antiqua" panose="02040602050305030304" pitchFamily="18" charset="0"/>
            </a:rPr>
            <a:t>Dashboard</a:t>
          </a:r>
        </a:p>
      </xdr:txBody>
    </xdr:sp>
    <xdr:clientData/>
  </xdr:twoCellAnchor>
  <xdr:twoCellAnchor>
    <xdr:from>
      <xdr:col>6</xdr:col>
      <xdr:colOff>317500</xdr:colOff>
      <xdr:row>20</xdr:row>
      <xdr:rowOff>101600</xdr:rowOff>
    </xdr:from>
    <xdr:to>
      <xdr:col>8</xdr:col>
      <xdr:colOff>317500</xdr:colOff>
      <xdr:row>30</xdr:row>
      <xdr:rowOff>177800</xdr:rowOff>
    </xdr:to>
    <xdr:sp macro="" textlink="">
      <xdr:nvSpPr>
        <xdr:cNvPr id="10" name="Rounded Rectangle 9">
          <a:extLst>
            <a:ext uri="{FF2B5EF4-FFF2-40B4-BE49-F238E27FC236}">
              <a16:creationId xmlns:a16="http://schemas.microsoft.com/office/drawing/2014/main" id="{39FF5EAF-E053-2E41-AD48-F41E74FF0CDF}"/>
            </a:ext>
          </a:extLst>
        </xdr:cNvPr>
        <xdr:cNvSpPr/>
      </xdr:nvSpPr>
      <xdr:spPr>
        <a:xfrm>
          <a:off x="6032500" y="4165600"/>
          <a:ext cx="1905000" cy="2108200"/>
        </a:xfrm>
        <a:prstGeom prst="roundRect">
          <a:avLst/>
        </a:prstGeom>
        <a:solidFill>
          <a:schemeClr val="accent1">
            <a:alpha val="31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500">
              <a:solidFill>
                <a:schemeClr val="tx1"/>
              </a:solidFill>
              <a:latin typeface="Arial" panose="020B0604020202020204" pitchFamily="34" charset="0"/>
              <a:cs typeface="Arial" panose="020B0604020202020204" pitchFamily="34" charset="0"/>
            </a:rPr>
            <a:t>R = 0.94</a:t>
          </a:r>
        </a:p>
        <a:p>
          <a:pPr algn="l"/>
          <a:r>
            <a:rPr lang="en-US" sz="1000">
              <a:solidFill>
                <a:schemeClr val="tx1"/>
              </a:solidFill>
              <a:latin typeface="Book Antiqua" panose="02040602050305030304" pitchFamily="18" charset="0"/>
            </a:rPr>
            <a:t>Correlation coefficient</a:t>
          </a:r>
        </a:p>
        <a:p>
          <a:pPr algn="ctr"/>
          <a:endParaRPr lang="en-US" sz="1000">
            <a:solidFill>
              <a:schemeClr val="tx1"/>
            </a:solidFill>
            <a:latin typeface="Book Antiqua" panose="020406020503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330200</xdr:colOff>
      <xdr:row>11</xdr:row>
      <xdr:rowOff>190500</xdr:rowOff>
    </xdr:from>
    <xdr:to>
      <xdr:col>17</xdr:col>
      <xdr:colOff>38100</xdr:colOff>
      <xdr:row>34</xdr:row>
      <xdr:rowOff>0</xdr:rowOff>
    </xdr:to>
    <xdr:graphicFrame macro="">
      <xdr:nvGraphicFramePr>
        <xdr:cNvPr id="4" name="Chart 3">
          <a:extLst>
            <a:ext uri="{FF2B5EF4-FFF2-40B4-BE49-F238E27FC236}">
              <a16:creationId xmlns:a16="http://schemas.microsoft.com/office/drawing/2014/main" id="{D50E09D0-E01D-6E46-8AAB-BB7E4239D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101600</xdr:rowOff>
    </xdr:from>
    <xdr:to>
      <xdr:col>19</xdr:col>
      <xdr:colOff>25400</xdr:colOff>
      <xdr:row>2</xdr:row>
      <xdr:rowOff>127000</xdr:rowOff>
    </xdr:to>
    <xdr:sp macro="" textlink="">
      <xdr:nvSpPr>
        <xdr:cNvPr id="2" name="Rounded Rectangle 1">
          <a:extLst>
            <a:ext uri="{FF2B5EF4-FFF2-40B4-BE49-F238E27FC236}">
              <a16:creationId xmlns:a16="http://schemas.microsoft.com/office/drawing/2014/main" id="{3488ECCA-BEC7-C145-9D57-99AA76D0675A}"/>
            </a:ext>
          </a:extLst>
        </xdr:cNvPr>
        <xdr:cNvSpPr/>
      </xdr:nvSpPr>
      <xdr:spPr>
        <a:xfrm>
          <a:off x="0" y="101600"/>
          <a:ext cx="14058900" cy="4318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300" b="1">
              <a:solidFill>
                <a:schemeClr val="tx1"/>
              </a:solidFill>
              <a:latin typeface="Book Antiqua" panose="02040602050305030304" pitchFamily="18" charset="0"/>
            </a:rPr>
            <a:t>AN ANALYSIS BETWEEN CAR BRANDS AND LOCATIONS</a:t>
          </a:r>
        </a:p>
      </xdr:txBody>
    </xdr:sp>
    <xdr:clientData/>
  </xdr:twoCellAnchor>
  <xdr:twoCellAnchor editAs="oneCell">
    <xdr:from>
      <xdr:col>17</xdr:col>
      <xdr:colOff>88900</xdr:colOff>
      <xdr:row>12</xdr:row>
      <xdr:rowOff>25400</xdr:rowOff>
    </xdr:from>
    <xdr:to>
      <xdr:col>19</xdr:col>
      <xdr:colOff>12700</xdr:colOff>
      <xdr:row>21</xdr:row>
      <xdr:rowOff>38100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D59DB756-BF72-F149-951B-AFF53037EA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27200" y="2463800"/>
              <a:ext cx="182880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3</xdr:row>
      <xdr:rowOff>12700</xdr:rowOff>
    </xdr:from>
    <xdr:to>
      <xdr:col>12</xdr:col>
      <xdr:colOff>698500</xdr:colOff>
      <xdr:row>23</xdr:row>
      <xdr:rowOff>114300</xdr:rowOff>
    </xdr:to>
    <xdr:graphicFrame macro="">
      <xdr:nvGraphicFramePr>
        <xdr:cNvPr id="2" name="Chart 1">
          <a:extLst>
            <a:ext uri="{FF2B5EF4-FFF2-40B4-BE49-F238E27FC236}">
              <a16:creationId xmlns:a16="http://schemas.microsoft.com/office/drawing/2014/main" id="{7F277D7D-3041-734F-868D-8E2C52EC9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0</xdr:row>
      <xdr:rowOff>88900</xdr:rowOff>
    </xdr:from>
    <xdr:to>
      <xdr:col>12</xdr:col>
      <xdr:colOff>647700</xdr:colOff>
      <xdr:row>2</xdr:row>
      <xdr:rowOff>114300</xdr:rowOff>
    </xdr:to>
    <xdr:sp macro="" textlink="">
      <xdr:nvSpPr>
        <xdr:cNvPr id="3" name="Rounded Rectangle 2">
          <a:extLst>
            <a:ext uri="{FF2B5EF4-FFF2-40B4-BE49-F238E27FC236}">
              <a16:creationId xmlns:a16="http://schemas.microsoft.com/office/drawing/2014/main" id="{02785163-C440-AC44-A31F-83EB52C7C341}"/>
            </a:ext>
          </a:extLst>
        </xdr:cNvPr>
        <xdr:cNvSpPr/>
      </xdr:nvSpPr>
      <xdr:spPr>
        <a:xfrm>
          <a:off x="12700" y="88900"/>
          <a:ext cx="11239500" cy="4318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tx1"/>
              </a:solidFill>
              <a:latin typeface="Book Antiqua" panose="02040602050305030304" pitchFamily="18" charset="0"/>
            </a:rPr>
            <a:t>THE CAR MODEL WITH THE HIGHEST MILEAGE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800100</xdr:colOff>
      <xdr:row>2</xdr:row>
      <xdr:rowOff>184150</xdr:rowOff>
    </xdr:from>
    <xdr:to>
      <xdr:col>12</xdr:col>
      <xdr:colOff>736600</xdr:colOff>
      <xdr:row>25</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B3A9C1-EC6E-D44A-96D0-5444A4CD3C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51700" y="590550"/>
              <a:ext cx="8509000" cy="4514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63500</xdr:colOff>
      <xdr:row>0</xdr:row>
      <xdr:rowOff>88900</xdr:rowOff>
    </xdr:from>
    <xdr:to>
      <xdr:col>12</xdr:col>
      <xdr:colOff>787400</xdr:colOff>
      <xdr:row>2</xdr:row>
      <xdr:rowOff>127000</xdr:rowOff>
    </xdr:to>
    <xdr:sp macro="" textlink="">
      <xdr:nvSpPr>
        <xdr:cNvPr id="6" name="Rounded Rectangle 5">
          <a:extLst>
            <a:ext uri="{FF2B5EF4-FFF2-40B4-BE49-F238E27FC236}">
              <a16:creationId xmlns:a16="http://schemas.microsoft.com/office/drawing/2014/main" id="{3B354B07-EDE5-F744-B418-C3E5FDCDC240}"/>
            </a:ext>
          </a:extLst>
        </xdr:cNvPr>
        <xdr:cNvSpPr/>
      </xdr:nvSpPr>
      <xdr:spPr>
        <a:xfrm>
          <a:off x="63500" y="88900"/>
          <a:ext cx="13677900" cy="4445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200" b="1">
              <a:solidFill>
                <a:schemeClr val="tx1"/>
              </a:solidFill>
              <a:latin typeface="Book Antiqua" panose="02040602050305030304" pitchFamily="18" charset="0"/>
            </a:rPr>
            <a:t>DISTRIBUTION OF CAR PRICES IN THE DATA SET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596900</xdr:colOff>
      <xdr:row>3</xdr:row>
      <xdr:rowOff>31750</xdr:rowOff>
    </xdr:from>
    <xdr:to>
      <xdr:col>15</xdr:col>
      <xdr:colOff>419100</xdr:colOff>
      <xdr:row>26</xdr:row>
      <xdr:rowOff>177800</xdr:rowOff>
    </xdr:to>
    <xdr:graphicFrame macro="">
      <xdr:nvGraphicFramePr>
        <xdr:cNvPr id="3" name="Chart 2">
          <a:extLst>
            <a:ext uri="{FF2B5EF4-FFF2-40B4-BE49-F238E27FC236}">
              <a16:creationId xmlns:a16="http://schemas.microsoft.com/office/drawing/2014/main" id="{D915DCC2-3504-5C44-A33F-A7CEF2636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0</xdr:row>
      <xdr:rowOff>63500</xdr:rowOff>
    </xdr:from>
    <xdr:to>
      <xdr:col>15</xdr:col>
      <xdr:colOff>393700</xdr:colOff>
      <xdr:row>2</xdr:row>
      <xdr:rowOff>152400</xdr:rowOff>
    </xdr:to>
    <xdr:sp macro="" textlink="">
      <xdr:nvSpPr>
        <xdr:cNvPr id="2" name="Rounded Rectangle 1">
          <a:extLst>
            <a:ext uri="{FF2B5EF4-FFF2-40B4-BE49-F238E27FC236}">
              <a16:creationId xmlns:a16="http://schemas.microsoft.com/office/drawing/2014/main" id="{9036C8E5-E692-B94C-819E-14B48997EE57}"/>
            </a:ext>
          </a:extLst>
        </xdr:cNvPr>
        <xdr:cNvSpPr/>
      </xdr:nvSpPr>
      <xdr:spPr>
        <a:xfrm>
          <a:off x="38100" y="63500"/>
          <a:ext cx="13398500" cy="4953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300" b="1">
              <a:solidFill>
                <a:schemeClr val="tx1"/>
              </a:solidFill>
              <a:latin typeface="Book Antiqua" panose="02040602050305030304" pitchFamily="18" charset="0"/>
            </a:rPr>
            <a:t>CORRELATION BETWEEN CAR AGE AND MILEAGE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2.500006944443" createdVersion="6" refreshedVersion="6" minRefreshableVersion="3" recordCount="71" xr:uid="{00000000-000A-0000-FFFF-FFFF37000000}">
  <cacheSource type="worksheet">
    <worksheetSource ref="A1:H72" sheet="Car Data"/>
  </cacheSource>
  <cacheFields count="8">
    <cacheField name="Car ID" numFmtId="0">
      <sharedItems containsSemiMixedTypes="0" containsString="0" containsNumber="1" containsInteger="1" minValue="1" maxValue="71" count="7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sharedItems>
    </cacheField>
    <cacheField name="Brand" numFmtId="0">
      <sharedItems count="5">
        <s v="Toyota"/>
        <s v="Honda"/>
        <s v="Ford"/>
        <s v="Chevrolet"/>
        <s v="Hyundai"/>
      </sharedItems>
    </cacheField>
    <cacheField name="Model" numFmtId="0">
      <sharedItems count="41">
        <s v="Camry"/>
        <s v="Civic"/>
        <s v="Focus"/>
        <s v="Cruze"/>
        <s v="Elantra"/>
        <s v="Corolla"/>
        <s v="Accord"/>
        <s v="Mustang"/>
        <s v="Impala"/>
        <s v="Sonata"/>
        <s v="Rav4"/>
        <s v="CR-V"/>
        <s v="Escape"/>
        <s v="Equinox"/>
        <s v="Kona"/>
        <s v="Highlander"/>
        <s v="Pilot"/>
        <s v="Explorer"/>
        <s v="Traverse"/>
        <s v="Santa Fe"/>
        <s v="4Runner"/>
        <s v="Odyssey"/>
        <s v="Edge"/>
        <s v="Tahoe"/>
        <s v="Palisade"/>
        <s v="Sienna"/>
        <s v="Fit"/>
        <s v="Fusion"/>
        <s v="Malibu"/>
        <s v="Venue"/>
        <s v="Yaris"/>
        <s v="HR-V"/>
        <s v="EcoSport"/>
        <s v="Spark"/>
        <s v="Accent"/>
        <s v="Prius"/>
        <s v="Fiesta"/>
        <s v="Camaro"/>
        <s v="Genesis"/>
        <s v="Avalon"/>
        <s v="Tucson"/>
      </sharedItems>
    </cacheField>
    <cacheField name="Year" numFmtId="0">
      <sharedItems containsSemiMixedTypes="0" containsString="0" containsNumber="1" containsInteger="1" minValue="2015" maxValue="2020" count="6">
        <n v="2018"/>
        <n v="2019"/>
        <n v="2017"/>
        <n v="2016"/>
        <n v="2020"/>
        <n v="2015"/>
      </sharedItems>
    </cacheField>
    <cacheField name="Color" numFmtId="0">
      <sharedItems/>
    </cacheField>
    <cacheField name="Mileage" numFmtId="0">
      <sharedItems containsSemiMixedTypes="0" containsString="0" containsNumber="1" containsInteger="1" minValue="25000" maxValue="70000" count="10">
        <n v="45000"/>
        <n v="35000"/>
        <n v="55000"/>
        <n v="60000"/>
        <n v="40000"/>
        <n v="25000"/>
        <n v="30000"/>
        <n v="65000"/>
        <n v="50000"/>
        <n v="70000"/>
      </sharedItems>
    </cacheField>
    <cacheField name="Price" numFmtId="0">
      <sharedItems containsSemiMixedTypes="0" containsString="0" containsNumber="1" containsInteger="1" minValue="12000" maxValue="29000"/>
    </cacheField>
    <cacheField name="Location" numFmtId="0">
      <sharedItems count="10">
        <s v="Los Angeles"/>
        <s v="New York"/>
        <s v="Chicago"/>
        <s v="Miami"/>
        <s v="San Francisco"/>
        <s v="Dallas"/>
        <s v="Atlanta"/>
        <s v="Phoenix"/>
        <s v="Houston"/>
        <s v="Seattle"/>
      </sharedItems>
    </cacheField>
  </cacheFields>
  <extLst>
    <ext xmlns:x14="http://schemas.microsoft.com/office/spreadsheetml/2009/9/main" uri="{725AE2AE-9491-48be-B2B4-4EB974FC3084}">
      <x14:pivotCacheDefinition pivotCacheId="851338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x v="0"/>
    <s v="White"/>
    <x v="0"/>
    <n v="18000"/>
    <x v="0"/>
  </r>
  <r>
    <x v="1"/>
    <x v="1"/>
    <x v="1"/>
    <x v="1"/>
    <s v="Blue"/>
    <x v="1"/>
    <n v="16000"/>
    <x v="1"/>
  </r>
  <r>
    <x v="2"/>
    <x v="2"/>
    <x v="2"/>
    <x v="2"/>
    <s v="Silver"/>
    <x v="2"/>
    <n v="14000"/>
    <x v="2"/>
  </r>
  <r>
    <x v="3"/>
    <x v="3"/>
    <x v="3"/>
    <x v="3"/>
    <s v="Red"/>
    <x v="3"/>
    <n v="12000"/>
    <x v="3"/>
  </r>
  <r>
    <x v="4"/>
    <x v="4"/>
    <x v="4"/>
    <x v="0"/>
    <s v="Black"/>
    <x v="4"/>
    <n v="15000"/>
    <x v="4"/>
  </r>
  <r>
    <x v="5"/>
    <x v="0"/>
    <x v="5"/>
    <x v="4"/>
    <s v="Gray"/>
    <x v="5"/>
    <n v="19000"/>
    <x v="5"/>
  </r>
  <r>
    <x v="6"/>
    <x v="1"/>
    <x v="6"/>
    <x v="1"/>
    <s v="White"/>
    <x v="6"/>
    <n v="18000"/>
    <x v="6"/>
  </r>
  <r>
    <x v="7"/>
    <x v="2"/>
    <x v="7"/>
    <x v="5"/>
    <s v="Yellow"/>
    <x v="7"/>
    <n v="22000"/>
    <x v="7"/>
  </r>
  <r>
    <x v="8"/>
    <x v="3"/>
    <x v="8"/>
    <x v="2"/>
    <s v="Black"/>
    <x v="2"/>
    <n v="16000"/>
    <x v="8"/>
  </r>
  <r>
    <x v="9"/>
    <x v="4"/>
    <x v="9"/>
    <x v="3"/>
    <s v="Blue"/>
    <x v="8"/>
    <n v="14000"/>
    <x v="9"/>
  </r>
  <r>
    <x v="10"/>
    <x v="0"/>
    <x v="10"/>
    <x v="2"/>
    <s v="Gray"/>
    <x v="2"/>
    <n v="19000"/>
    <x v="0"/>
  </r>
  <r>
    <x v="11"/>
    <x v="1"/>
    <x v="11"/>
    <x v="4"/>
    <s v="Red"/>
    <x v="6"/>
    <n v="23000"/>
    <x v="1"/>
  </r>
  <r>
    <x v="12"/>
    <x v="2"/>
    <x v="12"/>
    <x v="1"/>
    <s v="White"/>
    <x v="4"/>
    <n v="21000"/>
    <x v="2"/>
  </r>
  <r>
    <x v="13"/>
    <x v="3"/>
    <x v="13"/>
    <x v="0"/>
    <s v="Black"/>
    <x v="0"/>
    <n v="18000"/>
    <x v="3"/>
  </r>
  <r>
    <x v="14"/>
    <x v="4"/>
    <x v="14"/>
    <x v="1"/>
    <s v="Blue"/>
    <x v="1"/>
    <n v="20000"/>
    <x v="4"/>
  </r>
  <r>
    <x v="15"/>
    <x v="0"/>
    <x v="15"/>
    <x v="3"/>
    <s v="Silver"/>
    <x v="3"/>
    <n v="25000"/>
    <x v="5"/>
  </r>
  <r>
    <x v="16"/>
    <x v="1"/>
    <x v="16"/>
    <x v="2"/>
    <s v="Gray"/>
    <x v="2"/>
    <n v="24000"/>
    <x v="6"/>
  </r>
  <r>
    <x v="17"/>
    <x v="2"/>
    <x v="17"/>
    <x v="0"/>
    <s v="White"/>
    <x v="8"/>
    <n v="23000"/>
    <x v="7"/>
  </r>
  <r>
    <x v="18"/>
    <x v="3"/>
    <x v="18"/>
    <x v="4"/>
    <s v="Black"/>
    <x v="1"/>
    <n v="28000"/>
    <x v="8"/>
  </r>
  <r>
    <x v="19"/>
    <x v="4"/>
    <x v="19"/>
    <x v="1"/>
    <s v="Red"/>
    <x v="4"/>
    <n v="25000"/>
    <x v="9"/>
  </r>
  <r>
    <x v="20"/>
    <x v="0"/>
    <x v="20"/>
    <x v="5"/>
    <s v="Silver"/>
    <x v="9"/>
    <n v="27000"/>
    <x v="0"/>
  </r>
  <r>
    <x v="21"/>
    <x v="1"/>
    <x v="21"/>
    <x v="3"/>
    <s v="White"/>
    <x v="2"/>
    <n v="22000"/>
    <x v="1"/>
  </r>
  <r>
    <x v="22"/>
    <x v="2"/>
    <x v="22"/>
    <x v="2"/>
    <s v="Blue"/>
    <x v="8"/>
    <n v="21000"/>
    <x v="2"/>
  </r>
  <r>
    <x v="23"/>
    <x v="3"/>
    <x v="23"/>
    <x v="0"/>
    <s v="Black"/>
    <x v="0"/>
    <n v="26000"/>
    <x v="3"/>
  </r>
  <r>
    <x v="24"/>
    <x v="4"/>
    <x v="24"/>
    <x v="1"/>
    <s v="Silver"/>
    <x v="6"/>
    <n v="29000"/>
    <x v="4"/>
  </r>
  <r>
    <x v="25"/>
    <x v="0"/>
    <x v="25"/>
    <x v="4"/>
    <s v="Red"/>
    <x v="1"/>
    <n v="27000"/>
    <x v="5"/>
  </r>
  <r>
    <x v="26"/>
    <x v="1"/>
    <x v="26"/>
    <x v="2"/>
    <s v="Gray"/>
    <x v="2"/>
    <n v="12000"/>
    <x v="6"/>
  </r>
  <r>
    <x v="27"/>
    <x v="2"/>
    <x v="27"/>
    <x v="0"/>
    <s v="White"/>
    <x v="8"/>
    <n v="15000"/>
    <x v="7"/>
  </r>
  <r>
    <x v="28"/>
    <x v="3"/>
    <x v="28"/>
    <x v="1"/>
    <s v="Blue"/>
    <x v="4"/>
    <n v="17000"/>
    <x v="8"/>
  </r>
  <r>
    <x v="29"/>
    <x v="4"/>
    <x v="29"/>
    <x v="3"/>
    <s v="Silver"/>
    <x v="3"/>
    <n v="14000"/>
    <x v="9"/>
  </r>
  <r>
    <x v="30"/>
    <x v="0"/>
    <x v="30"/>
    <x v="2"/>
    <s v="Black"/>
    <x v="2"/>
    <n v="12000"/>
    <x v="0"/>
  </r>
  <r>
    <x v="31"/>
    <x v="1"/>
    <x v="31"/>
    <x v="0"/>
    <s v="White"/>
    <x v="8"/>
    <n v="15000"/>
    <x v="1"/>
  </r>
  <r>
    <x v="32"/>
    <x v="2"/>
    <x v="32"/>
    <x v="1"/>
    <s v="Red"/>
    <x v="4"/>
    <n v="17000"/>
    <x v="2"/>
  </r>
  <r>
    <x v="33"/>
    <x v="3"/>
    <x v="33"/>
    <x v="4"/>
    <s v="Blue"/>
    <x v="1"/>
    <n v="14000"/>
    <x v="3"/>
  </r>
  <r>
    <x v="34"/>
    <x v="4"/>
    <x v="34"/>
    <x v="5"/>
    <s v="Silver"/>
    <x v="9"/>
    <n v="12000"/>
    <x v="4"/>
  </r>
  <r>
    <x v="35"/>
    <x v="0"/>
    <x v="35"/>
    <x v="3"/>
    <s v="Gray"/>
    <x v="2"/>
    <n v="15000"/>
    <x v="5"/>
  </r>
  <r>
    <x v="36"/>
    <x v="1"/>
    <x v="1"/>
    <x v="2"/>
    <s v="White"/>
    <x v="8"/>
    <n v="17000"/>
    <x v="6"/>
  </r>
  <r>
    <x v="37"/>
    <x v="2"/>
    <x v="36"/>
    <x v="0"/>
    <s v="Blue"/>
    <x v="4"/>
    <n v="14000"/>
    <x v="7"/>
  </r>
  <r>
    <x v="38"/>
    <x v="3"/>
    <x v="3"/>
    <x v="1"/>
    <s v="Black"/>
    <x v="0"/>
    <n v="16000"/>
    <x v="8"/>
  </r>
  <r>
    <x v="39"/>
    <x v="4"/>
    <x v="4"/>
    <x v="4"/>
    <s v="Red"/>
    <x v="1"/>
    <n v="18000"/>
    <x v="9"/>
  </r>
  <r>
    <x v="40"/>
    <x v="0"/>
    <x v="0"/>
    <x v="2"/>
    <s v="Silver"/>
    <x v="3"/>
    <n v="19000"/>
    <x v="0"/>
  </r>
  <r>
    <x v="41"/>
    <x v="1"/>
    <x v="6"/>
    <x v="0"/>
    <s v="White"/>
    <x v="8"/>
    <n v="18000"/>
    <x v="1"/>
  </r>
  <r>
    <x v="42"/>
    <x v="2"/>
    <x v="7"/>
    <x v="1"/>
    <s v="Blue"/>
    <x v="4"/>
    <n v="22000"/>
    <x v="2"/>
  </r>
  <r>
    <x v="43"/>
    <x v="3"/>
    <x v="37"/>
    <x v="4"/>
    <s v="Red"/>
    <x v="1"/>
    <n v="25000"/>
    <x v="3"/>
  </r>
  <r>
    <x v="44"/>
    <x v="4"/>
    <x v="38"/>
    <x v="5"/>
    <s v="Black"/>
    <x v="9"/>
    <n v="18000"/>
    <x v="4"/>
  </r>
  <r>
    <x v="45"/>
    <x v="0"/>
    <x v="39"/>
    <x v="3"/>
    <s v="Silver"/>
    <x v="2"/>
    <n v="19000"/>
    <x v="5"/>
  </r>
  <r>
    <x v="46"/>
    <x v="1"/>
    <x v="1"/>
    <x v="2"/>
    <s v="Gray"/>
    <x v="8"/>
    <n v="17000"/>
    <x v="6"/>
  </r>
  <r>
    <x v="47"/>
    <x v="2"/>
    <x v="27"/>
    <x v="0"/>
    <s v="White"/>
    <x v="0"/>
    <n v="16000"/>
    <x v="7"/>
  </r>
  <r>
    <x v="48"/>
    <x v="3"/>
    <x v="8"/>
    <x v="1"/>
    <s v="Blue"/>
    <x v="4"/>
    <n v="18000"/>
    <x v="8"/>
  </r>
  <r>
    <x v="49"/>
    <x v="4"/>
    <x v="9"/>
    <x v="4"/>
    <s v="Red"/>
    <x v="1"/>
    <n v="20000"/>
    <x v="9"/>
  </r>
  <r>
    <x v="50"/>
    <x v="0"/>
    <x v="5"/>
    <x v="2"/>
    <s v="Silver"/>
    <x v="2"/>
    <n v="19000"/>
    <x v="0"/>
  </r>
  <r>
    <x v="51"/>
    <x v="1"/>
    <x v="11"/>
    <x v="0"/>
    <s v="White"/>
    <x v="8"/>
    <n v="23000"/>
    <x v="1"/>
  </r>
  <r>
    <x v="52"/>
    <x v="2"/>
    <x v="12"/>
    <x v="1"/>
    <s v="Blue"/>
    <x v="4"/>
    <n v="21000"/>
    <x v="2"/>
  </r>
  <r>
    <x v="53"/>
    <x v="3"/>
    <x v="13"/>
    <x v="4"/>
    <s v="Black"/>
    <x v="1"/>
    <n v="24000"/>
    <x v="3"/>
  </r>
  <r>
    <x v="54"/>
    <x v="4"/>
    <x v="40"/>
    <x v="5"/>
    <s v="Red"/>
    <x v="9"/>
    <n v="20000"/>
    <x v="4"/>
  </r>
  <r>
    <x v="55"/>
    <x v="0"/>
    <x v="10"/>
    <x v="3"/>
    <s v="Gray"/>
    <x v="2"/>
    <n v="22000"/>
    <x v="5"/>
  </r>
  <r>
    <x v="56"/>
    <x v="1"/>
    <x v="16"/>
    <x v="2"/>
    <s v="White"/>
    <x v="8"/>
    <n v="24000"/>
    <x v="6"/>
  </r>
  <r>
    <x v="57"/>
    <x v="2"/>
    <x v="17"/>
    <x v="0"/>
    <s v="Blue"/>
    <x v="0"/>
    <n v="23000"/>
    <x v="7"/>
  </r>
  <r>
    <x v="58"/>
    <x v="3"/>
    <x v="18"/>
    <x v="1"/>
    <s v="Black"/>
    <x v="4"/>
    <n v="27000"/>
    <x v="8"/>
  </r>
  <r>
    <x v="59"/>
    <x v="4"/>
    <x v="19"/>
    <x v="4"/>
    <s v="Red"/>
    <x v="1"/>
    <n v="25000"/>
    <x v="9"/>
  </r>
  <r>
    <x v="60"/>
    <x v="0"/>
    <x v="20"/>
    <x v="5"/>
    <s v="Silver"/>
    <x v="9"/>
    <n v="28000"/>
    <x v="0"/>
  </r>
  <r>
    <x v="61"/>
    <x v="1"/>
    <x v="21"/>
    <x v="3"/>
    <s v="White"/>
    <x v="2"/>
    <n v="22000"/>
    <x v="1"/>
  </r>
  <r>
    <x v="62"/>
    <x v="2"/>
    <x v="22"/>
    <x v="2"/>
    <s v="Blue"/>
    <x v="8"/>
    <n v="21000"/>
    <x v="2"/>
  </r>
  <r>
    <x v="63"/>
    <x v="3"/>
    <x v="23"/>
    <x v="0"/>
    <s v="Black"/>
    <x v="0"/>
    <n v="26000"/>
    <x v="3"/>
  </r>
  <r>
    <x v="64"/>
    <x v="4"/>
    <x v="24"/>
    <x v="1"/>
    <s v="Silver"/>
    <x v="6"/>
    <n v="29000"/>
    <x v="4"/>
  </r>
  <r>
    <x v="65"/>
    <x v="0"/>
    <x v="25"/>
    <x v="4"/>
    <s v="Red"/>
    <x v="1"/>
    <n v="27000"/>
    <x v="5"/>
  </r>
  <r>
    <x v="66"/>
    <x v="1"/>
    <x v="26"/>
    <x v="2"/>
    <s v="Gray"/>
    <x v="2"/>
    <n v="12000"/>
    <x v="6"/>
  </r>
  <r>
    <x v="67"/>
    <x v="2"/>
    <x v="27"/>
    <x v="0"/>
    <s v="White"/>
    <x v="8"/>
    <n v="15000"/>
    <x v="7"/>
  </r>
  <r>
    <x v="68"/>
    <x v="3"/>
    <x v="28"/>
    <x v="1"/>
    <s v="Blue"/>
    <x v="4"/>
    <n v="17000"/>
    <x v="8"/>
  </r>
  <r>
    <x v="69"/>
    <x v="4"/>
    <x v="29"/>
    <x v="3"/>
    <s v="Silver"/>
    <x v="3"/>
    <n v="14000"/>
    <x v="9"/>
  </r>
  <r>
    <x v="70"/>
    <x v="0"/>
    <x v="30"/>
    <x v="2"/>
    <s v="Black"/>
    <x v="2"/>
    <n v="12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1" cacheId="0" applyNumberFormats="0" applyBorderFormats="0" applyFontFormats="0" applyPatternFormats="0" applyAlignmentFormats="0" applyWidthHeightFormats="1" dataCaption="Values" missingCaption="-" updatedVersion="6" minRefreshableVersion="3" useAutoFormatting="1" itemPrintTitles="1" createdVersion="6" indent="0" outline="1" outlineData="1" multipleFieldFilters="0" chartFormat="14" rowHeaderCaption="Car Brand" colHeaderCaption="Location">
  <location ref="A4:L11" firstHeaderRow="1" firstDataRow="2" firstDataCol="1"/>
  <pivotFields count="8">
    <pivotField dataField="1"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Row" showAll="0">
      <items count="6">
        <item x="3"/>
        <item x="2"/>
        <item x="1"/>
        <item x="4"/>
        <item x="0"/>
        <item t="default"/>
      </items>
    </pivotField>
    <pivotField showAll="0"/>
    <pivotField showAll="0">
      <items count="7">
        <item x="5"/>
        <item x="3"/>
        <item x="2"/>
        <item x="0"/>
        <item x="1"/>
        <item x="4"/>
        <item t="default"/>
      </items>
    </pivotField>
    <pivotField showAll="0"/>
    <pivotField showAll="0">
      <items count="11">
        <item h="1" x="5"/>
        <item h="1" x="6"/>
        <item h="1" x="1"/>
        <item h="1" x="4"/>
        <item h="1" x="0"/>
        <item h="1" x="8"/>
        <item h="1" x="2"/>
        <item h="1" x="3"/>
        <item h="1" x="7"/>
        <item x="9"/>
        <item t="default"/>
      </items>
    </pivotField>
    <pivotField showAll="0"/>
    <pivotField axis="axisCol" showAll="0">
      <items count="11">
        <item x="6"/>
        <item x="2"/>
        <item x="5"/>
        <item x="8"/>
        <item x="0"/>
        <item x="3"/>
        <item x="1"/>
        <item x="7"/>
        <item x="4"/>
        <item x="9"/>
        <item t="default"/>
      </items>
    </pivotField>
  </pivotFields>
  <rowFields count="1">
    <field x="1"/>
  </rowFields>
  <rowItems count="6">
    <i>
      <x/>
    </i>
    <i>
      <x v="1"/>
    </i>
    <i>
      <x v="2"/>
    </i>
    <i>
      <x v="3"/>
    </i>
    <i>
      <x v="4"/>
    </i>
    <i t="grand">
      <x/>
    </i>
  </rowItems>
  <colFields count="1">
    <field x="7"/>
  </colFields>
  <colItems count="11">
    <i>
      <x/>
    </i>
    <i>
      <x v="1"/>
    </i>
    <i>
      <x v="2"/>
    </i>
    <i>
      <x v="3"/>
    </i>
    <i>
      <x v="4"/>
    </i>
    <i>
      <x v="5"/>
    </i>
    <i>
      <x v="6"/>
    </i>
    <i>
      <x v="7"/>
    </i>
    <i>
      <x v="8"/>
    </i>
    <i>
      <x v="9"/>
    </i>
    <i t="grand">
      <x/>
    </i>
  </colItems>
  <dataFields count="1">
    <dataField name=" Car ID" fld="0" subtotal="count" baseField="0" baseItem="0"/>
  </dataFields>
  <formats count="24">
    <format dxfId="371">
      <pivotArea type="origin" dataOnly="0" labelOnly="1" outline="0" fieldPosition="0"/>
    </format>
    <format dxfId="370">
      <pivotArea field="7" type="button" dataOnly="0" labelOnly="1" outline="0" axis="axisCol" fieldPosition="0"/>
    </format>
    <format dxfId="369">
      <pivotArea type="topRight" dataOnly="0" labelOnly="1" outline="0" fieldPosition="0"/>
    </format>
    <format dxfId="368">
      <pivotArea field="1" type="button" dataOnly="0" labelOnly="1" outline="0" axis="axisRow" fieldPosition="0"/>
    </format>
    <format dxfId="367">
      <pivotArea dataOnly="0" labelOnly="1" fieldPosition="0">
        <references count="1">
          <reference field="7" count="0"/>
        </references>
      </pivotArea>
    </format>
    <format dxfId="366">
      <pivotArea dataOnly="0" labelOnly="1" grandCol="1" outline="0" fieldPosition="0"/>
    </format>
    <format dxfId="365">
      <pivotArea dataOnly="0" grandRow="1" axis="axisRow" fieldPosition="0"/>
    </format>
    <format dxfId="364">
      <pivotArea outline="0" collapsedLevelsAreSubtotals="1" fieldPosition="0"/>
    </format>
    <format dxfId="363">
      <pivotArea field="1" type="button" dataOnly="0" labelOnly="1" outline="0" axis="axisRow" fieldPosition="0"/>
    </format>
    <format dxfId="362">
      <pivotArea dataOnly="0" labelOnly="1" fieldPosition="0">
        <references count="1">
          <reference field="1" count="0"/>
        </references>
      </pivotArea>
    </format>
    <format dxfId="361">
      <pivotArea dataOnly="0" labelOnly="1" grandRow="1" outline="0" fieldPosition="0"/>
    </format>
    <format dxfId="360">
      <pivotArea dataOnly="0" labelOnly="1" fieldPosition="0">
        <references count="1">
          <reference field="7" count="0"/>
        </references>
      </pivotArea>
    </format>
    <format dxfId="359">
      <pivotArea dataOnly="0" labelOnly="1" grandCol="1" outline="0" fieldPosition="0"/>
    </format>
    <format dxfId="358">
      <pivotArea field="1" type="button" dataOnly="0" labelOnly="1" outline="0" axis="axisRow" fieldPosition="0"/>
    </format>
    <format dxfId="357">
      <pivotArea dataOnly="0" labelOnly="1" fieldPosition="0">
        <references count="1">
          <reference field="7" count="0"/>
        </references>
      </pivotArea>
    </format>
    <format dxfId="356">
      <pivotArea dataOnly="0" labelOnly="1" grandCol="1" outline="0" fieldPosition="0"/>
    </format>
    <format dxfId="355">
      <pivotArea field="1" type="button" dataOnly="0" labelOnly="1" outline="0" axis="axisRow" fieldPosition="0"/>
    </format>
    <format dxfId="354">
      <pivotArea dataOnly="0" labelOnly="1" fieldPosition="0">
        <references count="1">
          <reference field="7" count="0"/>
        </references>
      </pivotArea>
    </format>
    <format dxfId="353">
      <pivotArea dataOnly="0" labelOnly="1" grandCol="1" outline="0" fieldPosition="0"/>
    </format>
    <format dxfId="352">
      <pivotArea field="1" type="button" dataOnly="0" labelOnly="1" outline="0" axis="axisRow" fieldPosition="0"/>
    </format>
    <format dxfId="351">
      <pivotArea dataOnly="0" labelOnly="1" fieldPosition="0">
        <references count="1">
          <reference field="7" count="0"/>
        </references>
      </pivotArea>
    </format>
    <format dxfId="350">
      <pivotArea dataOnly="0" labelOnly="1" grandCol="1" outline="0" fieldPosition="0"/>
    </format>
    <format dxfId="349">
      <pivotArea dataOnly="0" fieldPosition="0">
        <references count="1">
          <reference field="1" count="0"/>
        </references>
      </pivotArea>
    </format>
    <format dxfId="348">
      <pivotArea dataOnly="0" grandRow="1" axis="axisRow" fieldPosition="0"/>
    </format>
  </formats>
  <chartFormats count="41">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 chart="2" format="4" series="1">
      <pivotArea type="data" outline="0" fieldPosition="0">
        <references count="2">
          <reference field="4294967294" count="1" selected="0">
            <x v="0"/>
          </reference>
          <reference field="7" count="1" selected="0">
            <x v="4"/>
          </reference>
        </references>
      </pivotArea>
    </chartFormat>
    <chartFormat chart="2" format="5" series="1">
      <pivotArea type="data" outline="0" fieldPosition="0">
        <references count="2">
          <reference field="4294967294" count="1" selected="0">
            <x v="0"/>
          </reference>
          <reference field="7" count="1" selected="0">
            <x v="5"/>
          </reference>
        </references>
      </pivotArea>
    </chartFormat>
    <chartFormat chart="2" format="6" series="1">
      <pivotArea type="data" outline="0" fieldPosition="0">
        <references count="2">
          <reference field="4294967294" count="1" selected="0">
            <x v="0"/>
          </reference>
          <reference field="7" count="1" selected="0">
            <x v="6"/>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8"/>
          </reference>
        </references>
      </pivotArea>
    </chartFormat>
    <chartFormat chart="2" format="9" series="1">
      <pivotArea type="data" outline="0" fieldPosition="0">
        <references count="2">
          <reference field="4294967294" count="1" selected="0">
            <x v="0"/>
          </reference>
          <reference field="7" count="1" selected="0">
            <x v="9"/>
          </reference>
        </references>
      </pivotArea>
    </chartFormat>
    <chartFormat chart="2" format="10">
      <pivotArea type="data" outline="0" fieldPosition="0">
        <references count="3">
          <reference field="4294967294" count="1" selected="0">
            <x v="0"/>
          </reference>
          <reference field="1" count="1" selected="0">
            <x v="2"/>
          </reference>
          <reference field="7" count="1" selected="0">
            <x v="0"/>
          </reference>
        </references>
      </pivotArea>
    </chartFormat>
    <chartFormat chart="4" format="21" series="1">
      <pivotArea type="data" outline="0" fieldPosition="0">
        <references count="2">
          <reference field="4294967294" count="1" selected="0">
            <x v="0"/>
          </reference>
          <reference field="7" count="1" selected="0">
            <x v="0"/>
          </reference>
        </references>
      </pivotArea>
    </chartFormat>
    <chartFormat chart="4" format="22" series="1">
      <pivotArea type="data" outline="0" fieldPosition="0">
        <references count="2">
          <reference field="4294967294" count="1" selected="0">
            <x v="0"/>
          </reference>
          <reference field="7" count="1" selected="0">
            <x v="1"/>
          </reference>
        </references>
      </pivotArea>
    </chartFormat>
    <chartFormat chart="4" format="23" series="1">
      <pivotArea type="data" outline="0" fieldPosition="0">
        <references count="2">
          <reference field="4294967294" count="1" selected="0">
            <x v="0"/>
          </reference>
          <reference field="7" count="1" selected="0">
            <x v="2"/>
          </reference>
        </references>
      </pivotArea>
    </chartFormat>
    <chartFormat chart="4" format="24" series="1">
      <pivotArea type="data" outline="0" fieldPosition="0">
        <references count="2">
          <reference field="4294967294" count="1" selected="0">
            <x v="0"/>
          </reference>
          <reference field="7" count="1" selected="0">
            <x v="3"/>
          </reference>
        </references>
      </pivotArea>
    </chartFormat>
    <chartFormat chart="4" format="25" series="1">
      <pivotArea type="data" outline="0" fieldPosition="0">
        <references count="2">
          <reference field="4294967294" count="1" selected="0">
            <x v="0"/>
          </reference>
          <reference field="7" count="1" selected="0">
            <x v="4"/>
          </reference>
        </references>
      </pivotArea>
    </chartFormat>
    <chartFormat chart="4" format="26" series="1">
      <pivotArea type="data" outline="0" fieldPosition="0">
        <references count="2">
          <reference field="4294967294" count="1" selected="0">
            <x v="0"/>
          </reference>
          <reference field="7" count="1" selected="0">
            <x v="5"/>
          </reference>
        </references>
      </pivotArea>
    </chartFormat>
    <chartFormat chart="4" format="27" series="1">
      <pivotArea type="data" outline="0" fieldPosition="0">
        <references count="2">
          <reference field="4294967294" count="1" selected="0">
            <x v="0"/>
          </reference>
          <reference field="7" count="1" selected="0">
            <x v="6"/>
          </reference>
        </references>
      </pivotArea>
    </chartFormat>
    <chartFormat chart="4" format="28" series="1">
      <pivotArea type="data" outline="0" fieldPosition="0">
        <references count="2">
          <reference field="4294967294" count="1" selected="0">
            <x v="0"/>
          </reference>
          <reference field="7" count="1" selected="0">
            <x v="7"/>
          </reference>
        </references>
      </pivotArea>
    </chartFormat>
    <chartFormat chart="4" format="29" series="1">
      <pivotArea type="data" outline="0" fieldPosition="0">
        <references count="2">
          <reference field="4294967294" count="1" selected="0">
            <x v="0"/>
          </reference>
          <reference field="7" count="1" selected="0">
            <x v="8"/>
          </reference>
        </references>
      </pivotArea>
    </chartFormat>
    <chartFormat chart="4" format="30" series="1">
      <pivotArea type="data" outline="0" fieldPosition="0">
        <references count="2">
          <reference field="4294967294" count="1" selected="0">
            <x v="0"/>
          </reference>
          <reference field="7" count="1" selected="0">
            <x v="9"/>
          </reference>
        </references>
      </pivotArea>
    </chartFormat>
    <chartFormat chart="8" format="11" series="1">
      <pivotArea type="data" outline="0" fieldPosition="0">
        <references count="2">
          <reference field="4294967294" count="1" selected="0">
            <x v="0"/>
          </reference>
          <reference field="7" count="1" selected="0">
            <x v="0"/>
          </reference>
        </references>
      </pivotArea>
    </chartFormat>
    <chartFormat chart="8" format="12" series="1">
      <pivotArea type="data" outline="0" fieldPosition="0">
        <references count="2">
          <reference field="4294967294" count="1" selected="0">
            <x v="0"/>
          </reference>
          <reference field="7" count="1" selected="0">
            <x v="1"/>
          </reference>
        </references>
      </pivotArea>
    </chartFormat>
    <chartFormat chart="8" format="13" series="1">
      <pivotArea type="data" outline="0" fieldPosition="0">
        <references count="2">
          <reference field="4294967294" count="1" selected="0">
            <x v="0"/>
          </reference>
          <reference field="7" count="1" selected="0">
            <x v="2"/>
          </reference>
        </references>
      </pivotArea>
    </chartFormat>
    <chartFormat chart="8" format="14" series="1">
      <pivotArea type="data" outline="0" fieldPosition="0">
        <references count="2">
          <reference field="4294967294" count="1" selected="0">
            <x v="0"/>
          </reference>
          <reference field="7" count="1" selected="0">
            <x v="3"/>
          </reference>
        </references>
      </pivotArea>
    </chartFormat>
    <chartFormat chart="8" format="15" series="1">
      <pivotArea type="data" outline="0" fieldPosition="0">
        <references count="2">
          <reference field="4294967294" count="1" selected="0">
            <x v="0"/>
          </reference>
          <reference field="7" count="1" selected="0">
            <x v="4"/>
          </reference>
        </references>
      </pivotArea>
    </chartFormat>
    <chartFormat chart="8" format="16" series="1">
      <pivotArea type="data" outline="0" fieldPosition="0">
        <references count="2">
          <reference field="4294967294" count="1" selected="0">
            <x v="0"/>
          </reference>
          <reference field="7" count="1" selected="0">
            <x v="5"/>
          </reference>
        </references>
      </pivotArea>
    </chartFormat>
    <chartFormat chart="8" format="17" series="1">
      <pivotArea type="data" outline="0" fieldPosition="0">
        <references count="2">
          <reference field="4294967294" count="1" selected="0">
            <x v="0"/>
          </reference>
          <reference field="7" count="1" selected="0">
            <x v="6"/>
          </reference>
        </references>
      </pivotArea>
    </chartFormat>
    <chartFormat chart="8" format="18" series="1">
      <pivotArea type="data" outline="0" fieldPosition="0">
        <references count="2">
          <reference field="4294967294" count="1" selected="0">
            <x v="0"/>
          </reference>
          <reference field="7" count="1" selected="0">
            <x v="7"/>
          </reference>
        </references>
      </pivotArea>
    </chartFormat>
    <chartFormat chart="8" format="19" series="1">
      <pivotArea type="data" outline="0" fieldPosition="0">
        <references count="2">
          <reference field="4294967294" count="1" selected="0">
            <x v="0"/>
          </reference>
          <reference field="7" count="1" selected="0">
            <x v="8"/>
          </reference>
        </references>
      </pivotArea>
    </chartFormat>
    <chartFormat chart="8" format="20" series="1">
      <pivotArea type="data" outline="0" fieldPosition="0">
        <references count="2">
          <reference field="4294967294" count="1" selected="0">
            <x v="0"/>
          </reference>
          <reference field="7" count="1" selected="0">
            <x v="9"/>
          </reference>
        </references>
      </pivotArea>
    </chartFormat>
    <chartFormat chart="9" format="21" series="1">
      <pivotArea type="data" outline="0" fieldPosition="0">
        <references count="2">
          <reference field="4294967294" count="1" selected="0">
            <x v="0"/>
          </reference>
          <reference field="7" count="1" selected="0">
            <x v="0"/>
          </reference>
        </references>
      </pivotArea>
    </chartFormat>
    <chartFormat chart="9" format="22" series="1">
      <pivotArea type="data" outline="0" fieldPosition="0">
        <references count="2">
          <reference field="4294967294" count="1" selected="0">
            <x v="0"/>
          </reference>
          <reference field="7" count="1" selected="0">
            <x v="1"/>
          </reference>
        </references>
      </pivotArea>
    </chartFormat>
    <chartFormat chart="9" format="23" series="1">
      <pivotArea type="data" outline="0" fieldPosition="0">
        <references count="2">
          <reference field="4294967294" count="1" selected="0">
            <x v="0"/>
          </reference>
          <reference field="7" count="1" selected="0">
            <x v="2"/>
          </reference>
        </references>
      </pivotArea>
    </chartFormat>
    <chartFormat chart="9" format="24" series="1">
      <pivotArea type="data" outline="0" fieldPosition="0">
        <references count="2">
          <reference field="4294967294" count="1" selected="0">
            <x v="0"/>
          </reference>
          <reference field="7" count="1" selected="0">
            <x v="3"/>
          </reference>
        </references>
      </pivotArea>
    </chartFormat>
    <chartFormat chart="9" format="25" series="1">
      <pivotArea type="data" outline="0" fieldPosition="0">
        <references count="2">
          <reference field="4294967294" count="1" selected="0">
            <x v="0"/>
          </reference>
          <reference field="7" count="1" selected="0">
            <x v="4"/>
          </reference>
        </references>
      </pivotArea>
    </chartFormat>
    <chartFormat chart="9" format="26" series="1">
      <pivotArea type="data" outline="0" fieldPosition="0">
        <references count="2">
          <reference field="4294967294" count="1" selected="0">
            <x v="0"/>
          </reference>
          <reference field="7" count="1" selected="0">
            <x v="5"/>
          </reference>
        </references>
      </pivotArea>
    </chartFormat>
    <chartFormat chart="9" format="27" series="1">
      <pivotArea type="data" outline="0" fieldPosition="0">
        <references count="2">
          <reference field="4294967294" count="1" selected="0">
            <x v="0"/>
          </reference>
          <reference field="7" count="1" selected="0">
            <x v="6"/>
          </reference>
        </references>
      </pivotArea>
    </chartFormat>
    <chartFormat chart="9" format="28" series="1">
      <pivotArea type="data" outline="0" fieldPosition="0">
        <references count="2">
          <reference field="4294967294" count="1" selected="0">
            <x v="0"/>
          </reference>
          <reference field="7" count="1" selected="0">
            <x v="7"/>
          </reference>
        </references>
      </pivotArea>
    </chartFormat>
    <chartFormat chart="9" format="29" series="1">
      <pivotArea type="data" outline="0" fieldPosition="0">
        <references count="2">
          <reference field="4294967294" count="1" selected="0">
            <x v="0"/>
          </reference>
          <reference field="7" count="1" selected="0">
            <x v="8"/>
          </reference>
        </references>
      </pivotArea>
    </chartFormat>
    <chartFormat chart="9" format="30" series="1">
      <pivotArea type="data" outline="0" fieldPosition="0">
        <references count="2">
          <reference field="4294967294" count="1" selected="0">
            <x v="0"/>
          </reference>
          <reference field="7"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840A4-F499-114A-B351-E48BC0970F8F}"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Car Model">
  <location ref="A4:B45" firstHeaderRow="1" firstDataRow="1" firstDataCol="1"/>
  <pivotFields count="8">
    <pivotField showAll="0"/>
    <pivotField showAll="0"/>
    <pivotField axis="axisRow" showAll="0" sortType="descending">
      <items count="42">
        <item x="20"/>
        <item x="34"/>
        <item x="6"/>
        <item x="39"/>
        <item x="37"/>
        <item x="0"/>
        <item x="1"/>
        <item x="5"/>
        <item x="11"/>
        <item x="3"/>
        <item x="32"/>
        <item x="22"/>
        <item x="4"/>
        <item x="13"/>
        <item x="12"/>
        <item x="17"/>
        <item x="36"/>
        <item x="26"/>
        <item x="2"/>
        <item x="27"/>
        <item x="38"/>
        <item x="15"/>
        <item x="31"/>
        <item x="8"/>
        <item x="14"/>
        <item x="28"/>
        <item x="7"/>
        <item x="21"/>
        <item x="24"/>
        <item x="16"/>
        <item x="35"/>
        <item x="10"/>
        <item x="19"/>
        <item x="25"/>
        <item x="9"/>
        <item x="33"/>
        <item x="23"/>
        <item x="18"/>
        <item x="40"/>
        <item x="29"/>
        <item x="30"/>
        <item t="default"/>
      </items>
      <autoSortScope>
        <pivotArea dataOnly="0" outline="0" fieldPosition="0">
          <references count="1">
            <reference field="4294967294" count="1" selected="0">
              <x v="0"/>
            </reference>
          </references>
        </pivotArea>
      </autoSortScope>
    </pivotField>
    <pivotField showAll="0">
      <items count="7">
        <item x="5"/>
        <item x="3"/>
        <item x="2"/>
        <item x="0"/>
        <item x="1"/>
        <item x="4"/>
        <item t="default"/>
      </items>
    </pivotField>
    <pivotField showAll="0"/>
    <pivotField dataField="1" showAll="0">
      <items count="11">
        <item x="5"/>
        <item x="6"/>
        <item x="1"/>
        <item x="4"/>
        <item x="0"/>
        <item x="8"/>
        <item x="2"/>
        <item x="3"/>
        <item x="7"/>
        <item x="9"/>
        <item t="default"/>
      </items>
    </pivotField>
    <pivotField showAll="0"/>
    <pivotField showAll="0"/>
  </pivotFields>
  <rowFields count="1">
    <field x="2"/>
  </rowFields>
  <rowItems count="41">
    <i>
      <x v="38"/>
    </i>
    <i>
      <x/>
    </i>
    <i>
      <x v="1"/>
    </i>
    <i>
      <x v="20"/>
    </i>
    <i>
      <x v="26"/>
    </i>
    <i>
      <x v="9"/>
    </i>
    <i>
      <x v="21"/>
    </i>
    <i>
      <x v="5"/>
    </i>
    <i>
      <x v="39"/>
    </i>
    <i>
      <x v="30"/>
    </i>
    <i>
      <x v="27"/>
    </i>
    <i>
      <x v="18"/>
    </i>
    <i>
      <x v="3"/>
    </i>
    <i>
      <x v="29"/>
    </i>
    <i>
      <x v="7"/>
    </i>
    <i>
      <x v="31"/>
    </i>
    <i>
      <x v="23"/>
    </i>
    <i>
      <x v="17"/>
    </i>
    <i>
      <x v="40"/>
    </i>
    <i>
      <x v="8"/>
    </i>
    <i>
      <x v="6"/>
    </i>
    <i>
      <x v="34"/>
    </i>
    <i>
      <x v="2"/>
    </i>
    <i>
      <x v="11"/>
    </i>
    <i>
      <x v="15"/>
    </i>
    <i>
      <x v="19"/>
    </i>
    <i>
      <x v="22"/>
    </i>
    <i>
      <x v="13"/>
    </i>
    <i>
      <x v="36"/>
    </i>
    <i>
      <x v="12"/>
    </i>
    <i>
      <x v="10"/>
    </i>
    <i>
      <x v="37"/>
    </i>
    <i>
      <x v="16"/>
    </i>
    <i>
      <x v="25"/>
    </i>
    <i>
      <x v="32"/>
    </i>
    <i>
      <x v="14"/>
    </i>
    <i>
      <x v="35"/>
    </i>
    <i>
      <x v="4"/>
    </i>
    <i>
      <x v="24"/>
    </i>
    <i>
      <x v="33"/>
    </i>
    <i>
      <x v="28"/>
    </i>
  </rowItems>
  <colItems count="1">
    <i/>
  </colItems>
  <dataFields count="1">
    <dataField name="Max of Mileage" fld="5" subtotal="max" baseField="0" baseItem="0"/>
  </dataFields>
  <formats count="22">
    <format dxfId="347">
      <pivotArea field="2" type="button" dataOnly="0" labelOnly="1" outline="0" axis="axisRow" fieldPosition="0"/>
    </format>
    <format dxfId="346">
      <pivotArea dataOnly="0" labelOnly="1" outline="0" axis="axisValues" fieldPosition="0"/>
    </format>
    <format dxfId="345">
      <pivotArea field="2" type="button" dataOnly="0" labelOnly="1" outline="0" axis="axisRow" fieldPosition="0"/>
    </format>
    <format dxfId="344">
      <pivotArea dataOnly="0" labelOnly="1" outline="0" axis="axisValues" fieldPosition="0"/>
    </format>
    <format dxfId="343">
      <pivotArea field="2" type="button" dataOnly="0" labelOnly="1" outline="0" axis="axisRow" fieldPosition="0"/>
    </format>
    <format dxfId="342">
      <pivotArea dataOnly="0" labelOnly="1" outline="0" axis="axisValues" fieldPosition="0"/>
    </format>
    <format dxfId="341">
      <pivotArea field="2" type="button" dataOnly="0" labelOnly="1" outline="0" axis="axisRow" fieldPosition="0"/>
    </format>
    <format dxfId="340">
      <pivotArea dataOnly="0" labelOnly="1" outline="0" axis="axisValues" fieldPosition="0"/>
    </format>
    <format dxfId="339">
      <pivotArea collapsedLevelsAreSubtotals="1" fieldPosition="0">
        <references count="1">
          <reference field="2" count="0"/>
        </references>
      </pivotArea>
    </format>
    <format dxfId="338">
      <pivotArea field="2" type="button" dataOnly="0" labelOnly="1" outline="0" axis="axisRow" fieldPosition="0"/>
    </format>
    <format dxfId="337">
      <pivotArea dataOnly="0" labelOnly="1" outline="0" axis="axisValues" fieldPosition="0"/>
    </format>
    <format dxfId="336">
      <pivotArea field="2" type="button" dataOnly="0" labelOnly="1" outline="0" axis="axisRow" fieldPosition="0"/>
    </format>
    <format dxfId="335">
      <pivotArea dataOnly="0" labelOnly="1" outline="0" axis="axisValues" fieldPosition="0"/>
    </format>
    <format dxfId="334">
      <pivotArea field="2" type="button" dataOnly="0" labelOnly="1" outline="0" axis="axisRow" fieldPosition="0"/>
    </format>
    <format dxfId="333">
      <pivotArea dataOnly="0" labelOnly="1" outline="0" axis="axisValues" fieldPosition="0"/>
    </format>
    <format dxfId="332">
      <pivotArea dataOnly="0" fieldPosition="0">
        <references count="1">
          <reference field="2" count="0"/>
        </references>
      </pivotArea>
    </format>
    <format dxfId="331">
      <pivotArea dataOnly="0" fieldPosition="0">
        <references count="1">
          <reference field="2" count="0"/>
        </references>
      </pivotArea>
    </format>
    <format dxfId="330">
      <pivotArea type="all" dataOnly="0" outline="0" fieldPosition="0"/>
    </format>
    <format dxfId="329">
      <pivotArea outline="0" collapsedLevelsAreSubtotals="1" fieldPosition="0"/>
    </format>
    <format dxfId="328">
      <pivotArea field="2" type="button" dataOnly="0" labelOnly="1" outline="0" axis="axisRow" fieldPosition="0"/>
    </format>
    <format dxfId="327">
      <pivotArea dataOnly="0" labelOnly="1" fieldPosition="0">
        <references count="1">
          <reference field="2" count="0"/>
        </references>
      </pivotArea>
    </format>
    <format dxfId="3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90799AF-6B31-B74A-B2BB-CAA40BF084FF}" sourceName="Year">
  <pivotTables>
    <pivotTable tabId="3" name="PivotTable11"/>
    <pivotTable tabId="12" name="PivotTable1"/>
  </pivotTables>
  <data>
    <tabular pivotCacheId="851338544">
      <items count="6">
        <i x="5" s="1"/>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29AB51D-C134-9541-AF77-258E97417AA4}" cache="Slicer_Year" caption="Year" style="SlicerStyleLigh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80A9440-6F2C-7044-9D64-CB70211A25E5}" cache="Slicer_Year" caption="Year"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BD0D32-EF01-A542-AE7E-484D253C9BB4}" name="Table4" displayName="Table4" ref="A1:H1048576" totalsRowShown="0" headerRowDxfId="381" dataDxfId="380">
  <autoFilter ref="A1:H1048576" xr:uid="{37E4A539-C710-8749-9437-7D704CC01668}"/>
  <tableColumns count="8">
    <tableColumn id="1" xr3:uid="{B097AEAC-A3E7-A54B-9212-7DE9A7939772}" name="Car ID" dataDxfId="379"/>
    <tableColumn id="2" xr3:uid="{3AE08CDE-99CC-814F-B936-C865E11AD334}" name="Brand" dataDxfId="378"/>
    <tableColumn id="3" xr3:uid="{8B6D9DDF-B936-8540-8099-6A17897D075A}" name="Model" dataDxfId="377"/>
    <tableColumn id="4" xr3:uid="{BC3A2B5D-9BF2-B848-8D42-6461E5ECF2E0}" name="Year" dataDxfId="376"/>
    <tableColumn id="5" xr3:uid="{ED782264-D75B-2341-8DB4-EDE4038D1946}" name="Color" dataDxfId="375"/>
    <tableColumn id="6" xr3:uid="{C2CD9B48-094F-9C4F-B0F4-7DB024187DAF}" name="Mileage (miles)" dataDxfId="374"/>
    <tableColumn id="7" xr3:uid="{4CAA9CDA-00D0-8C42-99E4-194C2247127C}" name="Price" dataDxfId="373"/>
    <tableColumn id="8" xr3:uid="{A1B70B20-C865-8D43-AC32-C09ABE9C1147}" name="Location" dataDxfId="37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7D5A1A-15E2-F54F-8692-2BC6336ED55C}" name="Table3" displayName="Table3" ref="A4:C75" totalsRowShown="0">
  <autoFilter ref="A4:C75" xr:uid="{9C14C565-CCB7-CE4A-B0C6-3DFD746F417E}"/>
  <tableColumns count="3">
    <tableColumn id="1" xr3:uid="{178257EB-7E3F-BF4B-9527-D430EAC2D7A2}" name="Price" dataDxfId="325"/>
    <tableColumn id="2" xr3:uid="{98DA444B-3E81-0743-A52A-39FE4B3AB24E}" name="Car Prices " dataDxfId="324"/>
    <tableColumn id="3" xr3:uid="{DF09E716-5A08-1647-A3E1-97497522A7F1}" name="Frequency of Car Prices" dataDxfId="323"/>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483789-0C66-394A-836C-207F16FB0D6F}" name="Table2" displayName="Table2" ref="A4:E75" totalsRowShown="0" headerRowDxfId="322">
  <autoFilter ref="A4:E75" xr:uid="{D5E2B677-141D-D74A-8F2E-07BAF749BC73}"/>
  <tableColumns count="5">
    <tableColumn id="1" xr3:uid="{A4E307BA-F59A-A346-92B5-103E345277CE}" name="Year"/>
    <tableColumn id="2" xr3:uid="{F2125713-243F-B945-9572-22C536033CC1}" name="Current year">
      <calculatedColumnFormula>YEAR(TODAY())</calculatedColumnFormula>
    </tableColumn>
    <tableColumn id="3" xr3:uid="{C6E2F29F-2549-1546-9939-EB84293E1A62}" name="Car age">
      <calculatedColumnFormula>B5-A5</calculatedColumnFormula>
    </tableColumn>
    <tableColumn id="4" xr3:uid="{75EC24A9-34D4-184A-AA07-5610F64CACCD}" name="Mileage"/>
    <tableColumn id="5" xr3:uid="{80CD7332-1336-BF42-8F13-079D8896CA98}" name="Correlation Coefficient"/>
  </tableColumns>
  <tableStyleInfo name="TableStyleMedium1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D74A-FE3B-CB4D-A3B7-160C67CEE5FB}">
  <dimension ref="A1"/>
  <sheetViews>
    <sheetView showGridLines="0" tabSelected="1" workbookViewId="0">
      <selection activeCell="R25" sqref="R25"/>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2"/>
  <sheetViews>
    <sheetView workbookViewId="0">
      <pane ySplit="1" topLeftCell="A2" activePane="bottomLeft" state="frozen"/>
      <selection pane="bottomLeft" activeCell="B10" sqref="B10"/>
    </sheetView>
  </sheetViews>
  <sheetFormatPr baseColWidth="10" defaultRowHeight="16" x14ac:dyDescent="0.2"/>
  <cols>
    <col min="1" max="1" width="23" style="8" customWidth="1"/>
    <col min="2" max="2" width="24" style="8" customWidth="1"/>
    <col min="3" max="3" width="23.42578125" style="8" customWidth="1"/>
    <col min="4" max="4" width="22" style="8" customWidth="1"/>
    <col min="5" max="5" width="24.42578125" style="8" customWidth="1"/>
    <col min="6" max="6" width="22.5703125" style="8" customWidth="1"/>
    <col min="7" max="7" width="21.140625" style="24" customWidth="1"/>
    <col min="8" max="8" width="28.140625" style="8" customWidth="1"/>
  </cols>
  <sheetData>
    <row r="1" spans="1:8" ht="19" x14ac:dyDescent="0.25">
      <c r="A1" s="25" t="s">
        <v>0</v>
      </c>
      <c r="B1" s="25" t="s">
        <v>1</v>
      </c>
      <c r="C1" s="25" t="s">
        <v>2</v>
      </c>
      <c r="D1" s="25" t="s">
        <v>3</v>
      </c>
      <c r="E1" s="25" t="s">
        <v>4</v>
      </c>
      <c r="F1" s="25" t="s">
        <v>108</v>
      </c>
      <c r="G1" s="26" t="s">
        <v>6</v>
      </c>
      <c r="H1" s="25" t="s">
        <v>7</v>
      </c>
    </row>
    <row r="2" spans="1:8" x14ac:dyDescent="0.2">
      <c r="A2" s="8">
        <v>1</v>
      </c>
      <c r="B2" s="8" t="s">
        <v>8</v>
      </c>
      <c r="C2" s="8" t="s">
        <v>9</v>
      </c>
      <c r="D2" s="8">
        <v>2018</v>
      </c>
      <c r="E2" s="8" t="s">
        <v>10</v>
      </c>
      <c r="F2" s="8">
        <v>45000</v>
      </c>
      <c r="G2" s="24">
        <v>18000</v>
      </c>
      <c r="H2" s="8" t="s">
        <v>11</v>
      </c>
    </row>
    <row r="3" spans="1:8" x14ac:dyDescent="0.2">
      <c r="A3" s="8">
        <v>2</v>
      </c>
      <c r="B3" s="8" t="s">
        <v>12</v>
      </c>
      <c r="C3" s="8" t="s">
        <v>13</v>
      </c>
      <c r="D3" s="8">
        <v>2019</v>
      </c>
      <c r="E3" s="8" t="s">
        <v>14</v>
      </c>
      <c r="F3" s="8">
        <v>35000</v>
      </c>
      <c r="G3" s="24">
        <v>16000</v>
      </c>
      <c r="H3" s="8" t="s">
        <v>15</v>
      </c>
    </row>
    <row r="4" spans="1:8" x14ac:dyDescent="0.2">
      <c r="A4" s="8">
        <v>3</v>
      </c>
      <c r="B4" s="8" t="s">
        <v>16</v>
      </c>
      <c r="C4" s="8" t="s">
        <v>17</v>
      </c>
      <c r="D4" s="8">
        <v>2017</v>
      </c>
      <c r="E4" s="8" t="s">
        <v>18</v>
      </c>
      <c r="F4" s="8">
        <v>55000</v>
      </c>
      <c r="G4" s="24">
        <v>14000</v>
      </c>
      <c r="H4" s="8" t="s">
        <v>19</v>
      </c>
    </row>
    <row r="5" spans="1:8" x14ac:dyDescent="0.2">
      <c r="A5" s="8">
        <v>4</v>
      </c>
      <c r="B5" s="8" t="s">
        <v>20</v>
      </c>
      <c r="C5" s="8" t="s">
        <v>21</v>
      </c>
      <c r="D5" s="8">
        <v>2016</v>
      </c>
      <c r="E5" s="8" t="s">
        <v>22</v>
      </c>
      <c r="F5" s="8">
        <v>60000</v>
      </c>
      <c r="G5" s="24">
        <v>12000</v>
      </c>
      <c r="H5" s="8" t="s">
        <v>23</v>
      </c>
    </row>
    <row r="6" spans="1:8" x14ac:dyDescent="0.2">
      <c r="A6" s="8">
        <v>5</v>
      </c>
      <c r="B6" s="8" t="s">
        <v>24</v>
      </c>
      <c r="C6" s="8" t="s">
        <v>25</v>
      </c>
      <c r="D6" s="8">
        <v>2018</v>
      </c>
      <c r="E6" s="8" t="s">
        <v>26</v>
      </c>
      <c r="F6" s="8">
        <v>40000</v>
      </c>
      <c r="G6" s="24">
        <v>15000</v>
      </c>
      <c r="H6" s="8" t="s">
        <v>27</v>
      </c>
    </row>
    <row r="7" spans="1:8" x14ac:dyDescent="0.2">
      <c r="A7" s="8">
        <v>6</v>
      </c>
      <c r="B7" s="8" t="s">
        <v>8</v>
      </c>
      <c r="C7" s="8" t="s">
        <v>28</v>
      </c>
      <c r="D7" s="8">
        <v>2020</v>
      </c>
      <c r="E7" s="8" t="s">
        <v>29</v>
      </c>
      <c r="F7" s="8">
        <v>25000</v>
      </c>
      <c r="G7" s="24">
        <v>19000</v>
      </c>
      <c r="H7" s="8" t="s">
        <v>30</v>
      </c>
    </row>
    <row r="8" spans="1:8" x14ac:dyDescent="0.2">
      <c r="A8" s="8">
        <v>7</v>
      </c>
      <c r="B8" s="8" t="s">
        <v>12</v>
      </c>
      <c r="C8" s="8" t="s">
        <v>31</v>
      </c>
      <c r="D8" s="8">
        <v>2019</v>
      </c>
      <c r="E8" s="8" t="s">
        <v>10</v>
      </c>
      <c r="F8" s="8">
        <v>30000</v>
      </c>
      <c r="G8" s="24">
        <v>18000</v>
      </c>
      <c r="H8" s="8" t="s">
        <v>32</v>
      </c>
    </row>
    <row r="9" spans="1:8" x14ac:dyDescent="0.2">
      <c r="A9" s="8">
        <v>8</v>
      </c>
      <c r="B9" s="8" t="s">
        <v>16</v>
      </c>
      <c r="C9" s="8" t="s">
        <v>33</v>
      </c>
      <c r="D9" s="8">
        <v>2015</v>
      </c>
      <c r="E9" s="8" t="s">
        <v>34</v>
      </c>
      <c r="F9" s="8">
        <v>65000</v>
      </c>
      <c r="G9" s="24">
        <v>22000</v>
      </c>
      <c r="H9" s="8" t="s">
        <v>35</v>
      </c>
    </row>
    <row r="10" spans="1:8" x14ac:dyDescent="0.2">
      <c r="A10" s="8">
        <v>9</v>
      </c>
      <c r="B10" s="8" t="s">
        <v>20</v>
      </c>
      <c r="C10" s="8" t="s">
        <v>36</v>
      </c>
      <c r="D10" s="8">
        <v>2017</v>
      </c>
      <c r="E10" s="8" t="s">
        <v>26</v>
      </c>
      <c r="F10" s="8">
        <v>55000</v>
      </c>
      <c r="G10" s="24">
        <v>16000</v>
      </c>
      <c r="H10" s="8" t="s">
        <v>37</v>
      </c>
    </row>
    <row r="11" spans="1:8" x14ac:dyDescent="0.2">
      <c r="A11" s="8">
        <v>10</v>
      </c>
      <c r="B11" s="8" t="s">
        <v>24</v>
      </c>
      <c r="C11" s="8" t="s">
        <v>38</v>
      </c>
      <c r="D11" s="8">
        <v>2016</v>
      </c>
      <c r="E11" s="8" t="s">
        <v>14</v>
      </c>
      <c r="F11" s="8">
        <v>50000</v>
      </c>
      <c r="G11" s="24">
        <v>14000</v>
      </c>
      <c r="H11" s="8" t="s">
        <v>39</v>
      </c>
    </row>
    <row r="12" spans="1:8" x14ac:dyDescent="0.2">
      <c r="A12" s="8">
        <v>11</v>
      </c>
      <c r="B12" s="8" t="s">
        <v>8</v>
      </c>
      <c r="C12" s="8" t="s">
        <v>40</v>
      </c>
      <c r="D12" s="8">
        <v>2017</v>
      </c>
      <c r="E12" s="8" t="s">
        <v>29</v>
      </c>
      <c r="F12" s="8">
        <v>55000</v>
      </c>
      <c r="G12" s="24">
        <v>19000</v>
      </c>
      <c r="H12" s="8" t="s">
        <v>11</v>
      </c>
    </row>
    <row r="13" spans="1:8" x14ac:dyDescent="0.2">
      <c r="A13" s="8">
        <v>12</v>
      </c>
      <c r="B13" s="8" t="s">
        <v>12</v>
      </c>
      <c r="C13" s="8" t="s">
        <v>41</v>
      </c>
      <c r="D13" s="8">
        <v>2020</v>
      </c>
      <c r="E13" s="8" t="s">
        <v>22</v>
      </c>
      <c r="F13" s="8">
        <v>30000</v>
      </c>
      <c r="G13" s="24">
        <v>23000</v>
      </c>
      <c r="H13" s="8" t="s">
        <v>15</v>
      </c>
    </row>
    <row r="14" spans="1:8" x14ac:dyDescent="0.2">
      <c r="A14" s="8">
        <v>13</v>
      </c>
      <c r="B14" s="8" t="s">
        <v>16</v>
      </c>
      <c r="C14" s="8" t="s">
        <v>42</v>
      </c>
      <c r="D14" s="8">
        <v>2019</v>
      </c>
      <c r="E14" s="8" t="s">
        <v>10</v>
      </c>
      <c r="F14" s="8">
        <v>40000</v>
      </c>
      <c r="G14" s="24">
        <v>21000</v>
      </c>
      <c r="H14" s="8" t="s">
        <v>19</v>
      </c>
    </row>
    <row r="15" spans="1:8" x14ac:dyDescent="0.2">
      <c r="A15" s="8">
        <v>14</v>
      </c>
      <c r="B15" s="8" t="s">
        <v>20</v>
      </c>
      <c r="C15" s="8" t="s">
        <v>43</v>
      </c>
      <c r="D15" s="8">
        <v>2018</v>
      </c>
      <c r="E15" s="8" t="s">
        <v>26</v>
      </c>
      <c r="F15" s="8">
        <v>45000</v>
      </c>
      <c r="G15" s="24">
        <v>18000</v>
      </c>
      <c r="H15" s="8" t="s">
        <v>23</v>
      </c>
    </row>
    <row r="16" spans="1:8" x14ac:dyDescent="0.2">
      <c r="A16" s="8">
        <v>15</v>
      </c>
      <c r="B16" s="8" t="s">
        <v>24</v>
      </c>
      <c r="C16" s="8" t="s">
        <v>44</v>
      </c>
      <c r="D16" s="8">
        <v>2019</v>
      </c>
      <c r="E16" s="8" t="s">
        <v>14</v>
      </c>
      <c r="F16" s="8">
        <v>35000</v>
      </c>
      <c r="G16" s="24">
        <v>20000</v>
      </c>
      <c r="H16" s="8" t="s">
        <v>27</v>
      </c>
    </row>
    <row r="17" spans="1:8" x14ac:dyDescent="0.2">
      <c r="A17" s="8">
        <v>16</v>
      </c>
      <c r="B17" s="8" t="s">
        <v>8</v>
      </c>
      <c r="C17" s="8" t="s">
        <v>45</v>
      </c>
      <c r="D17" s="8">
        <v>2016</v>
      </c>
      <c r="E17" s="8" t="s">
        <v>18</v>
      </c>
      <c r="F17" s="8">
        <v>60000</v>
      </c>
      <c r="G17" s="24">
        <v>25000</v>
      </c>
      <c r="H17" s="8" t="s">
        <v>30</v>
      </c>
    </row>
    <row r="18" spans="1:8" x14ac:dyDescent="0.2">
      <c r="A18" s="8">
        <v>17</v>
      </c>
      <c r="B18" s="8" t="s">
        <v>12</v>
      </c>
      <c r="C18" s="8" t="s">
        <v>46</v>
      </c>
      <c r="D18" s="8">
        <v>2017</v>
      </c>
      <c r="E18" s="8" t="s">
        <v>29</v>
      </c>
      <c r="F18" s="8">
        <v>55000</v>
      </c>
      <c r="G18" s="24">
        <v>24000</v>
      </c>
      <c r="H18" s="8" t="s">
        <v>32</v>
      </c>
    </row>
    <row r="19" spans="1:8" x14ac:dyDescent="0.2">
      <c r="A19" s="8">
        <v>18</v>
      </c>
      <c r="B19" s="8" t="s">
        <v>16</v>
      </c>
      <c r="C19" s="8" t="s">
        <v>47</v>
      </c>
      <c r="D19" s="8">
        <v>2018</v>
      </c>
      <c r="E19" s="8" t="s">
        <v>10</v>
      </c>
      <c r="F19" s="8">
        <v>50000</v>
      </c>
      <c r="G19" s="24">
        <v>23000</v>
      </c>
      <c r="H19" s="8" t="s">
        <v>35</v>
      </c>
    </row>
    <row r="20" spans="1:8" x14ac:dyDescent="0.2">
      <c r="A20" s="8">
        <v>19</v>
      </c>
      <c r="B20" s="8" t="s">
        <v>20</v>
      </c>
      <c r="C20" s="8" t="s">
        <v>48</v>
      </c>
      <c r="D20" s="8">
        <v>2020</v>
      </c>
      <c r="E20" s="8" t="s">
        <v>26</v>
      </c>
      <c r="F20" s="8">
        <v>35000</v>
      </c>
      <c r="G20" s="24">
        <v>28000</v>
      </c>
      <c r="H20" s="8" t="s">
        <v>37</v>
      </c>
    </row>
    <row r="21" spans="1:8" x14ac:dyDescent="0.2">
      <c r="A21" s="8">
        <v>20</v>
      </c>
      <c r="B21" s="8" t="s">
        <v>24</v>
      </c>
      <c r="C21" s="8" t="s">
        <v>49</v>
      </c>
      <c r="D21" s="8">
        <v>2019</v>
      </c>
      <c r="E21" s="8" t="s">
        <v>22</v>
      </c>
      <c r="F21" s="8">
        <v>40000</v>
      </c>
      <c r="G21" s="24">
        <v>25000</v>
      </c>
      <c r="H21" s="8" t="s">
        <v>39</v>
      </c>
    </row>
    <row r="22" spans="1:8" x14ac:dyDescent="0.2">
      <c r="A22" s="8">
        <v>21</v>
      </c>
      <c r="B22" s="8" t="s">
        <v>8</v>
      </c>
      <c r="C22" s="8" t="s">
        <v>50</v>
      </c>
      <c r="D22" s="8">
        <v>2015</v>
      </c>
      <c r="E22" s="8" t="s">
        <v>18</v>
      </c>
      <c r="F22" s="8">
        <v>70000</v>
      </c>
      <c r="G22" s="24">
        <v>27000</v>
      </c>
      <c r="H22" s="8" t="s">
        <v>11</v>
      </c>
    </row>
    <row r="23" spans="1:8" x14ac:dyDescent="0.2">
      <c r="A23" s="8">
        <v>22</v>
      </c>
      <c r="B23" s="8" t="s">
        <v>12</v>
      </c>
      <c r="C23" s="8" t="s">
        <v>51</v>
      </c>
      <c r="D23" s="8">
        <v>2016</v>
      </c>
      <c r="E23" s="8" t="s">
        <v>10</v>
      </c>
      <c r="F23" s="8">
        <v>55000</v>
      </c>
      <c r="G23" s="24">
        <v>22000</v>
      </c>
      <c r="H23" s="8" t="s">
        <v>15</v>
      </c>
    </row>
    <row r="24" spans="1:8" x14ac:dyDescent="0.2">
      <c r="A24" s="8">
        <v>23</v>
      </c>
      <c r="B24" s="8" t="s">
        <v>16</v>
      </c>
      <c r="C24" s="8" t="s">
        <v>52</v>
      </c>
      <c r="D24" s="8">
        <v>2017</v>
      </c>
      <c r="E24" s="8" t="s">
        <v>14</v>
      </c>
      <c r="F24" s="8">
        <v>50000</v>
      </c>
      <c r="G24" s="24">
        <v>21000</v>
      </c>
      <c r="H24" s="8" t="s">
        <v>19</v>
      </c>
    </row>
    <row r="25" spans="1:8" x14ac:dyDescent="0.2">
      <c r="A25" s="8">
        <v>24</v>
      </c>
      <c r="B25" s="8" t="s">
        <v>20</v>
      </c>
      <c r="C25" s="8" t="s">
        <v>53</v>
      </c>
      <c r="D25" s="8">
        <v>2018</v>
      </c>
      <c r="E25" s="8" t="s">
        <v>26</v>
      </c>
      <c r="F25" s="8">
        <v>45000</v>
      </c>
      <c r="G25" s="24">
        <v>26000</v>
      </c>
      <c r="H25" s="8" t="s">
        <v>23</v>
      </c>
    </row>
    <row r="26" spans="1:8" x14ac:dyDescent="0.2">
      <c r="A26" s="8">
        <v>25</v>
      </c>
      <c r="B26" s="8" t="s">
        <v>24</v>
      </c>
      <c r="C26" s="8" t="s">
        <v>54</v>
      </c>
      <c r="D26" s="8">
        <v>2019</v>
      </c>
      <c r="E26" s="8" t="s">
        <v>18</v>
      </c>
      <c r="F26" s="8">
        <v>30000</v>
      </c>
      <c r="G26" s="24">
        <v>29000</v>
      </c>
      <c r="H26" s="8" t="s">
        <v>27</v>
      </c>
    </row>
    <row r="27" spans="1:8" x14ac:dyDescent="0.2">
      <c r="A27" s="8">
        <v>26</v>
      </c>
      <c r="B27" s="8" t="s">
        <v>8</v>
      </c>
      <c r="C27" s="8" t="s">
        <v>55</v>
      </c>
      <c r="D27" s="8">
        <v>2020</v>
      </c>
      <c r="E27" s="8" t="s">
        <v>22</v>
      </c>
      <c r="F27" s="8">
        <v>35000</v>
      </c>
      <c r="G27" s="24">
        <v>27000</v>
      </c>
      <c r="H27" s="8" t="s">
        <v>30</v>
      </c>
    </row>
    <row r="28" spans="1:8" x14ac:dyDescent="0.2">
      <c r="A28" s="8">
        <v>27</v>
      </c>
      <c r="B28" s="8" t="s">
        <v>12</v>
      </c>
      <c r="C28" s="8" t="s">
        <v>56</v>
      </c>
      <c r="D28" s="8">
        <v>2017</v>
      </c>
      <c r="E28" s="8" t="s">
        <v>29</v>
      </c>
      <c r="F28" s="8">
        <v>55000</v>
      </c>
      <c r="G28" s="24">
        <v>12000</v>
      </c>
      <c r="H28" s="8" t="s">
        <v>32</v>
      </c>
    </row>
    <row r="29" spans="1:8" x14ac:dyDescent="0.2">
      <c r="A29" s="8">
        <v>28</v>
      </c>
      <c r="B29" s="8" t="s">
        <v>16</v>
      </c>
      <c r="C29" s="8" t="s">
        <v>57</v>
      </c>
      <c r="D29" s="8">
        <v>2018</v>
      </c>
      <c r="E29" s="8" t="s">
        <v>10</v>
      </c>
      <c r="F29" s="8">
        <v>50000</v>
      </c>
      <c r="G29" s="24">
        <v>15000</v>
      </c>
      <c r="H29" s="8" t="s">
        <v>35</v>
      </c>
    </row>
    <row r="30" spans="1:8" x14ac:dyDescent="0.2">
      <c r="A30" s="8">
        <v>29</v>
      </c>
      <c r="B30" s="8" t="s">
        <v>20</v>
      </c>
      <c r="C30" s="8" t="s">
        <v>58</v>
      </c>
      <c r="D30" s="8">
        <v>2019</v>
      </c>
      <c r="E30" s="8" t="s">
        <v>14</v>
      </c>
      <c r="F30" s="8">
        <v>40000</v>
      </c>
      <c r="G30" s="24">
        <v>17000</v>
      </c>
      <c r="H30" s="8" t="s">
        <v>37</v>
      </c>
    </row>
    <row r="31" spans="1:8" x14ac:dyDescent="0.2">
      <c r="A31" s="8">
        <v>30</v>
      </c>
      <c r="B31" s="8" t="s">
        <v>24</v>
      </c>
      <c r="C31" s="8" t="s">
        <v>59</v>
      </c>
      <c r="D31" s="8">
        <v>2016</v>
      </c>
      <c r="E31" s="8" t="s">
        <v>18</v>
      </c>
      <c r="F31" s="8">
        <v>60000</v>
      </c>
      <c r="G31" s="24">
        <v>14000</v>
      </c>
      <c r="H31" s="8" t="s">
        <v>39</v>
      </c>
    </row>
    <row r="32" spans="1:8" x14ac:dyDescent="0.2">
      <c r="A32" s="8">
        <v>31</v>
      </c>
      <c r="B32" s="8" t="s">
        <v>8</v>
      </c>
      <c r="C32" s="8" t="s">
        <v>60</v>
      </c>
      <c r="D32" s="8">
        <v>2017</v>
      </c>
      <c r="E32" s="8" t="s">
        <v>26</v>
      </c>
      <c r="F32" s="8">
        <v>55000</v>
      </c>
      <c r="G32" s="24">
        <v>12000</v>
      </c>
      <c r="H32" s="8" t="s">
        <v>11</v>
      </c>
    </row>
    <row r="33" spans="1:8" x14ac:dyDescent="0.2">
      <c r="A33" s="8">
        <v>32</v>
      </c>
      <c r="B33" s="8" t="s">
        <v>12</v>
      </c>
      <c r="C33" s="8" t="s">
        <v>61</v>
      </c>
      <c r="D33" s="8">
        <v>2018</v>
      </c>
      <c r="E33" s="8" t="s">
        <v>10</v>
      </c>
      <c r="F33" s="8">
        <v>50000</v>
      </c>
      <c r="G33" s="24">
        <v>15000</v>
      </c>
      <c r="H33" s="8" t="s">
        <v>15</v>
      </c>
    </row>
    <row r="34" spans="1:8" x14ac:dyDescent="0.2">
      <c r="A34" s="8">
        <v>33</v>
      </c>
      <c r="B34" s="8" t="s">
        <v>16</v>
      </c>
      <c r="C34" s="8" t="s">
        <v>62</v>
      </c>
      <c r="D34" s="8">
        <v>2019</v>
      </c>
      <c r="E34" s="8" t="s">
        <v>22</v>
      </c>
      <c r="F34" s="8">
        <v>40000</v>
      </c>
      <c r="G34" s="24">
        <v>17000</v>
      </c>
      <c r="H34" s="8" t="s">
        <v>19</v>
      </c>
    </row>
    <row r="35" spans="1:8" x14ac:dyDescent="0.2">
      <c r="A35" s="8">
        <v>34</v>
      </c>
      <c r="B35" s="8" t="s">
        <v>20</v>
      </c>
      <c r="C35" s="8" t="s">
        <v>63</v>
      </c>
      <c r="D35" s="8">
        <v>2020</v>
      </c>
      <c r="E35" s="8" t="s">
        <v>14</v>
      </c>
      <c r="F35" s="8">
        <v>35000</v>
      </c>
      <c r="G35" s="24">
        <v>14000</v>
      </c>
      <c r="H35" s="8" t="s">
        <v>23</v>
      </c>
    </row>
    <row r="36" spans="1:8" x14ac:dyDescent="0.2">
      <c r="A36" s="8">
        <v>35</v>
      </c>
      <c r="B36" s="8" t="s">
        <v>24</v>
      </c>
      <c r="C36" s="8" t="s">
        <v>64</v>
      </c>
      <c r="D36" s="8">
        <v>2015</v>
      </c>
      <c r="E36" s="8" t="s">
        <v>18</v>
      </c>
      <c r="F36" s="8">
        <v>70000</v>
      </c>
      <c r="G36" s="24">
        <v>12000</v>
      </c>
      <c r="H36" s="8" t="s">
        <v>27</v>
      </c>
    </row>
    <row r="37" spans="1:8" x14ac:dyDescent="0.2">
      <c r="A37" s="8">
        <v>36</v>
      </c>
      <c r="B37" s="8" t="s">
        <v>8</v>
      </c>
      <c r="C37" s="8" t="s">
        <v>65</v>
      </c>
      <c r="D37" s="8">
        <v>2016</v>
      </c>
      <c r="E37" s="8" t="s">
        <v>29</v>
      </c>
      <c r="F37" s="8">
        <v>55000</v>
      </c>
      <c r="G37" s="24">
        <v>15000</v>
      </c>
      <c r="H37" s="8" t="s">
        <v>30</v>
      </c>
    </row>
    <row r="38" spans="1:8" x14ac:dyDescent="0.2">
      <c r="A38" s="8">
        <v>37</v>
      </c>
      <c r="B38" s="8" t="s">
        <v>12</v>
      </c>
      <c r="C38" s="8" t="s">
        <v>13</v>
      </c>
      <c r="D38" s="8">
        <v>2017</v>
      </c>
      <c r="E38" s="8" t="s">
        <v>10</v>
      </c>
      <c r="F38" s="8">
        <v>50000</v>
      </c>
      <c r="G38" s="24">
        <v>17000</v>
      </c>
      <c r="H38" s="8" t="s">
        <v>32</v>
      </c>
    </row>
    <row r="39" spans="1:8" x14ac:dyDescent="0.2">
      <c r="A39" s="8">
        <v>38</v>
      </c>
      <c r="B39" s="8" t="s">
        <v>16</v>
      </c>
      <c r="C39" s="8" t="s">
        <v>66</v>
      </c>
      <c r="D39" s="8">
        <v>2018</v>
      </c>
      <c r="E39" s="8" t="s">
        <v>14</v>
      </c>
      <c r="F39" s="8">
        <v>40000</v>
      </c>
      <c r="G39" s="24">
        <v>14000</v>
      </c>
      <c r="H39" s="8" t="s">
        <v>35</v>
      </c>
    </row>
    <row r="40" spans="1:8" x14ac:dyDescent="0.2">
      <c r="A40" s="8">
        <v>39</v>
      </c>
      <c r="B40" s="8" t="s">
        <v>20</v>
      </c>
      <c r="C40" s="8" t="s">
        <v>21</v>
      </c>
      <c r="D40" s="8">
        <v>2019</v>
      </c>
      <c r="E40" s="8" t="s">
        <v>26</v>
      </c>
      <c r="F40" s="8">
        <v>45000</v>
      </c>
      <c r="G40" s="24">
        <v>16000</v>
      </c>
      <c r="H40" s="8" t="s">
        <v>37</v>
      </c>
    </row>
    <row r="41" spans="1:8" x14ac:dyDescent="0.2">
      <c r="A41" s="8">
        <v>40</v>
      </c>
      <c r="B41" s="8" t="s">
        <v>24</v>
      </c>
      <c r="C41" s="8" t="s">
        <v>25</v>
      </c>
      <c r="D41" s="8">
        <v>2020</v>
      </c>
      <c r="E41" s="8" t="s">
        <v>22</v>
      </c>
      <c r="F41" s="8">
        <v>35000</v>
      </c>
      <c r="G41" s="24">
        <v>18000</v>
      </c>
      <c r="H41" s="8" t="s">
        <v>39</v>
      </c>
    </row>
    <row r="42" spans="1:8" x14ac:dyDescent="0.2">
      <c r="A42" s="8">
        <v>41</v>
      </c>
      <c r="B42" s="8" t="s">
        <v>8</v>
      </c>
      <c r="C42" s="8" t="s">
        <v>9</v>
      </c>
      <c r="D42" s="8">
        <v>2017</v>
      </c>
      <c r="E42" s="8" t="s">
        <v>18</v>
      </c>
      <c r="F42" s="8">
        <v>60000</v>
      </c>
      <c r="G42" s="24">
        <v>19000</v>
      </c>
      <c r="H42" s="8" t="s">
        <v>11</v>
      </c>
    </row>
    <row r="43" spans="1:8" x14ac:dyDescent="0.2">
      <c r="A43" s="8">
        <v>42</v>
      </c>
      <c r="B43" s="8" t="s">
        <v>12</v>
      </c>
      <c r="C43" s="8" t="s">
        <v>31</v>
      </c>
      <c r="D43" s="8">
        <v>2018</v>
      </c>
      <c r="E43" s="8" t="s">
        <v>10</v>
      </c>
      <c r="F43" s="8">
        <v>50000</v>
      </c>
      <c r="G43" s="24">
        <v>18000</v>
      </c>
      <c r="H43" s="8" t="s">
        <v>15</v>
      </c>
    </row>
    <row r="44" spans="1:8" x14ac:dyDescent="0.2">
      <c r="A44" s="8">
        <v>43</v>
      </c>
      <c r="B44" s="8" t="s">
        <v>16</v>
      </c>
      <c r="C44" s="8" t="s">
        <v>33</v>
      </c>
      <c r="D44" s="8">
        <v>2019</v>
      </c>
      <c r="E44" s="8" t="s">
        <v>14</v>
      </c>
      <c r="F44" s="8">
        <v>40000</v>
      </c>
      <c r="G44" s="24">
        <v>22000</v>
      </c>
      <c r="H44" s="8" t="s">
        <v>19</v>
      </c>
    </row>
    <row r="45" spans="1:8" x14ac:dyDescent="0.2">
      <c r="A45" s="8">
        <v>44</v>
      </c>
      <c r="B45" s="8" t="s">
        <v>20</v>
      </c>
      <c r="C45" s="8" t="s">
        <v>67</v>
      </c>
      <c r="D45" s="8">
        <v>2020</v>
      </c>
      <c r="E45" s="8" t="s">
        <v>22</v>
      </c>
      <c r="F45" s="8">
        <v>35000</v>
      </c>
      <c r="G45" s="24">
        <v>25000</v>
      </c>
      <c r="H45" s="8" t="s">
        <v>23</v>
      </c>
    </row>
    <row r="46" spans="1:8" x14ac:dyDescent="0.2">
      <c r="A46" s="8">
        <v>45</v>
      </c>
      <c r="B46" s="8" t="s">
        <v>24</v>
      </c>
      <c r="C46" s="8" t="s">
        <v>68</v>
      </c>
      <c r="D46" s="8">
        <v>2015</v>
      </c>
      <c r="E46" s="8" t="s">
        <v>26</v>
      </c>
      <c r="F46" s="8">
        <v>70000</v>
      </c>
      <c r="G46" s="24">
        <v>18000</v>
      </c>
      <c r="H46" s="8" t="s">
        <v>27</v>
      </c>
    </row>
    <row r="47" spans="1:8" x14ac:dyDescent="0.2">
      <c r="A47" s="8">
        <v>46</v>
      </c>
      <c r="B47" s="8" t="s">
        <v>8</v>
      </c>
      <c r="C47" s="8" t="s">
        <v>69</v>
      </c>
      <c r="D47" s="8">
        <v>2016</v>
      </c>
      <c r="E47" s="8" t="s">
        <v>18</v>
      </c>
      <c r="F47" s="8">
        <v>55000</v>
      </c>
      <c r="G47" s="24">
        <v>19000</v>
      </c>
      <c r="H47" s="8" t="s">
        <v>30</v>
      </c>
    </row>
    <row r="48" spans="1:8" x14ac:dyDescent="0.2">
      <c r="A48" s="8">
        <v>47</v>
      </c>
      <c r="B48" s="8" t="s">
        <v>12</v>
      </c>
      <c r="C48" s="8" t="s">
        <v>13</v>
      </c>
      <c r="D48" s="8">
        <v>2017</v>
      </c>
      <c r="E48" s="8" t="s">
        <v>29</v>
      </c>
      <c r="F48" s="8">
        <v>50000</v>
      </c>
      <c r="G48" s="24">
        <v>17000</v>
      </c>
      <c r="H48" s="8" t="s">
        <v>32</v>
      </c>
    </row>
    <row r="49" spans="1:8" x14ac:dyDescent="0.2">
      <c r="A49" s="8">
        <v>48</v>
      </c>
      <c r="B49" s="8" t="s">
        <v>16</v>
      </c>
      <c r="C49" s="8" t="s">
        <v>57</v>
      </c>
      <c r="D49" s="8">
        <v>2018</v>
      </c>
      <c r="E49" s="8" t="s">
        <v>10</v>
      </c>
      <c r="F49" s="8">
        <v>45000</v>
      </c>
      <c r="G49" s="24">
        <v>16000</v>
      </c>
      <c r="H49" s="8" t="s">
        <v>35</v>
      </c>
    </row>
    <row r="50" spans="1:8" x14ac:dyDescent="0.2">
      <c r="A50" s="8">
        <v>49</v>
      </c>
      <c r="B50" s="8" t="s">
        <v>20</v>
      </c>
      <c r="C50" s="8" t="s">
        <v>36</v>
      </c>
      <c r="D50" s="8">
        <v>2019</v>
      </c>
      <c r="E50" s="8" t="s">
        <v>14</v>
      </c>
      <c r="F50" s="8">
        <v>40000</v>
      </c>
      <c r="G50" s="24">
        <v>18000</v>
      </c>
      <c r="H50" s="8" t="s">
        <v>37</v>
      </c>
    </row>
    <row r="51" spans="1:8" x14ac:dyDescent="0.2">
      <c r="A51" s="8">
        <v>50</v>
      </c>
      <c r="B51" s="8" t="s">
        <v>24</v>
      </c>
      <c r="C51" s="8" t="s">
        <v>38</v>
      </c>
      <c r="D51" s="8">
        <v>2020</v>
      </c>
      <c r="E51" s="8" t="s">
        <v>22</v>
      </c>
      <c r="F51" s="8">
        <v>35000</v>
      </c>
      <c r="G51" s="24">
        <v>20000</v>
      </c>
      <c r="H51" s="8" t="s">
        <v>39</v>
      </c>
    </row>
    <row r="52" spans="1:8" x14ac:dyDescent="0.2">
      <c r="A52" s="8">
        <v>51</v>
      </c>
      <c r="B52" s="8" t="s">
        <v>8</v>
      </c>
      <c r="C52" s="8" t="s">
        <v>28</v>
      </c>
      <c r="D52" s="8">
        <v>2017</v>
      </c>
      <c r="E52" s="8" t="s">
        <v>18</v>
      </c>
      <c r="F52" s="8">
        <v>55000</v>
      </c>
      <c r="G52" s="24">
        <v>19000</v>
      </c>
      <c r="H52" s="8" t="s">
        <v>11</v>
      </c>
    </row>
    <row r="53" spans="1:8" x14ac:dyDescent="0.2">
      <c r="A53" s="8">
        <v>52</v>
      </c>
      <c r="B53" s="8" t="s">
        <v>12</v>
      </c>
      <c r="C53" s="8" t="s">
        <v>41</v>
      </c>
      <c r="D53" s="8">
        <v>2018</v>
      </c>
      <c r="E53" s="8" t="s">
        <v>10</v>
      </c>
      <c r="F53" s="8">
        <v>50000</v>
      </c>
      <c r="G53" s="24">
        <v>23000</v>
      </c>
      <c r="H53" s="8" t="s">
        <v>15</v>
      </c>
    </row>
    <row r="54" spans="1:8" x14ac:dyDescent="0.2">
      <c r="A54" s="8">
        <v>53</v>
      </c>
      <c r="B54" s="8" t="s">
        <v>16</v>
      </c>
      <c r="C54" s="8" t="s">
        <v>42</v>
      </c>
      <c r="D54" s="8">
        <v>2019</v>
      </c>
      <c r="E54" s="8" t="s">
        <v>14</v>
      </c>
      <c r="F54" s="8">
        <v>40000</v>
      </c>
      <c r="G54" s="24">
        <v>21000</v>
      </c>
      <c r="H54" s="8" t="s">
        <v>19</v>
      </c>
    </row>
    <row r="55" spans="1:8" x14ac:dyDescent="0.2">
      <c r="A55" s="8">
        <v>54</v>
      </c>
      <c r="B55" s="8" t="s">
        <v>20</v>
      </c>
      <c r="C55" s="8" t="s">
        <v>43</v>
      </c>
      <c r="D55" s="8">
        <v>2020</v>
      </c>
      <c r="E55" s="8" t="s">
        <v>26</v>
      </c>
      <c r="F55" s="8">
        <v>35000</v>
      </c>
      <c r="G55" s="24">
        <v>24000</v>
      </c>
      <c r="H55" s="8" t="s">
        <v>23</v>
      </c>
    </row>
    <row r="56" spans="1:8" x14ac:dyDescent="0.2">
      <c r="A56" s="8">
        <v>55</v>
      </c>
      <c r="B56" s="8" t="s">
        <v>24</v>
      </c>
      <c r="C56" s="8" t="s">
        <v>70</v>
      </c>
      <c r="D56" s="8">
        <v>2015</v>
      </c>
      <c r="E56" s="8" t="s">
        <v>22</v>
      </c>
      <c r="F56" s="8">
        <v>70000</v>
      </c>
      <c r="G56" s="24">
        <v>20000</v>
      </c>
      <c r="H56" s="8" t="s">
        <v>27</v>
      </c>
    </row>
    <row r="57" spans="1:8" x14ac:dyDescent="0.2">
      <c r="A57" s="8">
        <v>56</v>
      </c>
      <c r="B57" s="8" t="s">
        <v>8</v>
      </c>
      <c r="C57" s="8" t="s">
        <v>40</v>
      </c>
      <c r="D57" s="8">
        <v>2016</v>
      </c>
      <c r="E57" s="8" t="s">
        <v>29</v>
      </c>
      <c r="F57" s="8">
        <v>55000</v>
      </c>
      <c r="G57" s="24">
        <v>22000</v>
      </c>
      <c r="H57" s="8" t="s">
        <v>30</v>
      </c>
    </row>
    <row r="58" spans="1:8" x14ac:dyDescent="0.2">
      <c r="A58" s="8">
        <v>57</v>
      </c>
      <c r="B58" s="8" t="s">
        <v>12</v>
      </c>
      <c r="C58" s="8" t="s">
        <v>46</v>
      </c>
      <c r="D58" s="8">
        <v>2017</v>
      </c>
      <c r="E58" s="8" t="s">
        <v>10</v>
      </c>
      <c r="F58" s="8">
        <v>50000</v>
      </c>
      <c r="G58" s="24">
        <v>24000</v>
      </c>
      <c r="H58" s="8" t="s">
        <v>32</v>
      </c>
    </row>
    <row r="59" spans="1:8" x14ac:dyDescent="0.2">
      <c r="A59" s="8">
        <v>58</v>
      </c>
      <c r="B59" s="8" t="s">
        <v>16</v>
      </c>
      <c r="C59" s="8" t="s">
        <v>47</v>
      </c>
      <c r="D59" s="8">
        <v>2018</v>
      </c>
      <c r="E59" s="8" t="s">
        <v>14</v>
      </c>
      <c r="F59" s="8">
        <v>45000</v>
      </c>
      <c r="G59" s="24">
        <v>23000</v>
      </c>
      <c r="H59" s="8" t="s">
        <v>35</v>
      </c>
    </row>
    <row r="60" spans="1:8" x14ac:dyDescent="0.2">
      <c r="A60" s="8">
        <v>59</v>
      </c>
      <c r="B60" s="8" t="s">
        <v>20</v>
      </c>
      <c r="C60" s="8" t="s">
        <v>48</v>
      </c>
      <c r="D60" s="8">
        <v>2019</v>
      </c>
      <c r="E60" s="8" t="s">
        <v>26</v>
      </c>
      <c r="F60" s="8">
        <v>40000</v>
      </c>
      <c r="G60" s="24">
        <v>27000</v>
      </c>
      <c r="H60" s="8" t="s">
        <v>37</v>
      </c>
    </row>
    <row r="61" spans="1:8" x14ac:dyDescent="0.2">
      <c r="A61" s="8">
        <v>60</v>
      </c>
      <c r="B61" s="8" t="s">
        <v>24</v>
      </c>
      <c r="C61" s="8" t="s">
        <v>49</v>
      </c>
      <c r="D61" s="8">
        <v>2020</v>
      </c>
      <c r="E61" s="8" t="s">
        <v>22</v>
      </c>
      <c r="F61" s="8">
        <v>35000</v>
      </c>
      <c r="G61" s="24">
        <v>25000</v>
      </c>
      <c r="H61" s="8" t="s">
        <v>39</v>
      </c>
    </row>
    <row r="62" spans="1:8" x14ac:dyDescent="0.2">
      <c r="A62" s="8">
        <v>61</v>
      </c>
      <c r="B62" s="8" t="s">
        <v>8</v>
      </c>
      <c r="C62" s="8" t="s">
        <v>50</v>
      </c>
      <c r="D62" s="8">
        <v>2015</v>
      </c>
      <c r="E62" s="8" t="s">
        <v>18</v>
      </c>
      <c r="F62" s="8">
        <v>70000</v>
      </c>
      <c r="G62" s="24">
        <v>28000</v>
      </c>
      <c r="H62" s="8" t="s">
        <v>11</v>
      </c>
    </row>
    <row r="63" spans="1:8" x14ac:dyDescent="0.2">
      <c r="A63" s="8">
        <v>62</v>
      </c>
      <c r="B63" s="8" t="s">
        <v>12</v>
      </c>
      <c r="C63" s="8" t="s">
        <v>51</v>
      </c>
      <c r="D63" s="8">
        <v>2016</v>
      </c>
      <c r="E63" s="8" t="s">
        <v>10</v>
      </c>
      <c r="F63" s="8">
        <v>55000</v>
      </c>
      <c r="G63" s="24">
        <v>22000</v>
      </c>
      <c r="H63" s="8" t="s">
        <v>15</v>
      </c>
    </row>
    <row r="64" spans="1:8" x14ac:dyDescent="0.2">
      <c r="A64" s="8">
        <v>63</v>
      </c>
      <c r="B64" s="8" t="s">
        <v>16</v>
      </c>
      <c r="C64" s="8" t="s">
        <v>52</v>
      </c>
      <c r="D64" s="8">
        <v>2017</v>
      </c>
      <c r="E64" s="8" t="s">
        <v>14</v>
      </c>
      <c r="F64" s="8">
        <v>50000</v>
      </c>
      <c r="G64" s="24">
        <v>21000</v>
      </c>
      <c r="H64" s="8" t="s">
        <v>19</v>
      </c>
    </row>
    <row r="65" spans="1:8" x14ac:dyDescent="0.2">
      <c r="A65" s="8">
        <v>64</v>
      </c>
      <c r="B65" s="8" t="s">
        <v>20</v>
      </c>
      <c r="C65" s="8" t="s">
        <v>53</v>
      </c>
      <c r="D65" s="8">
        <v>2018</v>
      </c>
      <c r="E65" s="8" t="s">
        <v>26</v>
      </c>
      <c r="F65" s="8">
        <v>45000</v>
      </c>
      <c r="G65" s="24">
        <v>26000</v>
      </c>
      <c r="H65" s="8" t="s">
        <v>23</v>
      </c>
    </row>
    <row r="66" spans="1:8" x14ac:dyDescent="0.2">
      <c r="A66" s="8">
        <v>65</v>
      </c>
      <c r="B66" s="8" t="s">
        <v>24</v>
      </c>
      <c r="C66" s="8" t="s">
        <v>54</v>
      </c>
      <c r="D66" s="8">
        <v>2019</v>
      </c>
      <c r="E66" s="8" t="s">
        <v>18</v>
      </c>
      <c r="F66" s="8">
        <v>30000</v>
      </c>
      <c r="G66" s="24">
        <v>29000</v>
      </c>
      <c r="H66" s="8" t="s">
        <v>27</v>
      </c>
    </row>
    <row r="67" spans="1:8" x14ac:dyDescent="0.2">
      <c r="A67" s="8">
        <v>66</v>
      </c>
      <c r="B67" s="8" t="s">
        <v>8</v>
      </c>
      <c r="C67" s="8" t="s">
        <v>55</v>
      </c>
      <c r="D67" s="8">
        <v>2020</v>
      </c>
      <c r="E67" s="8" t="s">
        <v>22</v>
      </c>
      <c r="F67" s="8">
        <v>35000</v>
      </c>
      <c r="G67" s="24">
        <v>27000</v>
      </c>
      <c r="H67" s="8" t="s">
        <v>30</v>
      </c>
    </row>
    <row r="68" spans="1:8" x14ac:dyDescent="0.2">
      <c r="A68" s="8">
        <v>67</v>
      </c>
      <c r="B68" s="8" t="s">
        <v>12</v>
      </c>
      <c r="C68" s="8" t="s">
        <v>56</v>
      </c>
      <c r="D68" s="8">
        <v>2017</v>
      </c>
      <c r="E68" s="8" t="s">
        <v>29</v>
      </c>
      <c r="F68" s="8">
        <v>55000</v>
      </c>
      <c r="G68" s="24">
        <v>12000</v>
      </c>
      <c r="H68" s="8" t="s">
        <v>32</v>
      </c>
    </row>
    <row r="69" spans="1:8" x14ac:dyDescent="0.2">
      <c r="A69" s="8">
        <v>68</v>
      </c>
      <c r="B69" s="8" t="s">
        <v>16</v>
      </c>
      <c r="C69" s="8" t="s">
        <v>57</v>
      </c>
      <c r="D69" s="8">
        <v>2018</v>
      </c>
      <c r="E69" s="8" t="s">
        <v>10</v>
      </c>
      <c r="F69" s="8">
        <v>50000</v>
      </c>
      <c r="G69" s="24">
        <v>15000</v>
      </c>
      <c r="H69" s="8" t="s">
        <v>35</v>
      </c>
    </row>
    <row r="70" spans="1:8" x14ac:dyDescent="0.2">
      <c r="A70" s="8">
        <v>69</v>
      </c>
      <c r="B70" s="8" t="s">
        <v>20</v>
      </c>
      <c r="C70" s="8" t="s">
        <v>58</v>
      </c>
      <c r="D70" s="8">
        <v>2019</v>
      </c>
      <c r="E70" s="8" t="s">
        <v>14</v>
      </c>
      <c r="F70" s="8">
        <v>40000</v>
      </c>
      <c r="G70" s="24">
        <v>17000</v>
      </c>
      <c r="H70" s="8" t="s">
        <v>37</v>
      </c>
    </row>
    <row r="71" spans="1:8" x14ac:dyDescent="0.2">
      <c r="A71" s="8">
        <v>70</v>
      </c>
      <c r="B71" s="8" t="s">
        <v>24</v>
      </c>
      <c r="C71" s="8" t="s">
        <v>59</v>
      </c>
      <c r="D71" s="8">
        <v>2016</v>
      </c>
      <c r="E71" s="8" t="s">
        <v>18</v>
      </c>
      <c r="F71" s="8">
        <v>60000</v>
      </c>
      <c r="G71" s="24">
        <v>14000</v>
      </c>
      <c r="H71" s="8" t="s">
        <v>39</v>
      </c>
    </row>
    <row r="72" spans="1:8" x14ac:dyDescent="0.2">
      <c r="A72" s="8">
        <v>71</v>
      </c>
      <c r="B72" s="8" t="s">
        <v>8</v>
      </c>
      <c r="C72" s="8" t="s">
        <v>60</v>
      </c>
      <c r="D72" s="8">
        <v>2017</v>
      </c>
      <c r="E72" s="8" t="s">
        <v>26</v>
      </c>
      <c r="F72" s="8">
        <v>55000</v>
      </c>
      <c r="G72" s="24">
        <v>12000</v>
      </c>
      <c r="H72" s="8" t="s">
        <v>11</v>
      </c>
    </row>
  </sheetData>
  <pageMargins left="0.75" right="0.75" top="1" bottom="1" header="0.5" footer="0.5"/>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L20"/>
  <sheetViews>
    <sheetView showGridLines="0" workbookViewId="0">
      <selection activeCell="C17" sqref="C17"/>
    </sheetView>
  </sheetViews>
  <sheetFormatPr baseColWidth="10" defaultRowHeight="16" x14ac:dyDescent="0.2"/>
  <cols>
    <col min="1" max="1" width="11.42578125" bestFit="1" customWidth="1"/>
    <col min="2" max="2" width="10.42578125" bestFit="1" customWidth="1"/>
    <col min="3" max="3" width="8.28515625" bestFit="1" customWidth="1"/>
    <col min="4" max="4" width="6" bestFit="1" customWidth="1"/>
    <col min="5" max="5" width="7.7109375" bestFit="1" customWidth="1"/>
    <col min="6" max="6" width="10.85546875" bestFit="1" customWidth="1"/>
    <col min="7" max="7" width="6.140625" bestFit="1" customWidth="1"/>
    <col min="8" max="8" width="9" bestFit="1" customWidth="1"/>
    <col min="9" max="9" width="7.7109375" bestFit="1" customWidth="1"/>
    <col min="10" max="10" width="12.5703125" bestFit="1" customWidth="1"/>
    <col min="11" max="11" width="6.85546875" customWidth="1"/>
  </cols>
  <sheetData>
    <row r="4" spans="1:12" x14ac:dyDescent="0.2">
      <c r="A4" s="3" t="s">
        <v>76</v>
      </c>
      <c r="B4" s="3" t="s">
        <v>7</v>
      </c>
      <c r="C4" s="3"/>
      <c r="D4" s="3"/>
      <c r="E4" s="3"/>
      <c r="F4" s="3"/>
      <c r="G4" s="3"/>
      <c r="H4" s="3"/>
      <c r="I4" s="3"/>
      <c r="J4" s="3"/>
      <c r="K4" s="3"/>
      <c r="L4" s="3"/>
    </row>
    <row r="5" spans="1:12" x14ac:dyDescent="0.2">
      <c r="A5" s="16" t="s">
        <v>105</v>
      </c>
      <c r="B5" s="16" t="s">
        <v>32</v>
      </c>
      <c r="C5" s="16" t="s">
        <v>19</v>
      </c>
      <c r="D5" s="16" t="s">
        <v>30</v>
      </c>
      <c r="E5" s="16" t="s">
        <v>37</v>
      </c>
      <c r="F5" s="16" t="s">
        <v>11</v>
      </c>
      <c r="G5" s="16" t="s">
        <v>23</v>
      </c>
      <c r="H5" s="16" t="s">
        <v>15</v>
      </c>
      <c r="I5" s="16" t="s">
        <v>35</v>
      </c>
      <c r="J5" s="16" t="s">
        <v>27</v>
      </c>
      <c r="K5" s="16" t="s">
        <v>39</v>
      </c>
      <c r="L5" s="16" t="s">
        <v>71</v>
      </c>
    </row>
    <row r="6" spans="1:12" x14ac:dyDescent="0.2">
      <c r="A6" s="17" t="s">
        <v>20</v>
      </c>
      <c r="B6" s="18">
        <v>0</v>
      </c>
      <c r="C6" s="18">
        <v>0</v>
      </c>
      <c r="D6" s="18">
        <v>0</v>
      </c>
      <c r="E6" s="18">
        <v>7</v>
      </c>
      <c r="F6" s="18">
        <v>0</v>
      </c>
      <c r="G6" s="18">
        <v>7</v>
      </c>
      <c r="H6" s="18">
        <v>0</v>
      </c>
      <c r="I6" s="18">
        <v>0</v>
      </c>
      <c r="J6" s="18">
        <v>0</v>
      </c>
      <c r="K6" s="18">
        <v>0</v>
      </c>
      <c r="L6" s="18">
        <v>14</v>
      </c>
    </row>
    <row r="7" spans="1:12" x14ac:dyDescent="0.2">
      <c r="A7" s="17" t="s">
        <v>16</v>
      </c>
      <c r="B7" s="18">
        <v>0</v>
      </c>
      <c r="C7" s="18">
        <v>7</v>
      </c>
      <c r="D7" s="18">
        <v>0</v>
      </c>
      <c r="E7" s="18">
        <v>0</v>
      </c>
      <c r="F7" s="18">
        <v>0</v>
      </c>
      <c r="G7" s="18">
        <v>0</v>
      </c>
      <c r="H7" s="18">
        <v>0</v>
      </c>
      <c r="I7" s="18">
        <v>7</v>
      </c>
      <c r="J7" s="18">
        <v>0</v>
      </c>
      <c r="K7" s="18">
        <v>0</v>
      </c>
      <c r="L7" s="18">
        <v>14</v>
      </c>
    </row>
    <row r="8" spans="1:12" x14ac:dyDescent="0.2">
      <c r="A8" s="17" t="s">
        <v>12</v>
      </c>
      <c r="B8" s="18">
        <v>7</v>
      </c>
      <c r="C8" s="18">
        <v>0</v>
      </c>
      <c r="D8" s="18">
        <v>0</v>
      </c>
      <c r="E8" s="18">
        <v>0</v>
      </c>
      <c r="F8" s="18">
        <v>0</v>
      </c>
      <c r="G8" s="18">
        <v>0</v>
      </c>
      <c r="H8" s="18">
        <v>7</v>
      </c>
      <c r="I8" s="18">
        <v>0</v>
      </c>
      <c r="J8" s="18">
        <v>0</v>
      </c>
      <c r="K8" s="18">
        <v>0</v>
      </c>
      <c r="L8" s="18">
        <v>14</v>
      </c>
    </row>
    <row r="9" spans="1:12" x14ac:dyDescent="0.2">
      <c r="A9" s="17" t="s">
        <v>24</v>
      </c>
      <c r="B9" s="18">
        <v>0</v>
      </c>
      <c r="C9" s="18">
        <v>0</v>
      </c>
      <c r="D9" s="18">
        <v>0</v>
      </c>
      <c r="E9" s="18">
        <v>0</v>
      </c>
      <c r="F9" s="18">
        <v>0</v>
      </c>
      <c r="G9" s="18">
        <v>0</v>
      </c>
      <c r="H9" s="18">
        <v>0</v>
      </c>
      <c r="I9" s="18">
        <v>0</v>
      </c>
      <c r="J9" s="18">
        <v>7</v>
      </c>
      <c r="K9" s="18">
        <v>7</v>
      </c>
      <c r="L9" s="18">
        <v>14</v>
      </c>
    </row>
    <row r="10" spans="1:12" x14ac:dyDescent="0.2">
      <c r="A10" s="17" t="s">
        <v>8</v>
      </c>
      <c r="B10" s="18">
        <v>0</v>
      </c>
      <c r="C10" s="18">
        <v>0</v>
      </c>
      <c r="D10" s="18">
        <v>7</v>
      </c>
      <c r="E10" s="18">
        <v>0</v>
      </c>
      <c r="F10" s="18">
        <v>8</v>
      </c>
      <c r="G10" s="18">
        <v>0</v>
      </c>
      <c r="H10" s="18">
        <v>0</v>
      </c>
      <c r="I10" s="18">
        <v>0</v>
      </c>
      <c r="J10" s="18">
        <v>0</v>
      </c>
      <c r="K10" s="18">
        <v>0</v>
      </c>
      <c r="L10" s="18">
        <v>15</v>
      </c>
    </row>
    <row r="11" spans="1:12" x14ac:dyDescent="0.2">
      <c r="A11" s="17" t="s">
        <v>71</v>
      </c>
      <c r="B11" s="18">
        <v>7</v>
      </c>
      <c r="C11" s="18">
        <v>7</v>
      </c>
      <c r="D11" s="18">
        <v>7</v>
      </c>
      <c r="E11" s="18">
        <v>7</v>
      </c>
      <c r="F11" s="18">
        <v>8</v>
      </c>
      <c r="G11" s="18">
        <v>7</v>
      </c>
      <c r="H11" s="18">
        <v>7</v>
      </c>
      <c r="I11" s="18">
        <v>7</v>
      </c>
      <c r="J11" s="18">
        <v>7</v>
      </c>
      <c r="K11" s="18">
        <v>7</v>
      </c>
      <c r="L11" s="18">
        <v>71</v>
      </c>
    </row>
    <row r="14" spans="1:12" ht="18" x14ac:dyDescent="0.25">
      <c r="A14" s="4" t="s">
        <v>72</v>
      </c>
      <c r="B14" s="2"/>
      <c r="C14" s="2"/>
      <c r="D14" s="2"/>
      <c r="E14" s="2"/>
      <c r="F14" s="2"/>
    </row>
    <row r="15" spans="1:12" ht="18" x14ac:dyDescent="0.25">
      <c r="A15" s="1" t="s">
        <v>73</v>
      </c>
      <c r="B15" s="2"/>
      <c r="C15" s="2"/>
      <c r="D15" s="2"/>
      <c r="E15" s="2"/>
      <c r="F15" s="2"/>
    </row>
    <row r="16" spans="1:12" ht="18" x14ac:dyDescent="0.25">
      <c r="A16" s="1" t="s">
        <v>74</v>
      </c>
      <c r="B16" s="2"/>
      <c r="C16" s="2"/>
      <c r="D16" s="2"/>
      <c r="E16" s="2"/>
      <c r="F16" s="2"/>
    </row>
    <row r="17" spans="1:6" ht="18" x14ac:dyDescent="0.25">
      <c r="A17" s="1" t="s">
        <v>75</v>
      </c>
      <c r="B17" s="2"/>
      <c r="C17" s="2" t="s">
        <v>77</v>
      </c>
      <c r="D17" s="2"/>
      <c r="E17" s="2"/>
      <c r="F17" s="2"/>
    </row>
    <row r="18" spans="1:6" ht="18" x14ac:dyDescent="0.25">
      <c r="A18" s="1" t="s">
        <v>78</v>
      </c>
      <c r="B18" s="2"/>
      <c r="C18" s="2"/>
      <c r="D18" s="2"/>
      <c r="E18" s="2"/>
      <c r="F18" s="2"/>
    </row>
    <row r="19" spans="1:6" ht="18" x14ac:dyDescent="0.25">
      <c r="A19" s="1" t="s">
        <v>79</v>
      </c>
      <c r="B19" s="2"/>
      <c r="C19" s="2"/>
      <c r="D19" s="2"/>
      <c r="E19" s="2"/>
      <c r="F19" s="2"/>
    </row>
    <row r="20" spans="1:6" ht="18" x14ac:dyDescent="0.25">
      <c r="A20" s="1" t="s">
        <v>80</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63DB4-7E4F-2246-8717-B1CE0332BB75}">
  <dimension ref="A4:J45"/>
  <sheetViews>
    <sheetView showGridLines="0" workbookViewId="0">
      <selection activeCell="D30" sqref="D30"/>
    </sheetView>
  </sheetViews>
  <sheetFormatPr baseColWidth="10" defaultRowHeight="16" x14ac:dyDescent="0.2"/>
  <cols>
    <col min="1" max="1" width="13.28515625" bestFit="1" customWidth="1"/>
    <col min="2" max="2" width="16.28515625" bestFit="1" customWidth="1"/>
  </cols>
  <sheetData>
    <row r="4" spans="1:2" ht="18" x14ac:dyDescent="0.2">
      <c r="A4" s="20" t="s">
        <v>106</v>
      </c>
      <c r="B4" s="20" t="s">
        <v>98</v>
      </c>
    </row>
    <row r="5" spans="1:2" x14ac:dyDescent="0.2">
      <c r="A5" s="21" t="s">
        <v>70</v>
      </c>
      <c r="B5" s="22">
        <v>70000</v>
      </c>
    </row>
    <row r="6" spans="1:2" x14ac:dyDescent="0.2">
      <c r="A6" s="21" t="s">
        <v>50</v>
      </c>
      <c r="B6" s="22">
        <v>70000</v>
      </c>
    </row>
    <row r="7" spans="1:2" x14ac:dyDescent="0.2">
      <c r="A7" s="21" t="s">
        <v>64</v>
      </c>
      <c r="B7" s="22">
        <v>70000</v>
      </c>
    </row>
    <row r="8" spans="1:2" x14ac:dyDescent="0.2">
      <c r="A8" s="21" t="s">
        <v>68</v>
      </c>
      <c r="B8" s="22">
        <v>70000</v>
      </c>
    </row>
    <row r="9" spans="1:2" x14ac:dyDescent="0.2">
      <c r="A9" s="21" t="s">
        <v>33</v>
      </c>
      <c r="B9" s="22">
        <v>65000</v>
      </c>
    </row>
    <row r="10" spans="1:2" x14ac:dyDescent="0.2">
      <c r="A10" s="21" t="s">
        <v>21</v>
      </c>
      <c r="B10" s="22">
        <v>60000</v>
      </c>
    </row>
    <row r="11" spans="1:2" x14ac:dyDescent="0.2">
      <c r="A11" s="21" t="s">
        <v>45</v>
      </c>
      <c r="B11" s="22">
        <v>60000</v>
      </c>
    </row>
    <row r="12" spans="1:2" x14ac:dyDescent="0.2">
      <c r="A12" s="21" t="s">
        <v>9</v>
      </c>
      <c r="B12" s="22">
        <v>60000</v>
      </c>
    </row>
    <row r="13" spans="1:2" x14ac:dyDescent="0.2">
      <c r="A13" s="21" t="s">
        <v>59</v>
      </c>
      <c r="B13" s="22">
        <v>60000</v>
      </c>
    </row>
    <row r="14" spans="1:2" x14ac:dyDescent="0.2">
      <c r="A14" s="21" t="s">
        <v>65</v>
      </c>
      <c r="B14" s="22">
        <v>55000</v>
      </c>
    </row>
    <row r="15" spans="1:2" x14ac:dyDescent="0.2">
      <c r="A15" s="21" t="s">
        <v>51</v>
      </c>
      <c r="B15" s="22">
        <v>55000</v>
      </c>
    </row>
    <row r="16" spans="1:2" x14ac:dyDescent="0.2">
      <c r="A16" s="21" t="s">
        <v>17</v>
      </c>
      <c r="B16" s="22">
        <v>55000</v>
      </c>
    </row>
    <row r="17" spans="1:10" x14ac:dyDescent="0.2">
      <c r="A17" s="21" t="s">
        <v>69</v>
      </c>
      <c r="B17" s="22">
        <v>55000</v>
      </c>
    </row>
    <row r="18" spans="1:10" x14ac:dyDescent="0.2">
      <c r="A18" s="21" t="s">
        <v>46</v>
      </c>
      <c r="B18" s="22">
        <v>55000</v>
      </c>
    </row>
    <row r="19" spans="1:10" x14ac:dyDescent="0.2">
      <c r="A19" s="21" t="s">
        <v>28</v>
      </c>
      <c r="B19" s="22">
        <v>55000</v>
      </c>
    </row>
    <row r="20" spans="1:10" x14ac:dyDescent="0.2">
      <c r="A20" s="21" t="s">
        <v>40</v>
      </c>
      <c r="B20" s="22">
        <v>55000</v>
      </c>
    </row>
    <row r="21" spans="1:10" x14ac:dyDescent="0.2">
      <c r="A21" s="21" t="s">
        <v>36</v>
      </c>
      <c r="B21" s="22">
        <v>55000</v>
      </c>
    </row>
    <row r="22" spans="1:10" x14ac:dyDescent="0.2">
      <c r="A22" s="21" t="s">
        <v>56</v>
      </c>
      <c r="B22" s="22">
        <v>55000</v>
      </c>
    </row>
    <row r="23" spans="1:10" x14ac:dyDescent="0.2">
      <c r="A23" s="21" t="s">
        <v>60</v>
      </c>
      <c r="B23" s="22">
        <v>55000</v>
      </c>
    </row>
    <row r="24" spans="1:10" x14ac:dyDescent="0.2">
      <c r="A24" s="21" t="s">
        <v>41</v>
      </c>
      <c r="B24" s="22">
        <v>50000</v>
      </c>
    </row>
    <row r="25" spans="1:10" x14ac:dyDescent="0.2">
      <c r="A25" s="21" t="s">
        <v>13</v>
      </c>
      <c r="B25" s="22">
        <v>50000</v>
      </c>
    </row>
    <row r="26" spans="1:10" x14ac:dyDescent="0.2">
      <c r="A26" s="21" t="s">
        <v>38</v>
      </c>
      <c r="B26" s="22">
        <v>50000</v>
      </c>
    </row>
    <row r="27" spans="1:10" x14ac:dyDescent="0.2">
      <c r="A27" s="21" t="s">
        <v>31</v>
      </c>
      <c r="B27" s="22">
        <v>50000</v>
      </c>
    </row>
    <row r="28" spans="1:10" x14ac:dyDescent="0.2">
      <c r="A28" s="21" t="s">
        <v>52</v>
      </c>
      <c r="B28" s="22">
        <v>50000</v>
      </c>
    </row>
    <row r="29" spans="1:10" ht="18" x14ac:dyDescent="0.25">
      <c r="A29" s="21" t="s">
        <v>47</v>
      </c>
      <c r="B29" s="22">
        <v>50000</v>
      </c>
      <c r="D29" s="2" t="s">
        <v>99</v>
      </c>
      <c r="E29" s="2"/>
      <c r="F29" s="2"/>
      <c r="G29" s="2"/>
      <c r="H29" s="2"/>
      <c r="I29" s="2"/>
      <c r="J29" s="2"/>
    </row>
    <row r="30" spans="1:10" ht="18" x14ac:dyDescent="0.25">
      <c r="A30" s="21" t="s">
        <v>57</v>
      </c>
      <c r="B30" s="22">
        <v>50000</v>
      </c>
      <c r="D30" s="2" t="s">
        <v>100</v>
      </c>
      <c r="E30" s="2"/>
      <c r="F30" s="2"/>
      <c r="G30" s="2"/>
      <c r="H30" s="2"/>
      <c r="I30" s="2"/>
      <c r="J30" s="2"/>
    </row>
    <row r="31" spans="1:10" ht="18" x14ac:dyDescent="0.25">
      <c r="A31" s="21" t="s">
        <v>61</v>
      </c>
      <c r="B31" s="22">
        <v>50000</v>
      </c>
      <c r="D31" s="2" t="s">
        <v>101</v>
      </c>
      <c r="E31" s="2"/>
      <c r="F31" s="2"/>
      <c r="G31" s="2"/>
      <c r="H31" s="2"/>
      <c r="I31" s="2"/>
      <c r="J31" s="2"/>
    </row>
    <row r="32" spans="1:10" ht="18" x14ac:dyDescent="0.25">
      <c r="A32" s="21" t="s">
        <v>43</v>
      </c>
      <c r="B32" s="22">
        <v>45000</v>
      </c>
      <c r="D32" s="2" t="s">
        <v>102</v>
      </c>
      <c r="E32" s="2"/>
      <c r="F32" s="2"/>
      <c r="G32" s="2"/>
      <c r="H32" s="2"/>
      <c r="I32" s="2"/>
      <c r="J32" s="2"/>
    </row>
    <row r="33" spans="1:10" ht="18" x14ac:dyDescent="0.25">
      <c r="A33" s="21" t="s">
        <v>53</v>
      </c>
      <c r="B33" s="22">
        <v>45000</v>
      </c>
      <c r="D33" s="2" t="s">
        <v>103</v>
      </c>
      <c r="E33" s="2"/>
      <c r="F33" s="2"/>
      <c r="G33" s="2"/>
      <c r="H33" s="2"/>
      <c r="I33" s="2"/>
      <c r="J33" s="2"/>
    </row>
    <row r="34" spans="1:10" ht="18" x14ac:dyDescent="0.25">
      <c r="A34" s="21" t="s">
        <v>25</v>
      </c>
      <c r="B34" s="22">
        <v>40000</v>
      </c>
      <c r="D34" s="2" t="s">
        <v>104</v>
      </c>
      <c r="E34" s="2"/>
      <c r="F34" s="2"/>
      <c r="G34" s="2"/>
      <c r="H34" s="2"/>
      <c r="I34" s="2"/>
      <c r="J34" s="2"/>
    </row>
    <row r="35" spans="1:10" x14ac:dyDescent="0.2">
      <c r="A35" s="21" t="s">
        <v>62</v>
      </c>
      <c r="B35" s="22">
        <v>40000</v>
      </c>
    </row>
    <row r="36" spans="1:10" x14ac:dyDescent="0.2">
      <c r="A36" s="21" t="s">
        <v>48</v>
      </c>
      <c r="B36" s="22">
        <v>40000</v>
      </c>
    </row>
    <row r="37" spans="1:10" x14ac:dyDescent="0.2">
      <c r="A37" s="21" t="s">
        <v>66</v>
      </c>
      <c r="B37" s="22">
        <v>40000</v>
      </c>
    </row>
    <row r="38" spans="1:10" x14ac:dyDescent="0.2">
      <c r="A38" s="21" t="s">
        <v>58</v>
      </c>
      <c r="B38" s="22">
        <v>40000</v>
      </c>
    </row>
    <row r="39" spans="1:10" x14ac:dyDescent="0.2">
      <c r="A39" s="21" t="s">
        <v>49</v>
      </c>
      <c r="B39" s="22">
        <v>40000</v>
      </c>
    </row>
    <row r="40" spans="1:10" x14ac:dyDescent="0.2">
      <c r="A40" s="21" t="s">
        <v>42</v>
      </c>
      <c r="B40" s="22">
        <v>40000</v>
      </c>
    </row>
    <row r="41" spans="1:10" x14ac:dyDescent="0.2">
      <c r="A41" s="21" t="s">
        <v>63</v>
      </c>
      <c r="B41" s="22">
        <v>35000</v>
      </c>
    </row>
    <row r="42" spans="1:10" x14ac:dyDescent="0.2">
      <c r="A42" s="21" t="s">
        <v>67</v>
      </c>
      <c r="B42" s="22">
        <v>35000</v>
      </c>
    </row>
    <row r="43" spans="1:10" x14ac:dyDescent="0.2">
      <c r="A43" s="21" t="s">
        <v>44</v>
      </c>
      <c r="B43" s="22">
        <v>35000</v>
      </c>
    </row>
    <row r="44" spans="1:10" x14ac:dyDescent="0.2">
      <c r="A44" s="21" t="s">
        <v>55</v>
      </c>
      <c r="B44" s="22">
        <v>35000</v>
      </c>
    </row>
    <row r="45" spans="1:10" x14ac:dyDescent="0.2">
      <c r="A45" s="21" t="s">
        <v>54</v>
      </c>
      <c r="B45" s="22">
        <v>30000</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F823-CD2B-AA4B-9B85-D448A228D7B0}">
  <dimension ref="A4:J75"/>
  <sheetViews>
    <sheetView showGridLines="0" workbookViewId="0">
      <selection activeCell="D26" sqref="D26"/>
    </sheetView>
  </sheetViews>
  <sheetFormatPr baseColWidth="10" defaultRowHeight="16" x14ac:dyDescent="0.2"/>
  <cols>
    <col min="1" max="1" width="19.28515625" style="7" customWidth="1"/>
    <col min="2" max="2" width="25.5703125" style="7" customWidth="1"/>
    <col min="3" max="3" width="27.7109375" customWidth="1"/>
  </cols>
  <sheetData>
    <row r="4" spans="1:4" ht="18" x14ac:dyDescent="0.2">
      <c r="A4" s="13" t="s">
        <v>6</v>
      </c>
      <c r="B4" s="14" t="s">
        <v>88</v>
      </c>
      <c r="C4" s="15" t="s">
        <v>89</v>
      </c>
      <c r="D4" s="8"/>
    </row>
    <row r="5" spans="1:4" x14ac:dyDescent="0.2">
      <c r="A5" s="9">
        <v>18000</v>
      </c>
      <c r="B5" s="23">
        <v>18000</v>
      </c>
      <c r="C5" s="10">
        <f>COUNTIF(A:A, "18,000")</f>
        <v>7</v>
      </c>
      <c r="D5" s="8"/>
    </row>
    <row r="6" spans="1:4" x14ac:dyDescent="0.2">
      <c r="A6" s="9">
        <v>16000</v>
      </c>
      <c r="B6" s="23">
        <v>16000</v>
      </c>
      <c r="C6" s="10">
        <f>COUNTIF(A:A, "16,000")</f>
        <v>4</v>
      </c>
      <c r="D6" s="8"/>
    </row>
    <row r="7" spans="1:4" x14ac:dyDescent="0.2">
      <c r="A7" s="9">
        <v>14000</v>
      </c>
      <c r="B7" s="23">
        <v>14000</v>
      </c>
      <c r="C7" s="10">
        <f>COUNTIF(A:A, "14,000")</f>
        <v>6</v>
      </c>
      <c r="D7" s="8"/>
    </row>
    <row r="8" spans="1:4" x14ac:dyDescent="0.2">
      <c r="A8" s="9">
        <v>12000</v>
      </c>
      <c r="B8" s="23">
        <v>12000</v>
      </c>
      <c r="C8" s="10">
        <f>COUNTIF(A:A, "12,000")</f>
        <v>6</v>
      </c>
      <c r="D8" s="8"/>
    </row>
    <row r="9" spans="1:4" x14ac:dyDescent="0.2">
      <c r="A9" s="9">
        <v>15000</v>
      </c>
      <c r="B9" s="23">
        <v>15000</v>
      </c>
      <c r="C9" s="10">
        <f>COUNTIF(A:A, "15,000")</f>
        <v>5</v>
      </c>
      <c r="D9" s="8"/>
    </row>
    <row r="10" spans="1:4" x14ac:dyDescent="0.2">
      <c r="A10" s="9">
        <v>19000</v>
      </c>
      <c r="B10" s="23">
        <v>19000</v>
      </c>
      <c r="C10" s="10">
        <f>COUNTIF(A:A, "19,000")</f>
        <v>5</v>
      </c>
      <c r="D10" s="8"/>
    </row>
    <row r="11" spans="1:4" x14ac:dyDescent="0.2">
      <c r="A11" s="9">
        <v>18000</v>
      </c>
      <c r="B11" s="23">
        <v>22000</v>
      </c>
      <c r="C11" s="10">
        <f>COUNTIF(A:A, "22,000")</f>
        <v>5</v>
      </c>
      <c r="D11" s="8"/>
    </row>
    <row r="12" spans="1:4" x14ac:dyDescent="0.2">
      <c r="A12" s="9">
        <v>22000</v>
      </c>
      <c r="B12" s="23">
        <v>23000</v>
      </c>
      <c r="C12" s="10">
        <f>COUNTIF(A:A, "23,000")</f>
        <v>4</v>
      </c>
      <c r="D12" s="8"/>
    </row>
    <row r="13" spans="1:4" x14ac:dyDescent="0.2">
      <c r="A13" s="9">
        <v>16000</v>
      </c>
      <c r="B13" s="23">
        <v>21000</v>
      </c>
      <c r="C13" s="10">
        <f>COUNTIF(A:A, "21,000")</f>
        <v>4</v>
      </c>
      <c r="D13" s="8"/>
    </row>
    <row r="14" spans="1:4" x14ac:dyDescent="0.2">
      <c r="A14" s="9">
        <v>14000</v>
      </c>
      <c r="B14" s="23">
        <v>20000</v>
      </c>
      <c r="C14" s="10">
        <f>COUNTIF(A:A, "20,000")</f>
        <v>3</v>
      </c>
      <c r="D14" s="8"/>
    </row>
    <row r="15" spans="1:4" x14ac:dyDescent="0.2">
      <c r="A15" s="9">
        <v>19000</v>
      </c>
      <c r="B15" s="23">
        <v>25000</v>
      </c>
      <c r="C15" s="10">
        <f>COUNTIF(A:A, "25,000")</f>
        <v>4</v>
      </c>
      <c r="D15" s="8"/>
    </row>
    <row r="16" spans="1:4" x14ac:dyDescent="0.2">
      <c r="A16" s="9">
        <v>23000</v>
      </c>
      <c r="B16" s="23">
        <v>24000</v>
      </c>
      <c r="C16" s="10">
        <f>COUNTIF(A:A, "24,000")</f>
        <v>3</v>
      </c>
      <c r="D16" s="8"/>
    </row>
    <row r="17" spans="1:10" x14ac:dyDescent="0.2">
      <c r="A17" s="9">
        <v>21000</v>
      </c>
      <c r="B17" s="23">
        <v>28000</v>
      </c>
      <c r="C17" s="10">
        <f>COUNTIF(A:A, "28,000")</f>
        <v>2</v>
      </c>
      <c r="D17" s="8"/>
    </row>
    <row r="18" spans="1:10" x14ac:dyDescent="0.2">
      <c r="A18" s="9">
        <v>18000</v>
      </c>
      <c r="B18" s="23">
        <v>27000</v>
      </c>
      <c r="C18" s="10">
        <f>COUNTIF(A:A, "27,000")</f>
        <v>4</v>
      </c>
      <c r="D18" s="8"/>
    </row>
    <row r="19" spans="1:10" x14ac:dyDescent="0.2">
      <c r="A19" s="9">
        <v>20000</v>
      </c>
      <c r="B19" s="23">
        <v>26000</v>
      </c>
      <c r="C19" s="10">
        <f>COUNTIF(A:A, "26,000")</f>
        <v>2</v>
      </c>
      <c r="D19" s="8"/>
    </row>
    <row r="20" spans="1:10" x14ac:dyDescent="0.2">
      <c r="A20" s="9">
        <v>25000</v>
      </c>
      <c r="B20" s="23">
        <v>29000</v>
      </c>
      <c r="C20" s="10">
        <f>COUNTIF(A:A, "29,000")</f>
        <v>2</v>
      </c>
      <c r="D20" s="8"/>
    </row>
    <row r="21" spans="1:10" x14ac:dyDescent="0.2">
      <c r="A21" s="9">
        <v>24000</v>
      </c>
      <c r="B21" s="23">
        <v>17000</v>
      </c>
      <c r="C21" s="10">
        <f>COUNTIF(A:A, "17,000")</f>
        <v>5</v>
      </c>
      <c r="D21" s="8"/>
    </row>
    <row r="22" spans="1:10" x14ac:dyDescent="0.2">
      <c r="A22" s="9">
        <v>23000</v>
      </c>
      <c r="B22" s="10"/>
      <c r="C22" s="10"/>
      <c r="D22" s="8"/>
    </row>
    <row r="23" spans="1:10" x14ac:dyDescent="0.2">
      <c r="A23" s="9">
        <v>28000</v>
      </c>
      <c r="B23" s="10"/>
      <c r="C23" s="10"/>
      <c r="D23" s="8"/>
    </row>
    <row r="24" spans="1:10" x14ac:dyDescent="0.2">
      <c r="A24" s="9">
        <v>25000</v>
      </c>
      <c r="B24" s="10"/>
      <c r="C24" s="10"/>
      <c r="D24" s="8"/>
    </row>
    <row r="25" spans="1:10" x14ac:dyDescent="0.2">
      <c r="A25" s="9">
        <v>27000</v>
      </c>
      <c r="B25" s="10"/>
      <c r="C25" s="10"/>
      <c r="D25" s="8"/>
    </row>
    <row r="26" spans="1:10" x14ac:dyDescent="0.2">
      <c r="A26" s="9">
        <v>22000</v>
      </c>
      <c r="B26" s="10"/>
      <c r="C26" s="10"/>
      <c r="D26" s="8"/>
    </row>
    <row r="27" spans="1:10" ht="18" x14ac:dyDescent="0.25">
      <c r="A27" s="9">
        <v>21000</v>
      </c>
      <c r="B27" s="10"/>
      <c r="C27" s="10"/>
      <c r="D27" s="8"/>
      <c r="E27" s="2" t="s">
        <v>107</v>
      </c>
      <c r="F27" s="2"/>
      <c r="G27" s="2"/>
      <c r="H27" s="2"/>
      <c r="I27" s="2"/>
      <c r="J27" s="2"/>
    </row>
    <row r="28" spans="1:10" ht="18" x14ac:dyDescent="0.25">
      <c r="A28" s="9">
        <v>26000</v>
      </c>
      <c r="B28" s="10"/>
      <c r="C28" s="10"/>
      <c r="D28" s="8"/>
      <c r="E28" s="2" t="s">
        <v>90</v>
      </c>
      <c r="F28" s="2"/>
      <c r="G28" s="2"/>
      <c r="H28" s="2"/>
      <c r="I28" s="2"/>
      <c r="J28" s="2"/>
    </row>
    <row r="29" spans="1:10" ht="18" x14ac:dyDescent="0.25">
      <c r="A29" s="9">
        <v>29000</v>
      </c>
      <c r="B29" s="10"/>
      <c r="C29" s="10"/>
      <c r="D29" s="8"/>
      <c r="E29" s="2" t="s">
        <v>91</v>
      </c>
      <c r="F29" s="2"/>
      <c r="G29" s="2"/>
      <c r="H29" s="2"/>
      <c r="I29" s="2"/>
      <c r="J29" s="2"/>
    </row>
    <row r="30" spans="1:10" ht="18" x14ac:dyDescent="0.25">
      <c r="A30" s="9">
        <v>27000</v>
      </c>
      <c r="B30" s="10"/>
      <c r="C30" s="10"/>
      <c r="D30" s="8"/>
      <c r="E30" s="2" t="s">
        <v>92</v>
      </c>
      <c r="F30" s="2"/>
      <c r="G30" s="2"/>
      <c r="H30" s="2"/>
      <c r="I30" s="2"/>
      <c r="J30" s="2"/>
    </row>
    <row r="31" spans="1:10" ht="18" x14ac:dyDescent="0.25">
      <c r="A31" s="9">
        <v>12000</v>
      </c>
      <c r="B31" s="10"/>
      <c r="C31" s="10"/>
      <c r="D31" s="8"/>
      <c r="E31" s="2" t="s">
        <v>93</v>
      </c>
      <c r="F31" s="2"/>
      <c r="G31" s="2"/>
      <c r="H31" s="2"/>
      <c r="I31" s="2"/>
      <c r="J31" s="2"/>
    </row>
    <row r="32" spans="1:10" ht="18" x14ac:dyDescent="0.25">
      <c r="A32" s="9">
        <v>15000</v>
      </c>
      <c r="B32" s="10"/>
      <c r="C32" s="10"/>
      <c r="D32" s="8"/>
      <c r="E32" s="2" t="s">
        <v>94</v>
      </c>
      <c r="F32" s="2"/>
      <c r="G32" s="2"/>
      <c r="H32" s="2"/>
      <c r="I32" s="2"/>
      <c r="J32" s="2"/>
    </row>
    <row r="33" spans="1:10" ht="18" x14ac:dyDescent="0.25">
      <c r="A33" s="9">
        <v>17000</v>
      </c>
      <c r="B33" s="10"/>
      <c r="C33" s="10"/>
      <c r="D33" s="8"/>
      <c r="E33" s="2" t="s">
        <v>95</v>
      </c>
      <c r="F33" s="2"/>
      <c r="G33" s="2"/>
      <c r="H33" s="2"/>
      <c r="I33" s="2"/>
      <c r="J33" s="2"/>
    </row>
    <row r="34" spans="1:10" ht="18" x14ac:dyDescent="0.25">
      <c r="A34" s="9">
        <v>14000</v>
      </c>
      <c r="B34" s="10"/>
      <c r="C34" s="10"/>
      <c r="D34" s="8"/>
      <c r="E34" s="2" t="s">
        <v>96</v>
      </c>
      <c r="F34" s="2"/>
      <c r="G34" s="2"/>
      <c r="H34" s="2"/>
      <c r="I34" s="2"/>
      <c r="J34" s="2"/>
    </row>
    <row r="35" spans="1:10" ht="18" x14ac:dyDescent="0.25">
      <c r="A35" s="9">
        <v>12000</v>
      </c>
      <c r="B35" s="10"/>
      <c r="C35" s="10"/>
      <c r="D35" s="8"/>
      <c r="E35" s="2" t="s">
        <v>97</v>
      </c>
      <c r="F35" s="2"/>
      <c r="G35" s="2"/>
      <c r="H35" s="2"/>
      <c r="I35" s="2"/>
      <c r="J35" s="2"/>
    </row>
    <row r="36" spans="1:10" x14ac:dyDescent="0.2">
      <c r="A36" s="9">
        <v>15000</v>
      </c>
      <c r="B36" s="10"/>
      <c r="C36" s="10"/>
      <c r="D36" s="8"/>
    </row>
    <row r="37" spans="1:10" x14ac:dyDescent="0.2">
      <c r="A37" s="9">
        <v>17000</v>
      </c>
      <c r="B37" s="10"/>
      <c r="C37" s="10"/>
      <c r="D37" s="8"/>
    </row>
    <row r="38" spans="1:10" x14ac:dyDescent="0.2">
      <c r="A38" s="9">
        <v>14000</v>
      </c>
      <c r="B38" s="10"/>
      <c r="C38" s="10"/>
      <c r="D38" s="8"/>
    </row>
    <row r="39" spans="1:10" x14ac:dyDescent="0.2">
      <c r="A39" s="9">
        <v>12000</v>
      </c>
      <c r="B39" s="10"/>
      <c r="C39" s="10"/>
      <c r="D39" s="8"/>
    </row>
    <row r="40" spans="1:10" x14ac:dyDescent="0.2">
      <c r="A40" s="9">
        <v>15000</v>
      </c>
      <c r="B40" s="10"/>
      <c r="C40" s="10"/>
      <c r="D40" s="8"/>
    </row>
    <row r="41" spans="1:10" x14ac:dyDescent="0.2">
      <c r="A41" s="9">
        <v>17000</v>
      </c>
      <c r="B41" s="10"/>
      <c r="C41" s="10"/>
      <c r="D41" s="8"/>
    </row>
    <row r="42" spans="1:10" x14ac:dyDescent="0.2">
      <c r="A42" s="9">
        <v>14000</v>
      </c>
      <c r="B42" s="10"/>
      <c r="C42" s="10"/>
      <c r="D42" s="8"/>
    </row>
    <row r="43" spans="1:10" x14ac:dyDescent="0.2">
      <c r="A43" s="9">
        <v>16000</v>
      </c>
      <c r="B43" s="10"/>
      <c r="C43" s="10"/>
      <c r="D43" s="8"/>
    </row>
    <row r="44" spans="1:10" x14ac:dyDescent="0.2">
      <c r="A44" s="9">
        <v>18000</v>
      </c>
      <c r="B44" s="10"/>
      <c r="C44" s="10"/>
      <c r="D44" s="8"/>
    </row>
    <row r="45" spans="1:10" x14ac:dyDescent="0.2">
      <c r="A45" s="9">
        <v>19000</v>
      </c>
      <c r="B45" s="10"/>
      <c r="C45" s="10"/>
      <c r="D45" s="8"/>
    </row>
    <row r="46" spans="1:10" x14ac:dyDescent="0.2">
      <c r="A46" s="9">
        <v>18000</v>
      </c>
      <c r="B46" s="10"/>
      <c r="C46" s="10"/>
      <c r="D46" s="8"/>
    </row>
    <row r="47" spans="1:10" x14ac:dyDescent="0.2">
      <c r="A47" s="9">
        <v>22000</v>
      </c>
      <c r="B47" s="10"/>
      <c r="C47" s="10"/>
      <c r="D47" s="8"/>
    </row>
    <row r="48" spans="1:10" x14ac:dyDescent="0.2">
      <c r="A48" s="9">
        <v>25000</v>
      </c>
      <c r="B48" s="10"/>
      <c r="C48" s="10"/>
      <c r="D48" s="8"/>
    </row>
    <row r="49" spans="1:4" x14ac:dyDescent="0.2">
      <c r="A49" s="9">
        <v>18000</v>
      </c>
      <c r="B49" s="10"/>
      <c r="C49" s="10"/>
      <c r="D49" s="8"/>
    </row>
    <row r="50" spans="1:4" x14ac:dyDescent="0.2">
      <c r="A50" s="9">
        <v>19000</v>
      </c>
      <c r="B50" s="10"/>
      <c r="C50" s="10"/>
      <c r="D50" s="8"/>
    </row>
    <row r="51" spans="1:4" x14ac:dyDescent="0.2">
      <c r="A51" s="9">
        <v>17000</v>
      </c>
      <c r="B51" s="10"/>
      <c r="C51" s="10"/>
      <c r="D51" s="8"/>
    </row>
    <row r="52" spans="1:4" x14ac:dyDescent="0.2">
      <c r="A52" s="9">
        <v>16000</v>
      </c>
      <c r="B52" s="10"/>
      <c r="C52" s="10"/>
      <c r="D52" s="8"/>
    </row>
    <row r="53" spans="1:4" x14ac:dyDescent="0.2">
      <c r="A53" s="9">
        <v>18000</v>
      </c>
      <c r="B53" s="10"/>
      <c r="C53" s="10"/>
      <c r="D53" s="8"/>
    </row>
    <row r="54" spans="1:4" x14ac:dyDescent="0.2">
      <c r="A54" s="9">
        <v>20000</v>
      </c>
      <c r="B54" s="10"/>
      <c r="C54" s="10"/>
      <c r="D54" s="8"/>
    </row>
    <row r="55" spans="1:4" x14ac:dyDescent="0.2">
      <c r="A55" s="9">
        <v>19000</v>
      </c>
      <c r="B55" s="10"/>
      <c r="C55" s="10"/>
      <c r="D55" s="8"/>
    </row>
    <row r="56" spans="1:4" x14ac:dyDescent="0.2">
      <c r="A56" s="9">
        <v>23000</v>
      </c>
      <c r="B56" s="10"/>
      <c r="C56" s="10"/>
      <c r="D56" s="8"/>
    </row>
    <row r="57" spans="1:4" x14ac:dyDescent="0.2">
      <c r="A57" s="9">
        <v>21000</v>
      </c>
      <c r="B57" s="10"/>
      <c r="C57" s="10"/>
      <c r="D57" s="8"/>
    </row>
    <row r="58" spans="1:4" x14ac:dyDescent="0.2">
      <c r="A58" s="9">
        <v>24000</v>
      </c>
      <c r="B58" s="10"/>
      <c r="C58" s="10"/>
      <c r="D58" s="8"/>
    </row>
    <row r="59" spans="1:4" x14ac:dyDescent="0.2">
      <c r="A59" s="9">
        <v>20000</v>
      </c>
      <c r="B59" s="10"/>
      <c r="C59" s="10"/>
      <c r="D59" s="8"/>
    </row>
    <row r="60" spans="1:4" x14ac:dyDescent="0.2">
      <c r="A60" s="9">
        <v>22000</v>
      </c>
      <c r="B60" s="10"/>
      <c r="C60" s="10"/>
      <c r="D60" s="8"/>
    </row>
    <row r="61" spans="1:4" x14ac:dyDescent="0.2">
      <c r="A61" s="9">
        <v>24000</v>
      </c>
      <c r="B61" s="10"/>
      <c r="C61" s="10"/>
      <c r="D61" s="8"/>
    </row>
    <row r="62" spans="1:4" x14ac:dyDescent="0.2">
      <c r="A62" s="9">
        <v>23000</v>
      </c>
      <c r="B62" s="10"/>
      <c r="C62" s="10"/>
      <c r="D62" s="8"/>
    </row>
    <row r="63" spans="1:4" x14ac:dyDescent="0.2">
      <c r="A63" s="9">
        <v>27000</v>
      </c>
      <c r="B63" s="10"/>
      <c r="C63" s="10"/>
      <c r="D63" s="8"/>
    </row>
    <row r="64" spans="1:4" x14ac:dyDescent="0.2">
      <c r="A64" s="9">
        <v>25000</v>
      </c>
      <c r="B64" s="10"/>
      <c r="C64" s="10"/>
      <c r="D64" s="8"/>
    </row>
    <row r="65" spans="1:4" x14ac:dyDescent="0.2">
      <c r="A65" s="9">
        <v>28000</v>
      </c>
      <c r="B65" s="10"/>
      <c r="C65" s="10"/>
      <c r="D65" s="8"/>
    </row>
    <row r="66" spans="1:4" x14ac:dyDescent="0.2">
      <c r="A66" s="9">
        <v>22000</v>
      </c>
      <c r="B66" s="10"/>
      <c r="C66" s="10"/>
      <c r="D66" s="8"/>
    </row>
    <row r="67" spans="1:4" x14ac:dyDescent="0.2">
      <c r="A67" s="9">
        <v>21000</v>
      </c>
      <c r="B67" s="10"/>
      <c r="C67" s="10"/>
      <c r="D67" s="8"/>
    </row>
    <row r="68" spans="1:4" x14ac:dyDescent="0.2">
      <c r="A68" s="9">
        <v>26000</v>
      </c>
      <c r="B68" s="10"/>
      <c r="C68" s="10"/>
      <c r="D68" s="8"/>
    </row>
    <row r="69" spans="1:4" x14ac:dyDescent="0.2">
      <c r="A69" s="9">
        <v>29000</v>
      </c>
      <c r="B69" s="10"/>
      <c r="C69" s="10"/>
      <c r="D69" s="8"/>
    </row>
    <row r="70" spans="1:4" x14ac:dyDescent="0.2">
      <c r="A70" s="9">
        <v>27000</v>
      </c>
      <c r="B70" s="10"/>
      <c r="C70" s="10"/>
      <c r="D70" s="8"/>
    </row>
    <row r="71" spans="1:4" x14ac:dyDescent="0.2">
      <c r="A71" s="9">
        <v>12000</v>
      </c>
      <c r="B71" s="10"/>
      <c r="C71" s="10"/>
      <c r="D71" s="8"/>
    </row>
    <row r="72" spans="1:4" x14ac:dyDescent="0.2">
      <c r="A72" s="9">
        <v>15000</v>
      </c>
      <c r="B72" s="10"/>
      <c r="C72" s="10"/>
      <c r="D72" s="8"/>
    </row>
    <row r="73" spans="1:4" x14ac:dyDescent="0.2">
      <c r="A73" s="9">
        <v>17000</v>
      </c>
      <c r="B73" s="10"/>
      <c r="C73" s="10"/>
      <c r="D73" s="8"/>
    </row>
    <row r="74" spans="1:4" x14ac:dyDescent="0.2">
      <c r="A74" s="9">
        <v>14000</v>
      </c>
      <c r="B74" s="10"/>
      <c r="C74" s="10"/>
      <c r="D74" s="8"/>
    </row>
    <row r="75" spans="1:4" x14ac:dyDescent="0.2">
      <c r="A75" s="9">
        <v>12000</v>
      </c>
      <c r="B75" s="10"/>
      <c r="C75" s="10"/>
      <c r="D75" s="8"/>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L75"/>
  <sheetViews>
    <sheetView showGridLines="0" zoomScale="99" workbookViewId="0">
      <selection activeCell="J37" sqref="J37"/>
    </sheetView>
  </sheetViews>
  <sheetFormatPr baseColWidth="10" defaultRowHeight="16" x14ac:dyDescent="0.2"/>
  <cols>
    <col min="1" max="1" width="12.7109375" customWidth="1"/>
    <col min="2" max="2" width="16.42578125" customWidth="1"/>
    <col min="3" max="3" width="13.5703125" customWidth="1"/>
    <col min="4" max="4" width="12.42578125" customWidth="1"/>
    <col min="5" max="5" width="24" customWidth="1"/>
  </cols>
  <sheetData>
    <row r="4" spans="1:5" x14ac:dyDescent="0.2">
      <c r="A4" s="12" t="s">
        <v>3</v>
      </c>
      <c r="B4" s="12" t="s">
        <v>81</v>
      </c>
      <c r="C4" s="12" t="s">
        <v>82</v>
      </c>
      <c r="D4" s="12" t="s">
        <v>5</v>
      </c>
      <c r="E4" s="12" t="s">
        <v>83</v>
      </c>
    </row>
    <row r="5" spans="1:5" x14ac:dyDescent="0.2">
      <c r="A5" s="11">
        <v>2018</v>
      </c>
      <c r="B5" s="11">
        <f ca="1">YEAR(TODAY())</f>
        <v>2023</v>
      </c>
      <c r="C5" s="11">
        <f ca="1">B5-A5</f>
        <v>5</v>
      </c>
      <c r="D5" s="11">
        <v>45000</v>
      </c>
      <c r="E5" s="19">
        <f ca="1">CORREL(C:C, D:D)</f>
        <v>0.93855915664292933</v>
      </c>
    </row>
    <row r="6" spans="1:5" x14ac:dyDescent="0.2">
      <c r="A6" s="11">
        <v>2019</v>
      </c>
      <c r="B6" s="11">
        <f t="shared" ref="B6:B69" ca="1" si="0">YEAR(TODAY())</f>
        <v>2023</v>
      </c>
      <c r="C6" s="11">
        <f ca="1">B6-A6</f>
        <v>4</v>
      </c>
      <c r="D6" s="11">
        <v>35000</v>
      </c>
      <c r="E6" s="11"/>
    </row>
    <row r="7" spans="1:5" x14ac:dyDescent="0.2">
      <c r="A7" s="11">
        <v>2017</v>
      </c>
      <c r="B7" s="11">
        <f t="shared" ca="1" si="0"/>
        <v>2023</v>
      </c>
      <c r="C7" s="11">
        <f t="shared" ref="C7:C70" ca="1" si="1">B7-A7</f>
        <v>6</v>
      </c>
      <c r="D7" s="11">
        <v>55000</v>
      </c>
      <c r="E7" s="11"/>
    </row>
    <row r="8" spans="1:5" x14ac:dyDescent="0.2">
      <c r="A8" s="11">
        <v>2016</v>
      </c>
      <c r="B8" s="11">
        <f t="shared" ca="1" si="0"/>
        <v>2023</v>
      </c>
      <c r="C8" s="11">
        <f t="shared" ca="1" si="1"/>
        <v>7</v>
      </c>
      <c r="D8" s="11">
        <v>60000</v>
      </c>
      <c r="E8" s="11"/>
    </row>
    <row r="9" spans="1:5" x14ac:dyDescent="0.2">
      <c r="A9" s="11">
        <v>2018</v>
      </c>
      <c r="B9" s="11">
        <f t="shared" ca="1" si="0"/>
        <v>2023</v>
      </c>
      <c r="C9" s="11">
        <f t="shared" ca="1" si="1"/>
        <v>5</v>
      </c>
      <c r="D9" s="11">
        <v>40000</v>
      </c>
      <c r="E9" s="11"/>
    </row>
    <row r="10" spans="1:5" x14ac:dyDescent="0.2">
      <c r="A10" s="11">
        <v>2020</v>
      </c>
      <c r="B10" s="11">
        <f t="shared" ca="1" si="0"/>
        <v>2023</v>
      </c>
      <c r="C10" s="11">
        <f t="shared" ca="1" si="1"/>
        <v>3</v>
      </c>
      <c r="D10" s="11">
        <v>25000</v>
      </c>
      <c r="E10" s="11"/>
    </row>
    <row r="11" spans="1:5" x14ac:dyDescent="0.2">
      <c r="A11" s="11">
        <v>2019</v>
      </c>
      <c r="B11" s="11">
        <f t="shared" ca="1" si="0"/>
        <v>2023</v>
      </c>
      <c r="C11" s="11">
        <f t="shared" ca="1" si="1"/>
        <v>4</v>
      </c>
      <c r="D11" s="11">
        <v>30000</v>
      </c>
      <c r="E11" s="11"/>
    </row>
    <row r="12" spans="1:5" x14ac:dyDescent="0.2">
      <c r="A12" s="11">
        <v>2015</v>
      </c>
      <c r="B12" s="11">
        <f t="shared" ca="1" si="0"/>
        <v>2023</v>
      </c>
      <c r="C12" s="11">
        <f t="shared" ca="1" si="1"/>
        <v>8</v>
      </c>
      <c r="D12" s="11">
        <v>65000</v>
      </c>
      <c r="E12" s="11"/>
    </row>
    <row r="13" spans="1:5" x14ac:dyDescent="0.2">
      <c r="A13" s="11">
        <v>2017</v>
      </c>
      <c r="B13" s="11">
        <f t="shared" ca="1" si="0"/>
        <v>2023</v>
      </c>
      <c r="C13" s="11">
        <f t="shared" ca="1" si="1"/>
        <v>6</v>
      </c>
      <c r="D13" s="11">
        <v>55000</v>
      </c>
      <c r="E13" s="11"/>
    </row>
    <row r="14" spans="1:5" x14ac:dyDescent="0.2">
      <c r="A14" s="11">
        <v>2016</v>
      </c>
      <c r="B14" s="11">
        <f t="shared" ca="1" si="0"/>
        <v>2023</v>
      </c>
      <c r="C14" s="11">
        <f t="shared" ca="1" si="1"/>
        <v>7</v>
      </c>
      <c r="D14" s="11">
        <v>50000</v>
      </c>
      <c r="E14" s="11"/>
    </row>
    <row r="15" spans="1:5" x14ac:dyDescent="0.2">
      <c r="A15" s="11">
        <v>2017</v>
      </c>
      <c r="B15" s="11">
        <f t="shared" ca="1" si="0"/>
        <v>2023</v>
      </c>
      <c r="C15" s="11">
        <f t="shared" ca="1" si="1"/>
        <v>6</v>
      </c>
      <c r="D15" s="11">
        <v>55000</v>
      </c>
      <c r="E15" s="11"/>
    </row>
    <row r="16" spans="1:5" x14ac:dyDescent="0.2">
      <c r="A16" s="11">
        <v>2020</v>
      </c>
      <c r="B16" s="11">
        <f t="shared" ca="1" si="0"/>
        <v>2023</v>
      </c>
      <c r="C16" s="11">
        <f t="shared" ca="1" si="1"/>
        <v>3</v>
      </c>
      <c r="D16" s="11">
        <v>30000</v>
      </c>
      <c r="E16" s="11"/>
    </row>
    <row r="17" spans="1:12" x14ac:dyDescent="0.2">
      <c r="A17" s="11">
        <v>2019</v>
      </c>
      <c r="B17" s="11">
        <f t="shared" ca="1" si="0"/>
        <v>2023</v>
      </c>
      <c r="C17" s="11">
        <f t="shared" ca="1" si="1"/>
        <v>4</v>
      </c>
      <c r="D17" s="11">
        <v>40000</v>
      </c>
      <c r="E17" s="11"/>
    </row>
    <row r="18" spans="1:12" x14ac:dyDescent="0.2">
      <c r="A18" s="11">
        <v>2018</v>
      </c>
      <c r="B18" s="11">
        <f t="shared" ca="1" si="0"/>
        <v>2023</v>
      </c>
      <c r="C18" s="11">
        <f t="shared" ca="1" si="1"/>
        <v>5</v>
      </c>
      <c r="D18" s="11">
        <v>45000</v>
      </c>
      <c r="E18" s="11"/>
    </row>
    <row r="19" spans="1:12" x14ac:dyDescent="0.2">
      <c r="A19" s="11">
        <v>2019</v>
      </c>
      <c r="B19" s="11">
        <f t="shared" ca="1" si="0"/>
        <v>2023</v>
      </c>
      <c r="C19" s="11">
        <f t="shared" ca="1" si="1"/>
        <v>4</v>
      </c>
      <c r="D19" s="11">
        <v>35000</v>
      </c>
      <c r="E19" s="11"/>
    </row>
    <row r="20" spans="1:12" x14ac:dyDescent="0.2">
      <c r="A20" s="11">
        <v>2016</v>
      </c>
      <c r="B20" s="11">
        <f t="shared" ca="1" si="0"/>
        <v>2023</v>
      </c>
      <c r="C20" s="11">
        <f t="shared" ca="1" si="1"/>
        <v>7</v>
      </c>
      <c r="D20" s="11">
        <v>60000</v>
      </c>
      <c r="E20" s="11"/>
    </row>
    <row r="21" spans="1:12" x14ac:dyDescent="0.2">
      <c r="A21" s="11">
        <v>2017</v>
      </c>
      <c r="B21" s="11">
        <f t="shared" ca="1" si="0"/>
        <v>2023</v>
      </c>
      <c r="C21" s="11">
        <f t="shared" ca="1" si="1"/>
        <v>6</v>
      </c>
      <c r="D21" s="11">
        <v>55000</v>
      </c>
      <c r="E21" s="11"/>
    </row>
    <row r="22" spans="1:12" x14ac:dyDescent="0.2">
      <c r="A22" s="11">
        <v>2018</v>
      </c>
      <c r="B22" s="11">
        <f t="shared" ca="1" si="0"/>
        <v>2023</v>
      </c>
      <c r="C22" s="11">
        <f t="shared" ca="1" si="1"/>
        <v>5</v>
      </c>
      <c r="D22" s="11">
        <v>50000</v>
      </c>
      <c r="E22" s="11"/>
    </row>
    <row r="23" spans="1:12" x14ac:dyDescent="0.2">
      <c r="A23" s="11">
        <v>2020</v>
      </c>
      <c r="B23" s="11">
        <f t="shared" ca="1" si="0"/>
        <v>2023</v>
      </c>
      <c r="C23" s="11">
        <f t="shared" ca="1" si="1"/>
        <v>3</v>
      </c>
      <c r="D23" s="11">
        <v>35000</v>
      </c>
      <c r="E23" s="11"/>
    </row>
    <row r="24" spans="1:12" x14ac:dyDescent="0.2">
      <c r="A24" s="11">
        <v>2019</v>
      </c>
      <c r="B24" s="11">
        <f t="shared" ca="1" si="0"/>
        <v>2023</v>
      </c>
      <c r="C24" s="11">
        <f t="shared" ca="1" si="1"/>
        <v>4</v>
      </c>
      <c r="D24" s="11">
        <v>40000</v>
      </c>
      <c r="E24" s="11"/>
    </row>
    <row r="25" spans="1:12" x14ac:dyDescent="0.2">
      <c r="A25" s="11">
        <v>2015</v>
      </c>
      <c r="B25" s="11">
        <f t="shared" ca="1" si="0"/>
        <v>2023</v>
      </c>
      <c r="C25" s="11">
        <f t="shared" ca="1" si="1"/>
        <v>8</v>
      </c>
      <c r="D25" s="11">
        <v>70000</v>
      </c>
      <c r="E25" s="11"/>
    </row>
    <row r="26" spans="1:12" x14ac:dyDescent="0.2">
      <c r="A26" s="11">
        <v>2016</v>
      </c>
      <c r="B26" s="11">
        <f t="shared" ca="1" si="0"/>
        <v>2023</v>
      </c>
      <c r="C26" s="11">
        <f t="shared" ca="1" si="1"/>
        <v>7</v>
      </c>
      <c r="D26" s="11">
        <v>55000</v>
      </c>
      <c r="E26" s="11"/>
    </row>
    <row r="27" spans="1:12" x14ac:dyDescent="0.2">
      <c r="A27" s="11">
        <v>2017</v>
      </c>
      <c r="B27" s="11">
        <f t="shared" ca="1" si="0"/>
        <v>2023</v>
      </c>
      <c r="C27" s="11">
        <f t="shared" ca="1" si="1"/>
        <v>6</v>
      </c>
      <c r="D27" s="11">
        <v>50000</v>
      </c>
      <c r="E27" s="11"/>
    </row>
    <row r="28" spans="1:12" x14ac:dyDescent="0.2">
      <c r="A28" s="11">
        <v>2018</v>
      </c>
      <c r="B28" s="11">
        <f t="shared" ca="1" si="0"/>
        <v>2023</v>
      </c>
      <c r="C28" s="11">
        <f t="shared" ca="1" si="1"/>
        <v>5</v>
      </c>
      <c r="D28" s="11">
        <v>45000</v>
      </c>
      <c r="E28" s="11"/>
    </row>
    <row r="29" spans="1:12" x14ac:dyDescent="0.2">
      <c r="A29" s="11">
        <v>2019</v>
      </c>
      <c r="B29" s="11">
        <f t="shared" ca="1" si="0"/>
        <v>2023</v>
      </c>
      <c r="C29" s="11">
        <f t="shared" ca="1" si="1"/>
        <v>4</v>
      </c>
      <c r="D29" s="11">
        <v>30000</v>
      </c>
      <c r="E29" s="11"/>
    </row>
    <row r="30" spans="1:12" ht="18" x14ac:dyDescent="0.25">
      <c r="A30" s="11">
        <v>2020</v>
      </c>
      <c r="B30" s="11">
        <f t="shared" ca="1" si="0"/>
        <v>2023</v>
      </c>
      <c r="C30" s="11">
        <f t="shared" ca="1" si="1"/>
        <v>3</v>
      </c>
      <c r="D30" s="11">
        <v>35000</v>
      </c>
      <c r="E30" s="11"/>
      <c r="G30" s="5" t="s">
        <v>84</v>
      </c>
      <c r="H30" s="5"/>
      <c r="I30" s="5"/>
      <c r="J30" s="5"/>
      <c r="K30" s="5"/>
      <c r="L30" s="5"/>
    </row>
    <row r="31" spans="1:12" ht="18" x14ac:dyDescent="0.25">
      <c r="A31" s="11">
        <v>2017</v>
      </c>
      <c r="B31" s="11">
        <f t="shared" ca="1" si="0"/>
        <v>2023</v>
      </c>
      <c r="C31" s="11">
        <f t="shared" ca="1" si="1"/>
        <v>6</v>
      </c>
      <c r="D31" s="11">
        <v>55000</v>
      </c>
      <c r="E31" s="11"/>
      <c r="G31" s="5" t="s">
        <v>85</v>
      </c>
      <c r="H31" s="5"/>
      <c r="I31" s="5"/>
      <c r="J31" s="5"/>
      <c r="K31" s="5"/>
      <c r="L31" s="5"/>
    </row>
    <row r="32" spans="1:12" ht="18" x14ac:dyDescent="0.25">
      <c r="A32" s="11">
        <v>2018</v>
      </c>
      <c r="B32" s="11">
        <f t="shared" ca="1" si="0"/>
        <v>2023</v>
      </c>
      <c r="C32" s="11">
        <f t="shared" ca="1" si="1"/>
        <v>5</v>
      </c>
      <c r="D32" s="11">
        <v>50000</v>
      </c>
      <c r="E32" s="11"/>
      <c r="G32" s="5" t="s">
        <v>86</v>
      </c>
      <c r="H32" s="5"/>
      <c r="I32" s="5"/>
      <c r="J32" s="5"/>
      <c r="K32" s="5"/>
      <c r="L32" s="5"/>
    </row>
    <row r="33" spans="1:12" ht="18" x14ac:dyDescent="0.25">
      <c r="A33" s="11">
        <v>2019</v>
      </c>
      <c r="B33" s="11">
        <f t="shared" ca="1" si="0"/>
        <v>2023</v>
      </c>
      <c r="C33" s="11">
        <f t="shared" ca="1" si="1"/>
        <v>4</v>
      </c>
      <c r="D33" s="11">
        <v>40000</v>
      </c>
      <c r="E33" s="11"/>
      <c r="G33" s="5" t="s">
        <v>87</v>
      </c>
      <c r="H33" s="6"/>
      <c r="I33" s="6"/>
      <c r="J33" s="6"/>
      <c r="K33" s="6"/>
      <c r="L33" s="6"/>
    </row>
    <row r="34" spans="1:12" x14ac:dyDescent="0.2">
      <c r="A34" s="11">
        <v>2016</v>
      </c>
      <c r="B34" s="11">
        <f t="shared" ca="1" si="0"/>
        <v>2023</v>
      </c>
      <c r="C34" s="11">
        <f t="shared" ca="1" si="1"/>
        <v>7</v>
      </c>
      <c r="D34" s="11">
        <v>60000</v>
      </c>
      <c r="E34" s="11"/>
    </row>
    <row r="35" spans="1:12" x14ac:dyDescent="0.2">
      <c r="A35" s="11">
        <v>2017</v>
      </c>
      <c r="B35" s="11">
        <f t="shared" ca="1" si="0"/>
        <v>2023</v>
      </c>
      <c r="C35" s="11">
        <f t="shared" ca="1" si="1"/>
        <v>6</v>
      </c>
      <c r="D35" s="11">
        <v>55000</v>
      </c>
      <c r="E35" s="11"/>
    </row>
    <row r="36" spans="1:12" x14ac:dyDescent="0.2">
      <c r="A36" s="11">
        <v>2018</v>
      </c>
      <c r="B36" s="11">
        <f ca="1">YEAR(TODAY())</f>
        <v>2023</v>
      </c>
      <c r="C36" s="11">
        <f t="shared" ca="1" si="1"/>
        <v>5</v>
      </c>
      <c r="D36" s="11">
        <v>50000</v>
      </c>
      <c r="E36" s="11"/>
    </row>
    <row r="37" spans="1:12" x14ac:dyDescent="0.2">
      <c r="A37" s="11">
        <v>2019</v>
      </c>
      <c r="B37" s="11">
        <f t="shared" ca="1" si="0"/>
        <v>2023</v>
      </c>
      <c r="C37" s="11">
        <f t="shared" ca="1" si="1"/>
        <v>4</v>
      </c>
      <c r="D37" s="11">
        <v>40000</v>
      </c>
      <c r="E37" s="11"/>
    </row>
    <row r="38" spans="1:12" x14ac:dyDescent="0.2">
      <c r="A38" s="11">
        <v>2020</v>
      </c>
      <c r="B38" s="11">
        <f t="shared" ca="1" si="0"/>
        <v>2023</v>
      </c>
      <c r="C38" s="11">
        <f t="shared" ca="1" si="1"/>
        <v>3</v>
      </c>
      <c r="D38" s="11">
        <v>35000</v>
      </c>
      <c r="E38" s="11"/>
    </row>
    <row r="39" spans="1:12" x14ac:dyDescent="0.2">
      <c r="A39" s="11">
        <v>2015</v>
      </c>
      <c r="B39" s="11">
        <f t="shared" ca="1" si="0"/>
        <v>2023</v>
      </c>
      <c r="C39" s="11">
        <f t="shared" ca="1" si="1"/>
        <v>8</v>
      </c>
      <c r="D39" s="11">
        <v>70000</v>
      </c>
      <c r="E39" s="11"/>
    </row>
    <row r="40" spans="1:12" x14ac:dyDescent="0.2">
      <c r="A40" s="11">
        <v>2016</v>
      </c>
      <c r="B40" s="11">
        <f t="shared" ca="1" si="0"/>
        <v>2023</v>
      </c>
      <c r="C40" s="11">
        <f t="shared" ca="1" si="1"/>
        <v>7</v>
      </c>
      <c r="D40" s="11">
        <v>55000</v>
      </c>
      <c r="E40" s="11"/>
    </row>
    <row r="41" spans="1:12" x14ac:dyDescent="0.2">
      <c r="A41" s="11">
        <v>2017</v>
      </c>
      <c r="B41" s="11">
        <f t="shared" ca="1" si="0"/>
        <v>2023</v>
      </c>
      <c r="C41" s="11">
        <f t="shared" ca="1" si="1"/>
        <v>6</v>
      </c>
      <c r="D41" s="11">
        <v>50000</v>
      </c>
      <c r="E41" s="11"/>
    </row>
    <row r="42" spans="1:12" x14ac:dyDescent="0.2">
      <c r="A42" s="11">
        <v>2018</v>
      </c>
      <c r="B42" s="11">
        <f t="shared" ca="1" si="0"/>
        <v>2023</v>
      </c>
      <c r="C42" s="11">
        <f t="shared" ca="1" si="1"/>
        <v>5</v>
      </c>
      <c r="D42" s="11">
        <v>40000</v>
      </c>
      <c r="E42" s="11"/>
    </row>
    <row r="43" spans="1:12" x14ac:dyDescent="0.2">
      <c r="A43" s="11">
        <v>2019</v>
      </c>
      <c r="B43" s="11">
        <f t="shared" ca="1" si="0"/>
        <v>2023</v>
      </c>
      <c r="C43" s="11">
        <f t="shared" ca="1" si="1"/>
        <v>4</v>
      </c>
      <c r="D43" s="11">
        <v>45000</v>
      </c>
      <c r="E43" s="11"/>
    </row>
    <row r="44" spans="1:12" x14ac:dyDescent="0.2">
      <c r="A44" s="11">
        <v>2020</v>
      </c>
      <c r="B44" s="11">
        <f t="shared" ca="1" si="0"/>
        <v>2023</v>
      </c>
      <c r="C44" s="11">
        <f t="shared" ca="1" si="1"/>
        <v>3</v>
      </c>
      <c r="D44" s="11">
        <v>35000</v>
      </c>
      <c r="E44" s="11"/>
    </row>
    <row r="45" spans="1:12" x14ac:dyDescent="0.2">
      <c r="A45" s="11">
        <v>2017</v>
      </c>
      <c r="B45" s="11">
        <f t="shared" ca="1" si="0"/>
        <v>2023</v>
      </c>
      <c r="C45" s="11">
        <f t="shared" ca="1" si="1"/>
        <v>6</v>
      </c>
      <c r="D45" s="11">
        <v>60000</v>
      </c>
      <c r="E45" s="11"/>
    </row>
    <row r="46" spans="1:12" x14ac:dyDescent="0.2">
      <c r="A46" s="11">
        <v>2018</v>
      </c>
      <c r="B46" s="11">
        <f t="shared" ca="1" si="0"/>
        <v>2023</v>
      </c>
      <c r="C46" s="11">
        <f t="shared" ca="1" si="1"/>
        <v>5</v>
      </c>
      <c r="D46" s="11">
        <v>50000</v>
      </c>
      <c r="E46" s="11"/>
    </row>
    <row r="47" spans="1:12" x14ac:dyDescent="0.2">
      <c r="A47" s="11">
        <v>2019</v>
      </c>
      <c r="B47" s="11">
        <f t="shared" ca="1" si="0"/>
        <v>2023</v>
      </c>
      <c r="C47" s="11">
        <f t="shared" ca="1" si="1"/>
        <v>4</v>
      </c>
      <c r="D47" s="11">
        <v>40000</v>
      </c>
      <c r="E47" s="11"/>
    </row>
    <row r="48" spans="1:12" x14ac:dyDescent="0.2">
      <c r="A48" s="11">
        <v>2020</v>
      </c>
      <c r="B48" s="11">
        <f t="shared" ca="1" si="0"/>
        <v>2023</v>
      </c>
      <c r="C48" s="11">
        <f t="shared" ca="1" si="1"/>
        <v>3</v>
      </c>
      <c r="D48" s="11">
        <v>35000</v>
      </c>
      <c r="E48" s="11"/>
    </row>
    <row r="49" spans="1:5" x14ac:dyDescent="0.2">
      <c r="A49" s="11">
        <v>2015</v>
      </c>
      <c r="B49" s="11">
        <f t="shared" ca="1" si="0"/>
        <v>2023</v>
      </c>
      <c r="C49" s="11">
        <f t="shared" ca="1" si="1"/>
        <v>8</v>
      </c>
      <c r="D49" s="11">
        <v>70000</v>
      </c>
      <c r="E49" s="11"/>
    </row>
    <row r="50" spans="1:5" x14ac:dyDescent="0.2">
      <c r="A50" s="11">
        <v>2016</v>
      </c>
      <c r="B50" s="11">
        <f t="shared" ca="1" si="0"/>
        <v>2023</v>
      </c>
      <c r="C50" s="11">
        <f t="shared" ca="1" si="1"/>
        <v>7</v>
      </c>
      <c r="D50" s="11">
        <v>55000</v>
      </c>
      <c r="E50" s="11"/>
    </row>
    <row r="51" spans="1:5" x14ac:dyDescent="0.2">
      <c r="A51" s="11">
        <v>2017</v>
      </c>
      <c r="B51" s="11">
        <f t="shared" ca="1" si="0"/>
        <v>2023</v>
      </c>
      <c r="C51" s="11">
        <f t="shared" ca="1" si="1"/>
        <v>6</v>
      </c>
      <c r="D51" s="11">
        <v>50000</v>
      </c>
      <c r="E51" s="11"/>
    </row>
    <row r="52" spans="1:5" x14ac:dyDescent="0.2">
      <c r="A52" s="11">
        <v>2018</v>
      </c>
      <c r="B52" s="11">
        <f t="shared" ca="1" si="0"/>
        <v>2023</v>
      </c>
      <c r="C52" s="11">
        <f t="shared" ca="1" si="1"/>
        <v>5</v>
      </c>
      <c r="D52" s="11">
        <v>45000</v>
      </c>
      <c r="E52" s="11"/>
    </row>
    <row r="53" spans="1:5" x14ac:dyDescent="0.2">
      <c r="A53" s="11">
        <v>2019</v>
      </c>
      <c r="B53" s="11">
        <f t="shared" ca="1" si="0"/>
        <v>2023</v>
      </c>
      <c r="C53" s="11">
        <f t="shared" ca="1" si="1"/>
        <v>4</v>
      </c>
      <c r="D53" s="11">
        <v>40000</v>
      </c>
      <c r="E53" s="11"/>
    </row>
    <row r="54" spans="1:5" x14ac:dyDescent="0.2">
      <c r="A54" s="11">
        <v>2020</v>
      </c>
      <c r="B54" s="11">
        <f t="shared" ca="1" si="0"/>
        <v>2023</v>
      </c>
      <c r="C54" s="11">
        <f t="shared" ca="1" si="1"/>
        <v>3</v>
      </c>
      <c r="D54" s="11">
        <v>35000</v>
      </c>
      <c r="E54" s="11"/>
    </row>
    <row r="55" spans="1:5" x14ac:dyDescent="0.2">
      <c r="A55" s="11">
        <v>2017</v>
      </c>
      <c r="B55" s="11">
        <f ca="1">YEAR(TODAY())</f>
        <v>2023</v>
      </c>
      <c r="C55" s="11">
        <f t="shared" ca="1" si="1"/>
        <v>6</v>
      </c>
      <c r="D55" s="11">
        <v>55000</v>
      </c>
      <c r="E55" s="11"/>
    </row>
    <row r="56" spans="1:5" x14ac:dyDescent="0.2">
      <c r="A56" s="11">
        <v>2018</v>
      </c>
      <c r="B56" s="11">
        <f t="shared" ca="1" si="0"/>
        <v>2023</v>
      </c>
      <c r="C56" s="11">
        <f t="shared" ca="1" si="1"/>
        <v>5</v>
      </c>
      <c r="D56" s="11">
        <v>50000</v>
      </c>
      <c r="E56" s="11"/>
    </row>
    <row r="57" spans="1:5" x14ac:dyDescent="0.2">
      <c r="A57" s="11">
        <v>2019</v>
      </c>
      <c r="B57" s="11">
        <f t="shared" ca="1" si="0"/>
        <v>2023</v>
      </c>
      <c r="C57" s="11">
        <f t="shared" ca="1" si="1"/>
        <v>4</v>
      </c>
      <c r="D57" s="11">
        <v>40000</v>
      </c>
      <c r="E57" s="11"/>
    </row>
    <row r="58" spans="1:5" x14ac:dyDescent="0.2">
      <c r="A58" s="11">
        <v>2020</v>
      </c>
      <c r="B58" s="11">
        <f t="shared" ca="1" si="0"/>
        <v>2023</v>
      </c>
      <c r="C58" s="11">
        <f t="shared" ca="1" si="1"/>
        <v>3</v>
      </c>
      <c r="D58" s="11">
        <v>35000</v>
      </c>
      <c r="E58" s="11"/>
    </row>
    <row r="59" spans="1:5" x14ac:dyDescent="0.2">
      <c r="A59" s="11">
        <v>2015</v>
      </c>
      <c r="B59" s="11">
        <f t="shared" ca="1" si="0"/>
        <v>2023</v>
      </c>
      <c r="C59" s="11">
        <f t="shared" ca="1" si="1"/>
        <v>8</v>
      </c>
      <c r="D59" s="11">
        <v>70000</v>
      </c>
      <c r="E59" s="11"/>
    </row>
    <row r="60" spans="1:5" x14ac:dyDescent="0.2">
      <c r="A60" s="11">
        <v>2016</v>
      </c>
      <c r="B60" s="11">
        <f t="shared" ca="1" si="0"/>
        <v>2023</v>
      </c>
      <c r="C60" s="11">
        <f t="shared" ca="1" si="1"/>
        <v>7</v>
      </c>
      <c r="D60" s="11">
        <v>55000</v>
      </c>
      <c r="E60" s="11"/>
    </row>
    <row r="61" spans="1:5" x14ac:dyDescent="0.2">
      <c r="A61" s="11">
        <v>2017</v>
      </c>
      <c r="B61" s="11">
        <f t="shared" ca="1" si="0"/>
        <v>2023</v>
      </c>
      <c r="C61" s="11">
        <f t="shared" ca="1" si="1"/>
        <v>6</v>
      </c>
      <c r="D61" s="11">
        <v>50000</v>
      </c>
      <c r="E61" s="11"/>
    </row>
    <row r="62" spans="1:5" x14ac:dyDescent="0.2">
      <c r="A62" s="11">
        <v>2018</v>
      </c>
      <c r="B62" s="11">
        <f t="shared" ca="1" si="0"/>
        <v>2023</v>
      </c>
      <c r="C62" s="11">
        <f t="shared" ca="1" si="1"/>
        <v>5</v>
      </c>
      <c r="D62" s="11">
        <v>45000</v>
      </c>
      <c r="E62" s="11"/>
    </row>
    <row r="63" spans="1:5" x14ac:dyDescent="0.2">
      <c r="A63" s="11">
        <v>2019</v>
      </c>
      <c r="B63" s="11">
        <f t="shared" ca="1" si="0"/>
        <v>2023</v>
      </c>
      <c r="C63" s="11">
        <f t="shared" ca="1" si="1"/>
        <v>4</v>
      </c>
      <c r="D63" s="11">
        <v>40000</v>
      </c>
      <c r="E63" s="11"/>
    </row>
    <row r="64" spans="1:5" x14ac:dyDescent="0.2">
      <c r="A64" s="11">
        <v>2020</v>
      </c>
      <c r="B64" s="11">
        <f t="shared" ca="1" si="0"/>
        <v>2023</v>
      </c>
      <c r="C64" s="11">
        <f t="shared" ca="1" si="1"/>
        <v>3</v>
      </c>
      <c r="D64" s="11">
        <v>35000</v>
      </c>
      <c r="E64" s="11"/>
    </row>
    <row r="65" spans="1:5" x14ac:dyDescent="0.2">
      <c r="A65" s="11">
        <v>2015</v>
      </c>
      <c r="B65" s="11">
        <f t="shared" ca="1" si="0"/>
        <v>2023</v>
      </c>
      <c r="C65" s="11">
        <f t="shared" ca="1" si="1"/>
        <v>8</v>
      </c>
      <c r="D65" s="11">
        <v>70000</v>
      </c>
      <c r="E65" s="11"/>
    </row>
    <row r="66" spans="1:5" x14ac:dyDescent="0.2">
      <c r="A66" s="11">
        <v>2016</v>
      </c>
      <c r="B66" s="11">
        <f t="shared" ca="1" si="0"/>
        <v>2023</v>
      </c>
      <c r="C66" s="11">
        <f t="shared" ca="1" si="1"/>
        <v>7</v>
      </c>
      <c r="D66" s="11">
        <v>55000</v>
      </c>
      <c r="E66" s="11"/>
    </row>
    <row r="67" spans="1:5" x14ac:dyDescent="0.2">
      <c r="A67" s="11">
        <v>2017</v>
      </c>
      <c r="B67" s="11">
        <f t="shared" ca="1" si="0"/>
        <v>2023</v>
      </c>
      <c r="C67" s="11">
        <f t="shared" ca="1" si="1"/>
        <v>6</v>
      </c>
      <c r="D67" s="11">
        <v>50000</v>
      </c>
      <c r="E67" s="11"/>
    </row>
    <row r="68" spans="1:5" x14ac:dyDescent="0.2">
      <c r="A68" s="11">
        <v>2018</v>
      </c>
      <c r="B68" s="11">
        <f t="shared" ca="1" si="0"/>
        <v>2023</v>
      </c>
      <c r="C68" s="11">
        <f t="shared" ca="1" si="1"/>
        <v>5</v>
      </c>
      <c r="D68" s="11">
        <v>45000</v>
      </c>
      <c r="E68" s="11"/>
    </row>
    <row r="69" spans="1:5" x14ac:dyDescent="0.2">
      <c r="A69" s="11">
        <v>2019</v>
      </c>
      <c r="B69" s="11">
        <f t="shared" ca="1" si="0"/>
        <v>2023</v>
      </c>
      <c r="C69" s="11">
        <f t="shared" ca="1" si="1"/>
        <v>4</v>
      </c>
      <c r="D69" s="11">
        <v>30000</v>
      </c>
      <c r="E69" s="11"/>
    </row>
    <row r="70" spans="1:5" x14ac:dyDescent="0.2">
      <c r="A70" s="11">
        <v>2020</v>
      </c>
      <c r="B70" s="11">
        <f t="shared" ref="B70:B75" ca="1" si="2">YEAR(TODAY())</f>
        <v>2023</v>
      </c>
      <c r="C70" s="11">
        <f t="shared" ca="1" si="1"/>
        <v>3</v>
      </c>
      <c r="D70" s="11">
        <v>35000</v>
      </c>
      <c r="E70" s="11"/>
    </row>
    <row r="71" spans="1:5" x14ac:dyDescent="0.2">
      <c r="A71" s="11">
        <v>2017</v>
      </c>
      <c r="B71" s="11">
        <f t="shared" ca="1" si="2"/>
        <v>2023</v>
      </c>
      <c r="C71" s="11">
        <f ca="1">B71-A71</f>
        <v>6</v>
      </c>
      <c r="D71" s="11">
        <v>55000</v>
      </c>
      <c r="E71" s="11"/>
    </row>
    <row r="72" spans="1:5" x14ac:dyDescent="0.2">
      <c r="A72" s="11">
        <v>2018</v>
      </c>
      <c r="B72" s="11">
        <f t="shared" ca="1" si="2"/>
        <v>2023</v>
      </c>
      <c r="C72" s="11">
        <f ca="1">B72-A72</f>
        <v>5</v>
      </c>
      <c r="D72" s="11">
        <v>50000</v>
      </c>
      <c r="E72" s="11"/>
    </row>
    <row r="73" spans="1:5" x14ac:dyDescent="0.2">
      <c r="A73" s="11">
        <v>2019</v>
      </c>
      <c r="B73" s="11">
        <f t="shared" ca="1" si="2"/>
        <v>2023</v>
      </c>
      <c r="C73" s="11">
        <f ca="1">B73-A73</f>
        <v>4</v>
      </c>
      <c r="D73" s="11">
        <v>40000</v>
      </c>
      <c r="E73" s="11"/>
    </row>
    <row r="74" spans="1:5" x14ac:dyDescent="0.2">
      <c r="A74" s="11">
        <v>2016</v>
      </c>
      <c r="B74" s="11">
        <f t="shared" ca="1" si="2"/>
        <v>2023</v>
      </c>
      <c r="C74" s="11">
        <f ca="1">B74-A74</f>
        <v>7</v>
      </c>
      <c r="D74" s="11">
        <v>60000</v>
      </c>
      <c r="E74" s="11"/>
    </row>
    <row r="75" spans="1:5" x14ac:dyDescent="0.2">
      <c r="A75" s="11">
        <v>2017</v>
      </c>
      <c r="B75" s="11">
        <f t="shared" ca="1" si="2"/>
        <v>2023</v>
      </c>
      <c r="C75" s="11">
        <f ca="1">B75-A75</f>
        <v>6</v>
      </c>
      <c r="D75" s="11">
        <v>55000</v>
      </c>
      <c r="E75" s="11"/>
    </row>
  </sheetData>
  <pageMargins left="0.7" right="0.7" top="0.75" bottom="0.75" header="0.3" footer="0.3"/>
  <pageSetup paperSize="9"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Car Data</vt:lpstr>
      <vt:lpstr>Car brands and locations</vt:lpstr>
      <vt:lpstr>Highest Mileage </vt:lpstr>
      <vt:lpstr>Price Distribution</vt:lpstr>
      <vt:lpstr>Correl. Btw Car Age &amp; Mileage</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2023-07-18T20:54:20Z</cp:lastPrinted>
  <dcterms:created xsi:type="dcterms:W3CDTF">2023-07-15T10:57:33Z</dcterms:created>
  <dcterms:modified xsi:type="dcterms:W3CDTF">2023-07-19T08:31:44Z</dcterms:modified>
</cp:coreProperties>
</file>