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showInkAnnotation="0"/>
  <bookViews>
    <workbookView xWindow="0" yWindow="0" windowWidth="7815" windowHeight="4245"/>
  </bookViews>
  <sheets>
    <sheet name="NG PAYE 4.0" sheetId="1" r:id="rId1"/>
  </sheets>
  <calcPr calcId="125725" concurrentCalc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/>
  <c r="F65"/>
  <c r="F69"/>
  <c r="H11"/>
  <c r="H10"/>
  <c r="F68"/>
  <c r="L20"/>
  <c r="H12"/>
  <c r="H16"/>
  <c r="H17"/>
  <c r="F58"/>
  <c r="F61"/>
  <c r="F64"/>
  <c r="F70"/>
  <c r="F72"/>
  <c r="F75"/>
  <c r="F76"/>
  <c r="F77"/>
  <c r="F78"/>
  <c r="F79"/>
  <c r="E80"/>
  <c r="F80"/>
  <c r="F81"/>
  <c r="F67"/>
  <c r="F66"/>
  <c r="F60"/>
  <c r="F59"/>
  <c r="N9"/>
  <c r="N10"/>
  <c r="N11"/>
  <c r="N12"/>
  <c r="N16"/>
  <c r="N17"/>
  <c r="N20"/>
  <c r="L22"/>
  <c r="N22"/>
  <c r="L9"/>
  <c r="L10"/>
  <c r="L11"/>
  <c r="L12"/>
  <c r="L16"/>
  <c r="L17"/>
  <c r="L23"/>
  <c r="N23"/>
  <c r="N26"/>
  <c r="N29"/>
  <c r="L26"/>
  <c r="L29"/>
  <c r="N25"/>
  <c r="L25"/>
  <c r="N24"/>
  <c r="L24"/>
  <c r="F17"/>
  <c r="K16"/>
  <c r="N15"/>
  <c r="L15"/>
  <c r="K15"/>
  <c r="H15"/>
  <c r="N14"/>
  <c r="L14"/>
  <c r="K14"/>
  <c r="H14"/>
  <c r="N13"/>
  <c r="L13"/>
  <c r="K13"/>
  <c r="H13"/>
  <c r="K12"/>
  <c r="K11"/>
  <c r="K10"/>
  <c r="K9"/>
  <c r="N8"/>
  <c r="L8"/>
  <c r="L7"/>
</calcChain>
</file>

<file path=xl/comments1.xml><?xml version="1.0" encoding="utf-8"?>
<comments xmlns="http://schemas.openxmlformats.org/spreadsheetml/2006/main">
  <authors>
    <author>Samuel Bamidele</author>
  </authors>
  <commentList>
    <comment ref="E7" authorId="0">
      <text>
        <r>
          <rPr>
            <b/>
            <sz val="9"/>
            <color indexed="81"/>
            <rFont val="Tahoma"/>
            <family val="2"/>
          </rPr>
          <t>Samuel Bamidele:</t>
        </r>
        <r>
          <rPr>
            <sz val="9"/>
            <color indexed="81"/>
            <rFont val="Tahoma"/>
            <family val="2"/>
          </rPr>
          <t xml:space="preserve">
Please enter the fill names of the employee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Samuel Bamidele:</t>
        </r>
        <r>
          <rPr>
            <sz val="9"/>
            <color indexed="81"/>
            <rFont val="Tahoma"/>
            <family val="2"/>
          </rPr>
          <t xml:space="preserve">
Enter the Month and year e.g. July 2015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Samuel Bamidele:</t>
        </r>
        <r>
          <rPr>
            <sz val="9"/>
            <color indexed="81"/>
            <rFont val="Tahoma"/>
            <family val="2"/>
          </rPr>
          <t xml:space="preserve">
Enter the monthly Basic amount
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Samuel Bamidele:</t>
        </r>
        <r>
          <rPr>
            <sz val="9"/>
            <color indexed="81"/>
            <rFont val="Tahoma"/>
            <family val="2"/>
          </rPr>
          <t xml:space="preserve">
Enter the monthly housing amount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Samuel Bamidele:</t>
        </r>
        <r>
          <rPr>
            <sz val="9"/>
            <color indexed="81"/>
            <rFont val="Tahoma"/>
            <family val="2"/>
          </rPr>
          <t xml:space="preserve">
Enter monthly Transport amount</t>
        </r>
      </text>
    </comment>
    <comment ref="E12" authorId="0">
      <text>
        <r>
          <rPr>
            <b/>
            <sz val="9"/>
            <color indexed="81"/>
            <rFont val="Tahoma"/>
            <family val="2"/>
          </rPr>
          <t>Samuel Bamidele:</t>
        </r>
        <r>
          <rPr>
            <sz val="9"/>
            <color indexed="81"/>
            <rFont val="Tahoma"/>
            <family val="2"/>
          </rPr>
          <t xml:space="preserve">
Enter amount of any other class(es) of allowance payable on monthly basis</t>
        </r>
      </text>
    </comment>
    <comment ref="E13" authorId="0">
      <text>
        <r>
          <rPr>
            <b/>
            <sz val="9"/>
            <color indexed="81"/>
            <rFont val="Tahoma"/>
            <family val="2"/>
          </rPr>
          <t>Samuel Bamidele:</t>
        </r>
        <r>
          <rPr>
            <sz val="9"/>
            <color indexed="81"/>
            <rFont val="Tahoma"/>
            <family val="2"/>
          </rPr>
          <t xml:space="preserve">
Enter amount of any allowance payable once as upfront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>Samuel Bamidele:</t>
        </r>
        <r>
          <rPr>
            <sz val="9"/>
            <color indexed="81"/>
            <rFont val="Tahoma"/>
            <family val="2"/>
          </rPr>
          <t xml:space="preserve">
Enter amount of any allowance payable on quarterly basis</t>
        </r>
      </text>
    </comment>
    <comment ref="E15" authorId="0">
      <text>
        <r>
          <rPr>
            <b/>
            <sz val="9"/>
            <color indexed="81"/>
            <rFont val="Tahoma"/>
            <family val="2"/>
          </rPr>
          <t>Samuel Bamidele:</t>
        </r>
        <r>
          <rPr>
            <sz val="9"/>
            <color indexed="81"/>
            <rFont val="Tahoma"/>
            <family val="2"/>
          </rPr>
          <t xml:space="preserve">
Enter the amount of any allowance payable half yearly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Samuel Bamidele:</t>
        </r>
        <r>
          <rPr>
            <sz val="9"/>
            <color indexed="81"/>
            <rFont val="Tahoma"/>
            <family val="2"/>
          </rPr>
          <t xml:space="preserve">
Enter the amount of 13 month applicable 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>Samuel Bamidele:</t>
        </r>
        <r>
          <rPr>
            <sz val="9"/>
            <color indexed="81"/>
            <rFont val="Tahoma"/>
            <family val="2"/>
          </rPr>
          <t xml:space="preserve">
Enter the cost/amount of purchase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Samuel Bamidele:</t>
        </r>
        <r>
          <rPr>
            <sz val="9"/>
            <color indexed="81"/>
            <rFont val="Tahoma"/>
            <family val="2"/>
          </rPr>
          <t xml:space="preserve">
Enter the amount payable as rent or annual rateable value of the building</t>
        </r>
      </text>
    </comment>
    <comment ref="E25" authorId="0">
      <text>
        <r>
          <rPr>
            <b/>
            <sz val="9"/>
            <color indexed="81"/>
            <rFont val="Tahoma"/>
            <family val="2"/>
          </rPr>
          <t>Samuel Bamidele:</t>
        </r>
        <r>
          <rPr>
            <sz val="9"/>
            <color indexed="81"/>
            <rFont val="Tahoma"/>
            <family val="2"/>
          </rPr>
          <t xml:space="preserve">
Pick from the drop down list a Yes or No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Samuel Bamidele:</t>
        </r>
        <r>
          <rPr>
            <sz val="9"/>
            <color indexed="81"/>
            <rFont val="Tahoma"/>
            <family val="2"/>
          </rPr>
          <t xml:space="preserve">
Pick from the dropdown list a Yes or No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>Samuel Bamidele:</t>
        </r>
        <r>
          <rPr>
            <sz val="9"/>
            <color indexed="81"/>
            <rFont val="Tahoma"/>
            <family val="2"/>
          </rPr>
          <t xml:space="preserve">
Entre the amount of loan repayable in the year</t>
        </r>
      </text>
    </comment>
    <comment ref="E31" authorId="0">
      <text>
        <r>
          <rPr>
            <b/>
            <sz val="9"/>
            <color indexed="81"/>
            <rFont val="Tahoma"/>
            <family val="2"/>
          </rPr>
          <t>Samuel Bamidele:</t>
        </r>
        <r>
          <rPr>
            <sz val="9"/>
            <color indexed="81"/>
            <rFont val="Tahoma"/>
            <family val="2"/>
          </rPr>
          <t xml:space="preserve">
Enter the amount of premium paid on your life or that of your spouse for the preceding year</t>
        </r>
      </text>
    </comment>
    <comment ref="E33" authorId="0">
      <text>
        <r>
          <rPr>
            <b/>
            <sz val="9"/>
            <color indexed="81"/>
            <rFont val="Tahoma"/>
            <family val="2"/>
          </rPr>
          <t>Samuel Bamidele:</t>
        </r>
        <r>
          <rPr>
            <sz val="9"/>
            <color indexed="81"/>
            <rFont val="Tahoma"/>
            <family val="2"/>
          </rPr>
          <t xml:space="preserve">
Enter the mount of Voluntary Contribution made</t>
        </r>
      </text>
    </comment>
    <comment ref="E35" authorId="0">
      <text>
        <r>
          <rPr>
            <b/>
            <sz val="9"/>
            <color indexed="81"/>
            <rFont val="Tahoma"/>
            <family val="2"/>
          </rPr>
          <t>Samuel Bamidele:</t>
        </r>
        <r>
          <rPr>
            <sz val="9"/>
            <color indexed="81"/>
            <rFont val="Tahoma"/>
            <family val="2"/>
          </rPr>
          <t xml:space="preserve">
Enter the amount of interest payable for the preceding year on the mortgage</t>
        </r>
      </text>
    </comment>
  </commentList>
</comments>
</file>

<file path=xl/sharedStrings.xml><?xml version="1.0" encoding="utf-8"?>
<sst xmlns="http://schemas.openxmlformats.org/spreadsheetml/2006/main" count="56" uniqueCount="47">
  <si>
    <t>INPUT</t>
  </si>
  <si>
    <t>Month and Year</t>
  </si>
  <si>
    <t>Name</t>
  </si>
  <si>
    <t>Monthly</t>
  </si>
  <si>
    <t>Annual</t>
  </si>
  <si>
    <t>Basic</t>
  </si>
  <si>
    <t>Housing</t>
  </si>
  <si>
    <t>Transport</t>
  </si>
  <si>
    <t>Yes</t>
  </si>
  <si>
    <t>Others</t>
  </si>
  <si>
    <t>Upront</t>
  </si>
  <si>
    <t>No</t>
  </si>
  <si>
    <t>Quarterly</t>
  </si>
  <si>
    <t>Half yearly</t>
  </si>
  <si>
    <t>13th Month</t>
  </si>
  <si>
    <t>Benefit-in-Kind</t>
  </si>
  <si>
    <t>Motor Vehicles</t>
  </si>
  <si>
    <t>Pension</t>
  </si>
  <si>
    <t>Accommodation</t>
  </si>
  <si>
    <t>NHF</t>
  </si>
  <si>
    <t>PAYE</t>
  </si>
  <si>
    <t>Statutory Deductions</t>
  </si>
  <si>
    <t>Loan Repayment</t>
  </si>
  <si>
    <t>Other Deductions</t>
  </si>
  <si>
    <t>Non Statutory Deductions</t>
  </si>
  <si>
    <t>Annual Loan Repayment</t>
  </si>
  <si>
    <t>Net Pay</t>
  </si>
  <si>
    <t>Life Assurance Premium</t>
  </si>
  <si>
    <t>Mortgage Interest on owner-occupier House</t>
  </si>
  <si>
    <t>Is the following Applicable in this month?</t>
  </si>
  <si>
    <t xml:space="preserve">While all effort has been put in place to ensure the accuracy of the </t>
  </si>
  <si>
    <t xml:space="preserve">calculator, Pedabo shall not be liable for an error or mistake in the </t>
  </si>
  <si>
    <t xml:space="preserve">your PAYE issues. </t>
  </si>
  <si>
    <t>Cash Emolument</t>
  </si>
  <si>
    <t>BIK</t>
  </si>
  <si>
    <t>Motor Vehicle</t>
  </si>
  <si>
    <t>Building/Accommodation</t>
  </si>
  <si>
    <t>CRA</t>
  </si>
  <si>
    <t>Life Insurance Premium</t>
  </si>
  <si>
    <t>Mortgage Interest</t>
  </si>
  <si>
    <t>Taxable Income</t>
  </si>
  <si>
    <t>Tax Payable</t>
  </si>
  <si>
    <t xml:space="preserve">result generated by it. Kindly contact a qualified tax professional for </t>
  </si>
  <si>
    <t>Voluntary Pension Contribution</t>
  </si>
  <si>
    <t>Pension- Complulsory</t>
  </si>
  <si>
    <t>Pension- Voluntary</t>
  </si>
  <si>
    <t>Voluntary Monthly?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</si>
</sst>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9">
    <font>
      <sz val="10"/>
      <name val="Luxi Sans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i/>
      <sz val="10"/>
      <color rgb="FF002060"/>
      <name val="Calibri"/>
      <family val="2"/>
      <scheme val="minor"/>
    </font>
    <font>
      <b/>
      <i/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3" fillId="0" borderId="0" applyFill="0" applyBorder="0" applyAlignment="0" applyProtection="0"/>
  </cellStyleXfs>
  <cellXfs count="41">
    <xf numFmtId="0" fontId="0" fillId="0" borderId="0" xfId="0"/>
    <xf numFmtId="0" fontId="1" fillId="0" borderId="0" xfId="0" applyFont="1" applyProtection="1">
      <protection hidden="1"/>
    </xf>
    <xf numFmtId="164" fontId="1" fillId="2" borderId="0" xfId="1" applyFont="1" applyFill="1" applyProtection="1">
      <protection locked="0"/>
    </xf>
    <xf numFmtId="164" fontId="1" fillId="7" borderId="0" xfId="1" applyFont="1" applyFill="1" applyProtection="1">
      <protection locked="0"/>
    </xf>
    <xf numFmtId="0" fontId="1" fillId="0" borderId="1" xfId="0" applyFont="1" applyBorder="1" applyProtection="1">
      <protection locked="0"/>
    </xf>
    <xf numFmtId="49" fontId="2" fillId="3" borderId="1" xfId="0" applyNumberFormat="1" applyFont="1" applyFill="1" applyBorder="1" applyProtection="1">
      <protection locked="0"/>
    </xf>
    <xf numFmtId="164" fontId="1" fillId="7" borderId="0" xfId="1" applyFont="1" applyFill="1" applyProtection="1">
      <protection hidden="1"/>
    </xf>
    <xf numFmtId="0" fontId="1" fillId="2" borderId="0" xfId="0" applyFont="1" applyFill="1" applyProtection="1">
      <protection hidden="1"/>
    </xf>
    <xf numFmtId="0" fontId="2" fillId="0" borderId="0" xfId="0" applyFont="1" applyProtection="1">
      <protection hidden="1"/>
    </xf>
    <xf numFmtId="0" fontId="2" fillId="3" borderId="0" xfId="0" applyFont="1" applyFill="1" applyAlignment="1" applyProtection="1">
      <alignment horizontal="right"/>
      <protection hidden="1"/>
    </xf>
    <xf numFmtId="0" fontId="1" fillId="0" borderId="0" xfId="0" applyFont="1" applyAlignment="1" applyProtection="1">
      <alignment horizontal="right"/>
      <protection hidden="1"/>
    </xf>
    <xf numFmtId="0" fontId="1" fillId="4" borderId="0" xfId="0" applyFont="1" applyFill="1" applyAlignment="1" applyProtection="1">
      <alignment horizontal="left"/>
      <protection hidden="1"/>
    </xf>
    <xf numFmtId="0" fontId="1" fillId="4" borderId="0" xfId="0" applyFont="1" applyFill="1" applyProtection="1">
      <protection hidden="1"/>
    </xf>
    <xf numFmtId="0" fontId="2" fillId="0" borderId="0" xfId="0" applyFont="1" applyAlignment="1" applyProtection="1">
      <alignment horizontal="center"/>
      <protection hidden="1"/>
    </xf>
    <xf numFmtId="0" fontId="1" fillId="5" borderId="0" xfId="0" applyFont="1" applyFill="1" applyProtection="1">
      <protection hidden="1"/>
    </xf>
    <xf numFmtId="164" fontId="1" fillId="2" borderId="0" xfId="1" applyFont="1" applyFill="1" applyProtection="1">
      <protection hidden="1"/>
    </xf>
    <xf numFmtId="0" fontId="1" fillId="6" borderId="0" xfId="0" applyFont="1" applyFill="1" applyProtection="1">
      <protection hidden="1"/>
    </xf>
    <xf numFmtId="164" fontId="1" fillId="2" borderId="0" xfId="0" applyNumberFormat="1" applyFont="1" applyFill="1" applyProtection="1">
      <protection hidden="1"/>
    </xf>
    <xf numFmtId="164" fontId="1" fillId="8" borderId="0" xfId="0" applyNumberFormat="1" applyFont="1" applyFill="1" applyProtection="1">
      <protection hidden="1"/>
    </xf>
    <xf numFmtId="164" fontId="2" fillId="0" borderId="2" xfId="0" applyNumberFormat="1" applyFont="1" applyBorder="1" applyProtection="1">
      <protection hidden="1"/>
    </xf>
    <xf numFmtId="164" fontId="2" fillId="0" borderId="3" xfId="0" applyNumberFormat="1" applyFont="1" applyBorder="1" applyProtection="1">
      <protection hidden="1"/>
    </xf>
    <xf numFmtId="0" fontId="1" fillId="0" borderId="0" xfId="0" applyFont="1" applyBorder="1" applyProtection="1">
      <protection hidden="1"/>
    </xf>
    <xf numFmtId="0" fontId="1" fillId="3" borderId="0" xfId="0" applyFont="1" applyFill="1" applyProtection="1">
      <protection hidden="1"/>
    </xf>
    <xf numFmtId="164" fontId="1" fillId="8" borderId="0" xfId="1" applyFont="1" applyFill="1" applyProtection="1">
      <protection hidden="1"/>
    </xf>
    <xf numFmtId="0" fontId="4" fillId="9" borderId="0" xfId="0" applyFont="1" applyFill="1" applyProtection="1">
      <protection hidden="1"/>
    </xf>
    <xf numFmtId="0" fontId="5" fillId="2" borderId="0" xfId="0" applyFont="1" applyFill="1" applyProtection="1">
      <protection hidden="1"/>
    </xf>
    <xf numFmtId="0" fontId="6" fillId="2" borderId="0" xfId="0" applyFont="1" applyFill="1" applyProtection="1">
      <protection hidden="1"/>
    </xf>
    <xf numFmtId="164" fontId="1" fillId="0" borderId="0" xfId="1" applyFont="1" applyProtection="1">
      <protection hidden="1"/>
    </xf>
    <xf numFmtId="164" fontId="1" fillId="0" borderId="3" xfId="1" applyFont="1" applyBorder="1" applyProtection="1">
      <protection hidden="1"/>
    </xf>
    <xf numFmtId="164" fontId="1" fillId="0" borderId="0" xfId="1" applyFont="1" applyBorder="1" applyProtection="1">
      <protection hidden="1"/>
    </xf>
    <xf numFmtId="164" fontId="1" fillId="0" borderId="0" xfId="0" applyNumberFormat="1" applyFont="1" applyProtection="1">
      <protection hidden="1"/>
    </xf>
    <xf numFmtId="164" fontId="1" fillId="0" borderId="3" xfId="0" applyNumberFormat="1" applyFont="1" applyBorder="1" applyProtection="1">
      <protection hidden="1"/>
    </xf>
    <xf numFmtId="164" fontId="1" fillId="0" borderId="0" xfId="0" applyNumberFormat="1" applyFont="1" applyBorder="1" applyProtection="1">
      <protection hidden="1"/>
    </xf>
    <xf numFmtId="164" fontId="2" fillId="0" borderId="0" xfId="0" applyNumberFormat="1" applyFont="1" applyBorder="1" applyProtection="1">
      <protection hidden="1"/>
    </xf>
    <xf numFmtId="164" fontId="2" fillId="0" borderId="3" xfId="1" applyFont="1" applyBorder="1" applyProtection="1">
      <protection hidden="1"/>
    </xf>
    <xf numFmtId="164" fontId="2" fillId="0" borderId="0" xfId="1" applyFont="1" applyBorder="1" applyProtection="1">
      <protection hidden="1"/>
    </xf>
    <xf numFmtId="0" fontId="1" fillId="0" borderId="0" xfId="0" applyFont="1" applyProtection="1">
      <protection locked="0"/>
    </xf>
    <xf numFmtId="0" fontId="1" fillId="0" borderId="0" xfId="0" applyFont="1" applyBorder="1" applyProtection="1">
      <protection locked="0"/>
    </xf>
    <xf numFmtId="164" fontId="3" fillId="0" borderId="1" xfId="1" applyBorder="1" applyProtection="1">
      <protection locked="0"/>
    </xf>
    <xf numFmtId="164" fontId="3" fillId="0" borderId="1" xfId="1" applyBorder="1" applyProtection="1">
      <protection locked="0" hidden="1"/>
    </xf>
    <xf numFmtId="164" fontId="3" fillId="0" borderId="0" xfId="1" applyProtection="1"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8021</xdr:colOff>
      <xdr:row>39</xdr:row>
      <xdr:rowOff>66329</xdr:rowOff>
    </xdr:from>
    <xdr:to>
      <xdr:col>13</xdr:col>
      <xdr:colOff>651710</xdr:colOff>
      <xdr:row>47</xdr:row>
      <xdr:rowOff>130344</xdr:rowOff>
    </xdr:to>
    <xdr:sp macro="" textlink="">
      <xdr:nvSpPr>
        <xdr:cNvPr id="2" name="AutoShape 4"/>
        <xdr:cNvSpPr>
          <a:spLocks noChangeArrowheads="1"/>
        </xdr:cNvSpPr>
      </xdr:nvSpPr>
      <xdr:spPr bwMode="auto">
        <a:xfrm>
          <a:off x="6003758" y="6252566"/>
          <a:ext cx="4463715" cy="1066646"/>
        </a:xfrm>
        <a:prstGeom prst="roundRect">
          <a:avLst>
            <a:gd name="adj" fmla="val 6684"/>
          </a:avLst>
        </a:prstGeom>
        <a:noFill/>
        <a:ln>
          <a:headEnd/>
          <a:tailEnd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</xdr:sp>
    <xdr:clientData/>
  </xdr:twoCellAnchor>
  <xdr:twoCellAnchor>
    <xdr:from>
      <xdr:col>2</xdr:col>
      <xdr:colOff>85730</xdr:colOff>
      <xdr:row>0</xdr:row>
      <xdr:rowOff>133350</xdr:rowOff>
    </xdr:from>
    <xdr:to>
      <xdr:col>8</xdr:col>
      <xdr:colOff>28580</xdr:colOff>
      <xdr:row>52</xdr:row>
      <xdr:rowOff>57150</xdr:rowOff>
    </xdr:to>
    <xdr:sp macro="" textlink="">
      <xdr:nvSpPr>
        <xdr:cNvPr id="3" name="AutoShape 4"/>
        <xdr:cNvSpPr>
          <a:spLocks noChangeArrowheads="1"/>
        </xdr:cNvSpPr>
      </xdr:nvSpPr>
      <xdr:spPr bwMode="auto">
        <a:xfrm>
          <a:off x="85730" y="133350"/>
          <a:ext cx="5619750" cy="7058025"/>
        </a:xfrm>
        <a:prstGeom prst="roundRect">
          <a:avLst>
            <a:gd name="adj" fmla="val 6684"/>
          </a:avLst>
        </a:prstGeom>
        <a:noFill/>
        <a:ln>
          <a:headEnd/>
          <a:tailEnd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</xdr:sp>
    <xdr:clientData/>
  </xdr:twoCellAnchor>
  <xdr:twoCellAnchor>
    <xdr:from>
      <xdr:col>9</xdr:col>
      <xdr:colOff>450082</xdr:colOff>
      <xdr:row>0</xdr:row>
      <xdr:rowOff>116185</xdr:rowOff>
    </xdr:from>
    <xdr:to>
      <xdr:col>14</xdr:col>
      <xdr:colOff>128534</xdr:colOff>
      <xdr:row>30</xdr:row>
      <xdr:rowOff>154284</xdr:rowOff>
    </xdr:to>
    <xdr:sp macro="" textlink="">
      <xdr:nvSpPr>
        <xdr:cNvPr id="4" name="AutoShape 4"/>
        <xdr:cNvSpPr>
          <a:spLocks noChangeArrowheads="1"/>
        </xdr:cNvSpPr>
      </xdr:nvSpPr>
      <xdr:spPr bwMode="auto">
        <a:xfrm>
          <a:off x="6441307" y="116185"/>
          <a:ext cx="3955177" cy="4819649"/>
        </a:xfrm>
        <a:prstGeom prst="roundRect">
          <a:avLst>
            <a:gd name="adj" fmla="val 6684"/>
          </a:avLst>
        </a:prstGeom>
        <a:noFill/>
        <a:ln>
          <a:headEnd/>
          <a:tailEnd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</xdr:sp>
    <xdr:clientData/>
  </xdr:twoCellAnchor>
  <xdr:twoCellAnchor editAs="oneCell">
    <xdr:from>
      <xdr:col>5</xdr:col>
      <xdr:colOff>425481</xdr:colOff>
      <xdr:row>2</xdr:row>
      <xdr:rowOff>0</xdr:rowOff>
    </xdr:from>
    <xdr:to>
      <xdr:col>7</xdr:col>
      <xdr:colOff>661756</xdr:colOff>
      <xdr:row>4</xdr:row>
      <xdr:rowOff>48030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68806" y="323850"/>
          <a:ext cx="1293550" cy="371880"/>
        </a:xfrm>
        <a:prstGeom prst="rect">
          <a:avLst/>
        </a:prstGeom>
      </xdr:spPr>
    </xdr:pic>
    <xdr:clientData/>
  </xdr:twoCellAnchor>
  <xdr:twoCellAnchor editAs="oneCell">
    <xdr:from>
      <xdr:col>11</xdr:col>
      <xdr:colOff>1359935</xdr:colOff>
      <xdr:row>2</xdr:row>
      <xdr:rowOff>2005</xdr:rowOff>
    </xdr:from>
    <xdr:to>
      <xdr:col>13</xdr:col>
      <xdr:colOff>954526</xdr:colOff>
      <xdr:row>4</xdr:row>
      <xdr:rowOff>50035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1224" y="322847"/>
          <a:ext cx="1299065" cy="368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87"/>
  <sheetViews>
    <sheetView showGridLines="0" tabSelected="1" topLeftCell="C1" zoomScale="95" zoomScaleNormal="95" workbookViewId="0">
      <selection activeCell="F9" sqref="F9"/>
    </sheetView>
  </sheetViews>
  <sheetFormatPr defaultColWidth="0" defaultRowHeight="12.75" customHeight="1" zeroHeight="1"/>
  <cols>
    <col min="1" max="2" width="4.140625" style="7" hidden="1" customWidth="1"/>
    <col min="3" max="4" width="9.140625" style="1" customWidth="1"/>
    <col min="5" max="5" width="37.85546875" style="1" bestFit="1" customWidth="1"/>
    <col min="6" max="6" width="14.5703125" style="1" bestFit="1" customWidth="1"/>
    <col min="7" max="7" width="1.28515625" style="1" customWidth="1"/>
    <col min="8" max="8" width="17.28515625" style="1" customWidth="1"/>
    <col min="9" max="9" width="4.7109375" style="7" customWidth="1"/>
    <col min="10" max="10" width="16" style="7" customWidth="1"/>
    <col min="11" max="11" width="15.85546875" style="1" bestFit="1" customWidth="1"/>
    <col min="12" max="12" width="24.140625" style="1" customWidth="1"/>
    <col min="13" max="13" width="1.28515625" style="1" customWidth="1"/>
    <col min="14" max="14" width="16.7109375" style="1" customWidth="1"/>
    <col min="15" max="15" width="9.140625" style="1" customWidth="1"/>
    <col min="16" max="16384" width="9.140625" style="1" hidden="1"/>
  </cols>
  <sheetData>
    <row r="1" spans="4:21"/>
    <row r="2" spans="4:21"/>
    <row r="3" spans="4:21"/>
    <row r="4" spans="4:21"/>
    <row r="5" spans="4:21"/>
    <row r="6" spans="4:21"/>
    <row r="7" spans="4:21">
      <c r="D7" s="8" t="s">
        <v>0</v>
      </c>
      <c r="E7" s="4"/>
      <c r="F7" s="9" t="s">
        <v>1</v>
      </c>
      <c r="G7" s="10"/>
      <c r="H7" s="5"/>
      <c r="K7" s="8" t="s">
        <v>2</v>
      </c>
      <c r="L7" s="11" t="str">
        <f>IF(E7=0," ","Payslip of"&amp;" "&amp;E7&amp;" "&amp;"for"&amp;" "&amp;H7)</f>
        <v xml:space="preserve"> </v>
      </c>
      <c r="M7" s="12"/>
      <c r="N7" s="11"/>
    </row>
    <row r="8" spans="4:21">
      <c r="F8" s="13" t="s">
        <v>3</v>
      </c>
      <c r="G8" s="13"/>
      <c r="H8" s="13" t="s">
        <v>4</v>
      </c>
      <c r="L8" s="8" t="str">
        <f>F8</f>
        <v>Monthly</v>
      </c>
      <c r="M8" s="8"/>
      <c r="N8" s="8" t="str">
        <f>H8</f>
        <v>Annual</v>
      </c>
    </row>
    <row r="9" spans="4:21">
      <c r="E9" s="14" t="s">
        <v>5</v>
      </c>
      <c r="F9" s="2"/>
      <c r="G9" s="15"/>
      <c r="H9" s="15">
        <f>F9*12</f>
        <v>0</v>
      </c>
      <c r="K9" s="16" t="str">
        <f>E9</f>
        <v>Basic</v>
      </c>
      <c r="L9" s="17">
        <f>F9</f>
        <v>0</v>
      </c>
      <c r="M9" s="7"/>
      <c r="N9" s="17">
        <f>H9</f>
        <v>0</v>
      </c>
    </row>
    <row r="10" spans="4:21">
      <c r="E10" s="7" t="s">
        <v>6</v>
      </c>
      <c r="F10" s="3">
        <v>0</v>
      </c>
      <c r="G10" s="15"/>
      <c r="H10" s="6">
        <f t="shared" ref="H10:H11" si="0">F10*12</f>
        <v>0</v>
      </c>
      <c r="K10" s="1" t="str">
        <f t="shared" ref="K10:L16" si="1">E10</f>
        <v>Housing</v>
      </c>
      <c r="L10" s="18">
        <f>F10</f>
        <v>0</v>
      </c>
      <c r="M10" s="7"/>
      <c r="N10" s="18">
        <f t="shared" ref="N10:N16" si="2">H10</f>
        <v>0</v>
      </c>
    </row>
    <row r="11" spans="4:21">
      <c r="E11" s="14" t="s">
        <v>7</v>
      </c>
      <c r="F11" s="2">
        <v>0</v>
      </c>
      <c r="G11" s="15"/>
      <c r="H11" s="15">
        <f t="shared" si="0"/>
        <v>0</v>
      </c>
      <c r="K11" s="16" t="str">
        <f t="shared" si="1"/>
        <v>Transport</v>
      </c>
      <c r="L11" s="17">
        <f t="shared" si="1"/>
        <v>0</v>
      </c>
      <c r="M11" s="7"/>
      <c r="N11" s="17">
        <f t="shared" si="2"/>
        <v>0</v>
      </c>
      <c r="U11" s="1" t="s">
        <v>8</v>
      </c>
    </row>
    <row r="12" spans="4:21">
      <c r="E12" s="7" t="s">
        <v>9</v>
      </c>
      <c r="F12" s="3">
        <v>0</v>
      </c>
      <c r="G12" s="15"/>
      <c r="H12" s="6">
        <f>F12*12</f>
        <v>0</v>
      </c>
      <c r="K12" s="1" t="str">
        <f>E12</f>
        <v>Others</v>
      </c>
      <c r="L12" s="18">
        <f>F12</f>
        <v>0</v>
      </c>
      <c r="M12" s="7"/>
      <c r="N12" s="18">
        <f t="shared" si="2"/>
        <v>0</v>
      </c>
    </row>
    <row r="13" spans="4:21">
      <c r="E13" s="14" t="s">
        <v>10</v>
      </c>
      <c r="F13" s="2">
        <v>0</v>
      </c>
      <c r="G13" s="15"/>
      <c r="H13" s="15">
        <f>F13</f>
        <v>0</v>
      </c>
      <c r="K13" s="16" t="str">
        <f t="shared" si="1"/>
        <v>Upront</v>
      </c>
      <c r="L13" s="17">
        <f>IF(F40="Yes",F13,0)</f>
        <v>0</v>
      </c>
      <c r="M13" s="7"/>
      <c r="N13" s="17">
        <f t="shared" si="2"/>
        <v>0</v>
      </c>
      <c r="U13" s="1" t="s">
        <v>11</v>
      </c>
    </row>
    <row r="14" spans="4:21">
      <c r="E14" s="7" t="s">
        <v>12</v>
      </c>
      <c r="F14" s="3">
        <v>0</v>
      </c>
      <c r="G14" s="15"/>
      <c r="H14" s="6">
        <f>F14*4</f>
        <v>0</v>
      </c>
      <c r="K14" s="1" t="str">
        <f t="shared" si="1"/>
        <v>Quarterly</v>
      </c>
      <c r="L14" s="18">
        <f>IF(F42="Yes",F14,0)</f>
        <v>0</v>
      </c>
      <c r="M14" s="7"/>
      <c r="N14" s="18">
        <f t="shared" si="2"/>
        <v>0</v>
      </c>
    </row>
    <row r="15" spans="4:21">
      <c r="E15" s="14" t="s">
        <v>13</v>
      </c>
      <c r="F15" s="2">
        <v>0</v>
      </c>
      <c r="G15" s="15"/>
      <c r="H15" s="15">
        <f>F15*2</f>
        <v>0</v>
      </c>
      <c r="K15" s="16" t="str">
        <f t="shared" si="1"/>
        <v>Half yearly</v>
      </c>
      <c r="L15" s="17">
        <f>IF(F44="Yes",F15,0)</f>
        <v>0</v>
      </c>
      <c r="M15" s="7"/>
      <c r="N15" s="17">
        <f t="shared" si="2"/>
        <v>0</v>
      </c>
    </row>
    <row r="16" spans="4:21">
      <c r="E16" s="7" t="s">
        <v>14</v>
      </c>
      <c r="F16" s="3">
        <v>0</v>
      </c>
      <c r="G16" s="15"/>
      <c r="H16" s="6">
        <f>F16</f>
        <v>0</v>
      </c>
      <c r="K16" s="1" t="str">
        <f t="shared" si="1"/>
        <v>13th Month</v>
      </c>
      <c r="L16" s="18">
        <f>IF(F46="Yes",F16,0)</f>
        <v>0</v>
      </c>
      <c r="M16" s="7"/>
      <c r="N16" s="18">
        <f t="shared" si="2"/>
        <v>0</v>
      </c>
    </row>
    <row r="17" spans="4:14" ht="13.5" thickBot="1">
      <c r="F17" s="19">
        <f>SUM(F9:F16)</f>
        <v>0</v>
      </c>
      <c r="G17" s="19"/>
      <c r="H17" s="19">
        <f>SUM(H9:H16)</f>
        <v>0</v>
      </c>
      <c r="L17" s="20">
        <f>SUM(L9:L16)</f>
        <v>0</v>
      </c>
      <c r="M17" s="7"/>
      <c r="N17" s="20">
        <f>SUM(N9:N16)</f>
        <v>0</v>
      </c>
    </row>
    <row r="18" spans="4:14" ht="13.5" thickTop="1">
      <c r="M18" s="7"/>
      <c r="N18" s="30"/>
    </row>
    <row r="19" spans="4:14">
      <c r="D19" s="8" t="s">
        <v>15</v>
      </c>
      <c r="M19" s="7"/>
    </row>
    <row r="20" spans="4:14">
      <c r="E20" s="14" t="s">
        <v>16</v>
      </c>
      <c r="F20" s="38"/>
      <c r="G20" s="21"/>
      <c r="K20" s="1" t="s">
        <v>17</v>
      </c>
      <c r="L20" s="18">
        <f>F68/12+IF(F48="Yes",F33,F33/12)</f>
        <v>0</v>
      </c>
      <c r="M20" s="7"/>
      <c r="N20" s="18">
        <f>L20*12</f>
        <v>0</v>
      </c>
    </row>
    <row r="21" spans="4:14" ht="3.75" customHeight="1">
      <c r="E21" s="22"/>
      <c r="L21" s="7"/>
      <c r="M21" s="7"/>
      <c r="N21" s="7"/>
    </row>
    <row r="22" spans="4:14">
      <c r="E22" s="14" t="s">
        <v>18</v>
      </c>
      <c r="F22" s="38"/>
      <c r="G22" s="21"/>
      <c r="K22" s="16" t="s">
        <v>19</v>
      </c>
      <c r="L22" s="17">
        <f>F65/12</f>
        <v>0</v>
      </c>
      <c r="M22" s="7"/>
      <c r="N22" s="17">
        <f t="shared" ref="N22:N24" si="3">L22*12</f>
        <v>0</v>
      </c>
    </row>
    <row r="23" spans="4:14">
      <c r="F23" s="36"/>
      <c r="K23" s="1" t="s">
        <v>20</v>
      </c>
      <c r="L23" s="18">
        <f>IF(L17=0,0,MAX(1%*L17,F81/12))</f>
        <v>0</v>
      </c>
      <c r="M23" s="7"/>
      <c r="N23" s="18">
        <f t="shared" si="3"/>
        <v>0</v>
      </c>
    </row>
    <row r="24" spans="4:14">
      <c r="D24" s="8" t="s">
        <v>21</v>
      </c>
      <c r="K24" s="16" t="s">
        <v>22</v>
      </c>
      <c r="L24" s="15">
        <f>F29/12</f>
        <v>0</v>
      </c>
      <c r="M24" s="7"/>
      <c r="N24" s="17">
        <f t="shared" si="3"/>
        <v>0</v>
      </c>
    </row>
    <row r="25" spans="4:14">
      <c r="E25" s="14" t="s">
        <v>17</v>
      </c>
      <c r="F25" s="4"/>
      <c r="G25" s="21"/>
      <c r="K25" s="1" t="s">
        <v>23</v>
      </c>
      <c r="L25" s="23">
        <f>F37</f>
        <v>0</v>
      </c>
      <c r="M25" s="7"/>
      <c r="N25" s="18">
        <f>IF(F51="Yes",L25*12,F37)</f>
        <v>0</v>
      </c>
    </row>
    <row r="26" spans="4:14">
      <c r="F26" s="21"/>
      <c r="G26" s="21"/>
      <c r="L26" s="20">
        <f>SUM(L20:L25)</f>
        <v>0</v>
      </c>
      <c r="M26" s="7"/>
      <c r="N26" s="20">
        <f>SUM(N20:N25)</f>
        <v>0</v>
      </c>
    </row>
    <row r="27" spans="4:14">
      <c r="E27" s="14" t="s">
        <v>19</v>
      </c>
      <c r="F27" s="4"/>
      <c r="G27" s="21"/>
      <c r="M27" s="7"/>
    </row>
    <row r="28" spans="4:14">
      <c r="D28" s="8" t="s">
        <v>24</v>
      </c>
    </row>
    <row r="29" spans="4:14" ht="13.5" thickBot="1">
      <c r="E29" s="14" t="s">
        <v>25</v>
      </c>
      <c r="F29" s="38">
        <v>0</v>
      </c>
      <c r="G29" s="21"/>
      <c r="K29" s="24" t="s">
        <v>26</v>
      </c>
      <c r="L29" s="19">
        <f>L17-L26</f>
        <v>0</v>
      </c>
      <c r="N29" s="19">
        <f>N17-N26</f>
        <v>0</v>
      </c>
    </row>
    <row r="30" spans="4:14" ht="13.5" thickTop="1"/>
    <row r="31" spans="4:14">
      <c r="E31" s="14" t="s">
        <v>27</v>
      </c>
      <c r="F31" s="38">
        <v>0</v>
      </c>
      <c r="G31" s="21"/>
    </row>
    <row r="32" spans="4:14"/>
    <row r="33" spans="5:10">
      <c r="E33" s="14" t="s">
        <v>43</v>
      </c>
      <c r="F33" s="39">
        <v>0</v>
      </c>
    </row>
    <row r="34" spans="5:10"/>
    <row r="35" spans="5:10">
      <c r="E35" s="14" t="s">
        <v>28</v>
      </c>
      <c r="F35" s="38">
        <v>0</v>
      </c>
      <c r="G35" s="21"/>
    </row>
    <row r="36" spans="5:10"/>
    <row r="37" spans="5:10">
      <c r="E37" s="14" t="s">
        <v>23</v>
      </c>
      <c r="F37" s="38">
        <v>0</v>
      </c>
      <c r="G37" s="21"/>
    </row>
    <row r="38" spans="5:10"/>
    <row r="39" spans="5:10">
      <c r="E39" s="8" t="s">
        <v>29</v>
      </c>
    </row>
    <row r="40" spans="5:10">
      <c r="E40" s="14" t="s">
        <v>10</v>
      </c>
      <c r="F40" s="4"/>
      <c r="G40" s="21"/>
    </row>
    <row r="41" spans="5:10" ht="5.25" customHeight="1"/>
    <row r="42" spans="5:10">
      <c r="E42" s="1" t="s">
        <v>12</v>
      </c>
      <c r="F42" s="4"/>
      <c r="G42" s="21"/>
      <c r="J42" s="25" t="s">
        <v>30</v>
      </c>
    </row>
    <row r="43" spans="5:10" ht="5.25" customHeight="1">
      <c r="J43" s="26"/>
    </row>
    <row r="44" spans="5:10">
      <c r="E44" s="14" t="s">
        <v>13</v>
      </c>
      <c r="F44" s="4"/>
      <c r="G44" s="21"/>
      <c r="J44" s="25" t="s">
        <v>31</v>
      </c>
    </row>
    <row r="45" spans="5:10" ht="4.5" customHeight="1">
      <c r="J45" s="26"/>
    </row>
    <row r="46" spans="5:10">
      <c r="E46" s="1" t="s">
        <v>14</v>
      </c>
      <c r="F46" s="4"/>
      <c r="G46" s="21"/>
      <c r="J46" s="25" t="s">
        <v>42</v>
      </c>
    </row>
    <row r="47" spans="5:10">
      <c r="F47" s="37"/>
      <c r="G47" s="21"/>
      <c r="J47" s="25" t="s">
        <v>32</v>
      </c>
    </row>
    <row r="48" spans="5:10">
      <c r="E48" s="14" t="s">
        <v>46</v>
      </c>
      <c r="F48" s="4"/>
      <c r="G48" s="21"/>
      <c r="J48" s="25"/>
    </row>
    <row r="49" spans="4:10">
      <c r="F49" s="37"/>
      <c r="G49" s="21"/>
      <c r="J49" s="25"/>
    </row>
    <row r="50" spans="4:10" ht="4.5" customHeight="1"/>
    <row r="51" spans="4:10">
      <c r="E51" s="14" t="s">
        <v>23</v>
      </c>
      <c r="F51" s="4"/>
      <c r="G51" s="21"/>
      <c r="J51" s="1"/>
    </row>
    <row r="52" spans="4:10"/>
    <row r="53" spans="4:10"/>
    <row r="54" spans="4:10" hidden="1"/>
    <row r="55" spans="4:10" hidden="1"/>
    <row r="56" spans="4:10" hidden="1"/>
    <row r="57" spans="4:10" hidden="1"/>
    <row r="58" spans="4:10" hidden="1">
      <c r="D58" s="1" t="s">
        <v>33</v>
      </c>
      <c r="F58" s="27">
        <f>H17</f>
        <v>0</v>
      </c>
      <c r="G58" s="27"/>
    </row>
    <row r="59" spans="4:10" hidden="1">
      <c r="D59" s="1" t="s">
        <v>34</v>
      </c>
      <c r="E59" s="1" t="s">
        <v>35</v>
      </c>
      <c r="F59" s="27">
        <f>5%*F20</f>
        <v>0</v>
      </c>
      <c r="G59" s="27"/>
    </row>
    <row r="60" spans="4:10" hidden="1">
      <c r="E60" s="1" t="s">
        <v>36</v>
      </c>
      <c r="F60" s="27">
        <f>F22</f>
        <v>0</v>
      </c>
      <c r="G60" s="27"/>
    </row>
    <row r="61" spans="4:10" hidden="1">
      <c r="F61" s="28">
        <f>SUM(F58:F60)</f>
        <v>0</v>
      </c>
      <c r="G61" s="29"/>
    </row>
    <row r="62" spans="4:10" hidden="1"/>
    <row r="63" spans="4:10" hidden="1"/>
    <row r="64" spans="4:10" hidden="1">
      <c r="E64" s="1" t="s">
        <v>37</v>
      </c>
      <c r="F64" s="30">
        <f>20%*F61+MAX(200000,1%*F61)</f>
        <v>200000</v>
      </c>
      <c r="G64" s="30"/>
    </row>
    <row r="65" spans="5:7" hidden="1">
      <c r="E65" s="1" t="s">
        <v>19</v>
      </c>
      <c r="F65" s="30">
        <f>IF(F27="Yes",2.5%*H9,0)</f>
        <v>0</v>
      </c>
      <c r="G65" s="30"/>
    </row>
    <row r="66" spans="5:7" hidden="1">
      <c r="E66" s="1" t="s">
        <v>38</v>
      </c>
      <c r="F66" s="30">
        <f>F31</f>
        <v>0</v>
      </c>
      <c r="G66" s="30"/>
    </row>
    <row r="67" spans="5:7" hidden="1">
      <c r="E67" s="1" t="s">
        <v>39</v>
      </c>
      <c r="F67" s="30">
        <f>F35</f>
        <v>0</v>
      </c>
      <c r="G67" s="30"/>
    </row>
    <row r="68" spans="5:7" hidden="1">
      <c r="E68" s="1" t="s">
        <v>44</v>
      </c>
      <c r="F68" s="40">
        <f>IF(F25="Yes",8%*(H9+H10+H11),0)</f>
        <v>0</v>
      </c>
      <c r="G68" s="30"/>
    </row>
    <row r="69" spans="5:7" hidden="1">
      <c r="E69" s="1" t="s">
        <v>45</v>
      </c>
      <c r="F69" s="40">
        <f>IF(F48="yes",F33*12,F33)</f>
        <v>0</v>
      </c>
      <c r="G69" s="30"/>
    </row>
    <row r="70" spans="5:7" hidden="1">
      <c r="F70" s="31">
        <f>SUM(F64:F69)</f>
        <v>200000</v>
      </c>
      <c r="G70" s="32"/>
    </row>
    <row r="71" spans="5:7" hidden="1"/>
    <row r="72" spans="5:7" hidden="1">
      <c r="E72" s="1" t="s">
        <v>40</v>
      </c>
      <c r="F72" s="20">
        <f>F61-F70</f>
        <v>-200000</v>
      </c>
      <c r="G72" s="33"/>
    </row>
    <row r="73" spans="5:7" hidden="1"/>
    <row r="74" spans="5:7" hidden="1">
      <c r="E74" s="1" t="s">
        <v>41</v>
      </c>
    </row>
    <row r="75" spans="5:7" hidden="1">
      <c r="E75" s="27">
        <v>300000</v>
      </c>
      <c r="F75" s="27">
        <f>MAX(0,MIN(E75,F72)*7%)</f>
        <v>0</v>
      </c>
      <c r="G75" s="27"/>
    </row>
    <row r="76" spans="5:7" hidden="1">
      <c r="E76" s="27">
        <v>300000</v>
      </c>
      <c r="F76" s="27">
        <f>MAX(0,MIN(E76,F72-E75)*11%)</f>
        <v>0</v>
      </c>
      <c r="G76" s="27"/>
    </row>
    <row r="77" spans="5:7" hidden="1">
      <c r="E77" s="27">
        <v>500000</v>
      </c>
      <c r="F77" s="27">
        <f>MAX(0,MIN(E77,F72-E76-E75)*15%)</f>
        <v>0</v>
      </c>
      <c r="G77" s="27"/>
    </row>
    <row r="78" spans="5:7" hidden="1">
      <c r="E78" s="27">
        <v>500000</v>
      </c>
      <c r="F78" s="27">
        <f>MAX(0,MIN(E78,F72-E77-E76-E75)*19%)</f>
        <v>0</v>
      </c>
      <c r="G78" s="27"/>
    </row>
    <row r="79" spans="5:7" hidden="1">
      <c r="E79" s="27">
        <v>1600000</v>
      </c>
      <c r="F79" s="27">
        <f>MAX(0,MIN(E79,F72-E78-E77-E76-E75)*21%)</f>
        <v>0</v>
      </c>
      <c r="G79" s="27"/>
    </row>
    <row r="80" spans="5:7" hidden="1">
      <c r="E80" s="27">
        <f>MAX(0,F72-E79-E78-E77-E76-E75)</f>
        <v>0</v>
      </c>
      <c r="F80" s="27">
        <f>E80*24%</f>
        <v>0</v>
      </c>
      <c r="G80" s="27"/>
    </row>
    <row r="81" spans="6:7" hidden="1">
      <c r="F81" s="34">
        <f>SUM(F75:F80)</f>
        <v>0</v>
      </c>
      <c r="G81" s="35"/>
    </row>
    <row r="82" spans="6:7" hidden="1"/>
    <row r="83" spans="6:7" hidden="1"/>
    <row r="84" spans="6:7" hidden="1"/>
    <row r="85" spans="6:7" hidden="1"/>
    <row r="86" spans="6:7" hidden="1"/>
    <row r="87" spans="6:7" hidden="1"/>
  </sheetData>
  <sheetProtection password="C198" sheet="1" objects="1" scenarios="1"/>
  <dataConsolidate/>
  <dataValidations count="1">
    <dataValidation type="list" allowBlank="1" showInputMessage="1" showErrorMessage="1" prompt="Select Yes or No from the Drop list" sqref="F25:G25 F51:G51 F27:G27 F44:G44 F42:G42 F40:G40 F46:G49">
      <formula1>$U$10:$U$13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NG PAYE 4.0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Abolaji Olorunkoya</dc:creator>
  <cp:lastModifiedBy>FINANCE DEPT-PC</cp:lastModifiedBy>
  <dcterms:created xsi:type="dcterms:W3CDTF">2015-06-23T11:03:11Z</dcterms:created>
  <dcterms:modified xsi:type="dcterms:W3CDTF">2017-08-08T10:39:57Z</dcterms:modified>
</cp:coreProperties>
</file>