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30" i="1"/>
  <c r="C29" i="1"/>
  <c r="C32" i="1" l="1"/>
  <c r="C16" i="1"/>
  <c r="D16" i="1"/>
  <c r="E16" i="1"/>
  <c r="F16" i="1"/>
  <c r="G16" i="1"/>
  <c r="H16" i="1"/>
  <c r="B16" i="1"/>
  <c r="B17" i="1" s="1"/>
  <c r="B18" i="1" s="1"/>
  <c r="D6" i="1"/>
  <c r="D7" i="1"/>
  <c r="D8" i="1"/>
  <c r="D9" i="1"/>
  <c r="D5" i="1"/>
  <c r="B21" i="1" l="1"/>
  <c r="A10" i="1"/>
  <c r="D10" i="1" s="1"/>
  <c r="G7" i="1" s="1"/>
</calcChain>
</file>

<file path=xl/sharedStrings.xml><?xml version="1.0" encoding="utf-8"?>
<sst xmlns="http://schemas.openxmlformats.org/spreadsheetml/2006/main" count="34" uniqueCount="29">
  <si>
    <t>Финансовая математика (семинары)</t>
  </si>
  <si>
    <t>Урок 3. Применение статистики в экономике и финансах. Введение в эконометрику</t>
  </si>
  <si>
    <r>
      <t>Задача 1.</t>
    </r>
    <r>
      <rPr>
        <sz val="11"/>
        <color rgb="FF2C2D30"/>
        <rFont val="Arial"/>
        <family val="2"/>
        <charset val="204"/>
      </rPr>
      <t> Аналитик собрал статистику за 36 прошедших месяцев, согласно которой вложение в акцию компании АВС позволило за месяц заработать 15% в 1 случае из 36 проанализированных месяцев, 10% - в 2 случаях, 5% - в 3 случаях, 0% в 23 случаях, потерять 5% в 6 случаях, и потерять 10% в оставшихся случаях. Определить ожидаемое значение доходности инвестиции.</t>
    </r>
  </si>
  <si>
    <r>
      <t>Задача 2.</t>
    </r>
    <r>
      <rPr>
        <sz val="11"/>
        <color rgb="FF2C2D30"/>
        <rFont val="Arial"/>
        <family val="2"/>
        <charset val="204"/>
      </rPr>
      <t> Инвестиционный фонд за 7 предыдущих лет заработал следующие годовые доходности: +5%; -2%; +12%; +7%; -4%; +11%; +9%. Если предположить, что в среднем фонд будет зарабатывать такую же доходность, как и по итогам прошедших 7 лет (в смысле геометрической доходности), и вложить $100 тыс. в этот фонд, то какой ожидаемый результат будет через 5 лет?</t>
    </r>
  </si>
  <si>
    <r>
      <t>Задача 3.</t>
    </r>
    <r>
      <rPr>
        <sz val="11"/>
        <color rgb="FF2C2D30"/>
        <rFont val="Arial"/>
        <family val="2"/>
        <charset val="204"/>
      </rPr>
      <t> В инвестиционном анализе есть т.н. показатель Шарпа, который характеризует эффективность инвестиции в фонд. Он рассчитывается как отношение средней доходности к риску (волатильности). Рассчитайте этот коэффициент для условий задачи 2.</t>
    </r>
  </si>
  <si>
    <r>
      <t>Задача 4.</t>
    </r>
    <r>
      <rPr>
        <sz val="11"/>
        <color rgb="FF2C2D30"/>
        <rFont val="Arial"/>
        <family val="2"/>
        <charset val="204"/>
      </rPr>
      <t> Компания по страхованию автомобилей разделяет водителей по трем категориям в зависимости от опыта: категория 1 (стаж вождения более 10 лет), категория 2 (стаж более 2 лет, но меньше 10), категория 3 (стаж менее 2 лет). Для данной компании среди 100% застрахованных 30% принадлежат категории 1, 50% – категории 2, 20% – категории 3. Вероятность того, что в течение года водитель категории 1 попадет хотя бы в одно ДТП равна 1%; для водителя категории 2 - 3%, а для водителя категории 3 – 10%. Клиент компании застраховал автомобиль и попал в ДТП. Какова вероятность того, что он относится к категории 1?</t>
    </r>
  </si>
  <si>
    <r>
      <t>Задача 5.</t>
    </r>
    <r>
      <rPr>
        <sz val="11"/>
        <color rgb="FF2C2D30"/>
        <rFont val="Arial"/>
        <family val="2"/>
        <charset val="204"/>
      </rPr>
      <t> Аналитик собрал статистические данные между ценой акции перерабатывающей компании и ценой ресурса, который эта компания перерабатывает:</t>
    </r>
  </si>
  <si>
    <t>И предположил, что цена акции зависит от цены ресурса с задержкой на 1 месяц. Определить уравнение регрессии для этого предположения и сделать на его основе прогноз цены акции на 13 месяц.</t>
  </si>
  <si>
    <t xml:space="preserve">из </t>
  </si>
  <si>
    <t>ожидаемое значение доходности инвестиции.</t>
  </si>
  <si>
    <t>Год</t>
  </si>
  <si>
    <t>Дох-ть</t>
  </si>
  <si>
    <t>Инв-ция</t>
  </si>
  <si>
    <t>Категория</t>
  </si>
  <si>
    <t>1)</t>
  </si>
  <si>
    <t>2)</t>
  </si>
  <si>
    <t>3)</t>
  </si>
  <si>
    <t>Распред</t>
  </si>
  <si>
    <t>Вер-ть ДТП</t>
  </si>
  <si>
    <t>P(A)</t>
  </si>
  <si>
    <t>P(B)</t>
  </si>
  <si>
    <t>P(B/A)</t>
  </si>
  <si>
    <t>P(A\B) = P(B\A) * P(A)/P(B)</t>
  </si>
  <si>
    <t>P(A/B)</t>
  </si>
  <si>
    <t>Месяц</t>
  </si>
  <si>
    <t>Цена акции, $</t>
  </si>
  <si>
    <t xml:space="preserve">Цена ресурса, $ </t>
  </si>
  <si>
    <t>Стиву перезвонить</t>
  </si>
  <si>
    <t>Инвойсы для СЕО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</si>
</sst>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71" formatCode="0.0"/>
  </numFmts>
  <fonts count="6" x14ac:knownFonts="1">
    <font>
      <sz val="11"/>
      <color theme="1"/>
      <name val="Calibri"/>
      <family val="2"/>
      <scheme val="minor"/>
    </font>
    <font>
      <sz val="18"/>
      <color rgb="FF3F5368"/>
      <name val="Arial"/>
      <family val="2"/>
      <charset val="204"/>
    </font>
    <font>
      <sz val="13"/>
      <color rgb="FF3F5368"/>
      <name val="Arial"/>
      <family val="2"/>
      <charset val="204"/>
    </font>
    <font>
      <sz val="11"/>
      <color rgb="FF2C2D30"/>
      <name val="Arial"/>
      <family val="2"/>
      <charset val="204"/>
    </font>
    <font>
      <b/>
      <sz val="11"/>
      <color rgb="FF2C2D30"/>
      <name val="Arial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 style="double">
        <color rgb="FF92D05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92D050"/>
      </left>
      <right/>
      <top style="double">
        <color rgb="FF92D050"/>
      </top>
      <bottom style="double">
        <color rgb="FF92D050"/>
      </bottom>
      <diagonal/>
    </border>
    <border>
      <left/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wrapText="1"/>
    </xf>
    <xf numFmtId="9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167" fontId="0" fillId="0" borderId="0" xfId="0" applyNumberFormat="1" applyBorder="1" applyAlignment="1">
      <alignment wrapText="1"/>
    </xf>
    <xf numFmtId="167" fontId="0" fillId="0" borderId="9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0" fontId="0" fillId="0" borderId="0" xfId="0" applyNumberFormat="1" applyBorder="1" applyAlignment="1">
      <alignment wrapText="1"/>
    </xf>
    <xf numFmtId="2" fontId="0" fillId="0" borderId="11" xfId="0" applyNumberFormat="1" applyBorder="1" applyAlignment="1">
      <alignment horizontal="center" wrapText="1"/>
    </xf>
    <xf numFmtId="2" fontId="0" fillId="0" borderId="12" xfId="0" applyNumberForma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0" fontId="0" fillId="0" borderId="11" xfId="1" applyNumberFormat="1" applyFont="1" applyBorder="1" applyAlignment="1">
      <alignment horizontal="center" wrapText="1"/>
    </xf>
    <xf numFmtId="10" fontId="0" fillId="0" borderId="12" xfId="1" applyNumberFormat="1" applyFont="1" applyBorder="1" applyAlignment="1">
      <alignment horizontal="center" wrapText="1"/>
    </xf>
    <xf numFmtId="0" fontId="0" fillId="0" borderId="0" xfId="0" applyFont="1" applyAlignment="1">
      <alignment horizontal="left" wrapText="1"/>
    </xf>
    <xf numFmtId="171" fontId="0" fillId="0" borderId="0" xfId="0" applyNumberFormat="1" applyFon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28" zoomScale="80" zoomScaleNormal="80" workbookViewId="0">
      <selection activeCell="G40" sqref="G40"/>
    </sheetView>
  </sheetViews>
  <sheetFormatPr defaultRowHeight="69.95" customHeight="1" x14ac:dyDescent="0.25"/>
  <cols>
    <col min="1" max="1" width="9.140625" style="2"/>
    <col min="2" max="2" width="8.85546875" style="2" customWidth="1"/>
    <col min="3" max="3" width="12.42578125" style="2" bestFit="1" customWidth="1"/>
    <col min="4" max="4" width="9.140625" style="2" customWidth="1"/>
    <col min="5" max="16384" width="9.140625" style="2"/>
  </cols>
  <sheetData>
    <row r="1" spans="1:18" ht="23.2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6.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6.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48.75" customHeight="1" x14ac:dyDescent="0.25">
      <c r="A4" s="19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</row>
    <row r="5" spans="1:18" ht="15" x14ac:dyDescent="0.25">
      <c r="A5" s="6">
        <v>1</v>
      </c>
      <c r="B5" s="4" t="s">
        <v>8</v>
      </c>
      <c r="C5" s="4">
        <v>36</v>
      </c>
      <c r="D5" s="22">
        <f>A5/C5</f>
        <v>2.7777777777777776E-2</v>
      </c>
      <c r="E5" s="5">
        <v>0.15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7"/>
    </row>
    <row r="6" spans="1:18" ht="15.75" thickBot="1" x14ac:dyDescent="0.3">
      <c r="A6" s="6">
        <v>2</v>
      </c>
      <c r="B6" s="4" t="s">
        <v>8</v>
      </c>
      <c r="C6" s="4">
        <v>36</v>
      </c>
      <c r="D6" s="22">
        <f t="shared" ref="D6:D10" si="0">A6/C6</f>
        <v>5.5555555555555552E-2</v>
      </c>
      <c r="E6" s="5">
        <v>0.1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7"/>
    </row>
    <row r="7" spans="1:18" ht="16.5" thickTop="1" thickBot="1" x14ac:dyDescent="0.3">
      <c r="A7" s="6">
        <v>3</v>
      </c>
      <c r="B7" s="4" t="s">
        <v>8</v>
      </c>
      <c r="C7" s="4">
        <v>36</v>
      </c>
      <c r="D7" s="22">
        <f t="shared" si="0"/>
        <v>8.3333333333333329E-2</v>
      </c>
      <c r="E7" s="5">
        <v>0.05</v>
      </c>
      <c r="F7" s="4"/>
      <c r="G7" s="24">
        <f>SUMPRODUCT(D5:D10,E5:E10)</f>
        <v>2.777777777777777E-3</v>
      </c>
      <c r="H7" s="15" t="s">
        <v>9</v>
      </c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18" ht="15.75" thickTop="1" x14ac:dyDescent="0.25">
      <c r="A8" s="6">
        <v>23</v>
      </c>
      <c r="B8" s="4" t="s">
        <v>8</v>
      </c>
      <c r="C8" s="4">
        <v>36</v>
      </c>
      <c r="D8" s="22">
        <f t="shared" si="0"/>
        <v>0.63888888888888884</v>
      </c>
      <c r="E8" s="5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7"/>
    </row>
    <row r="9" spans="1:18" ht="15" x14ac:dyDescent="0.25">
      <c r="A9" s="6">
        <v>6</v>
      </c>
      <c r="B9" s="4" t="s">
        <v>8</v>
      </c>
      <c r="C9" s="4">
        <v>36</v>
      </c>
      <c r="D9" s="22">
        <f t="shared" si="0"/>
        <v>0.16666666666666666</v>
      </c>
      <c r="E9" s="5">
        <v>-0.05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7"/>
    </row>
    <row r="10" spans="1:18" ht="15" x14ac:dyDescent="0.25">
      <c r="A10" s="8">
        <f>C5-SUM(A5:A9)</f>
        <v>1</v>
      </c>
      <c r="B10" s="9" t="s">
        <v>8</v>
      </c>
      <c r="C10" s="9">
        <v>36</v>
      </c>
      <c r="D10" s="23">
        <f t="shared" si="0"/>
        <v>2.7777777777777776E-2</v>
      </c>
      <c r="E10" s="10">
        <v>-0.1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</row>
    <row r="11" spans="1:18" ht="15" x14ac:dyDescent="0.25">
      <c r="A11" s="1"/>
    </row>
    <row r="12" spans="1:18" ht="51" customHeight="1" x14ac:dyDescent="0.25">
      <c r="A12" s="25" t="s">
        <v>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</row>
    <row r="13" spans="1:18" ht="15" x14ac:dyDescent="0.25">
      <c r="A13" s="6" t="s">
        <v>10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  <c r="H13" s="4">
        <v>7</v>
      </c>
      <c r="I13" s="4"/>
      <c r="J13" s="4"/>
      <c r="K13" s="4"/>
      <c r="L13" s="4"/>
      <c r="M13" s="4"/>
      <c r="N13" s="4"/>
      <c r="O13" s="4"/>
      <c r="P13" s="4"/>
      <c r="Q13" s="4"/>
      <c r="R13" s="7"/>
    </row>
    <row r="14" spans="1:18" ht="15" x14ac:dyDescent="0.25">
      <c r="A14" s="6" t="s">
        <v>11</v>
      </c>
      <c r="B14" s="5">
        <v>0.05</v>
      </c>
      <c r="C14" s="5">
        <v>-0.02</v>
      </c>
      <c r="D14" s="5">
        <v>0.12</v>
      </c>
      <c r="E14" s="5">
        <v>7.0000000000000007E-2</v>
      </c>
      <c r="F14" s="5">
        <v>-0.04</v>
      </c>
      <c r="G14" s="5">
        <v>0.11</v>
      </c>
      <c r="H14" s="5">
        <v>0.09</v>
      </c>
      <c r="I14" s="4"/>
      <c r="J14" s="4"/>
      <c r="K14" s="4"/>
      <c r="L14" s="4"/>
      <c r="M14" s="4"/>
      <c r="N14" s="4"/>
      <c r="O14" s="4"/>
      <c r="P14" s="4"/>
      <c r="Q14" s="4"/>
      <c r="R14" s="7"/>
    </row>
    <row r="15" spans="1:18" ht="15" x14ac:dyDescent="0.25">
      <c r="A15" s="6" t="s">
        <v>12</v>
      </c>
      <c r="B15" s="4">
        <v>100000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7"/>
    </row>
    <row r="16" spans="1:18" ht="15" x14ac:dyDescent="0.25">
      <c r="A16" s="6"/>
      <c r="B16" s="5">
        <f>1+B14</f>
        <v>1.05</v>
      </c>
      <c r="C16" s="5">
        <f t="shared" ref="C16:H16" si="1">1+C14</f>
        <v>0.98</v>
      </c>
      <c r="D16" s="5">
        <f t="shared" si="1"/>
        <v>1.1200000000000001</v>
      </c>
      <c r="E16" s="5">
        <f t="shared" si="1"/>
        <v>1.07</v>
      </c>
      <c r="F16" s="5">
        <f t="shared" si="1"/>
        <v>0.96</v>
      </c>
      <c r="G16" s="5">
        <f t="shared" si="1"/>
        <v>1.1100000000000001</v>
      </c>
      <c r="H16" s="5">
        <f t="shared" si="1"/>
        <v>1.0900000000000001</v>
      </c>
      <c r="I16" s="4"/>
      <c r="J16" s="4"/>
      <c r="K16" s="4"/>
      <c r="L16" s="4"/>
      <c r="M16" s="4"/>
      <c r="N16" s="4"/>
      <c r="O16" s="4"/>
      <c r="P16" s="4"/>
      <c r="Q16" s="4"/>
      <c r="R16" s="7"/>
    </row>
    <row r="17" spans="1:18" ht="15.75" thickBot="1" x14ac:dyDescent="0.3">
      <c r="A17" s="6"/>
      <c r="B17" s="28">
        <f>GEOMEAN(B16:H16)-1</f>
        <v>5.2667285863485791E-2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7"/>
    </row>
    <row r="18" spans="1:18" ht="16.5" thickTop="1" thickBot="1" x14ac:dyDescent="0.3">
      <c r="A18" s="8"/>
      <c r="B18" s="29">
        <f>FV(B17,5,0,-B15)</f>
        <v>129257.46433998668</v>
      </c>
      <c r="C18" s="3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</row>
    <row r="19" spans="1:18" ht="15.75" thickTop="1" x14ac:dyDescent="0.25">
      <c r="A19" s="1"/>
    </row>
    <row r="20" spans="1:18" ht="32.25" customHeight="1" thickBot="1" x14ac:dyDescent="0.3">
      <c r="A20" s="25" t="s">
        <v>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</row>
    <row r="21" spans="1:18" ht="16.5" thickTop="1" thickBot="1" x14ac:dyDescent="0.3">
      <c r="A21" s="8"/>
      <c r="B21" s="29">
        <f>B17/STDEVA(B14:H14)</f>
        <v>0.84386686371526343</v>
      </c>
      <c r="C21" s="3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1"/>
    </row>
    <row r="22" spans="1:18" ht="15.75" thickTop="1" x14ac:dyDescent="0.25">
      <c r="A22" s="1"/>
    </row>
    <row r="23" spans="1:18" ht="69.95" customHeight="1" x14ac:dyDescent="0.25">
      <c r="A23" s="25" t="s">
        <v>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1:18" ht="30" customHeight="1" x14ac:dyDescent="0.25">
      <c r="A24" s="31" t="s">
        <v>13</v>
      </c>
      <c r="B24" s="32"/>
      <c r="C24" s="4" t="s">
        <v>17</v>
      </c>
      <c r="D24" s="33" t="s">
        <v>18</v>
      </c>
      <c r="E24" s="3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7"/>
    </row>
    <row r="25" spans="1:18" ht="15" x14ac:dyDescent="0.25">
      <c r="A25" s="31" t="s">
        <v>14</v>
      </c>
      <c r="B25" s="32"/>
      <c r="C25" s="5">
        <v>0.3</v>
      </c>
      <c r="D25" s="5">
        <v>0.01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7"/>
    </row>
    <row r="26" spans="1:18" ht="15" x14ac:dyDescent="0.25">
      <c r="A26" s="31" t="s">
        <v>15</v>
      </c>
      <c r="B26" s="32"/>
      <c r="C26" s="5">
        <v>0.5</v>
      </c>
      <c r="D26" s="5">
        <v>0.03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7"/>
    </row>
    <row r="27" spans="1:18" ht="15" x14ac:dyDescent="0.25">
      <c r="A27" s="31" t="s">
        <v>16</v>
      </c>
      <c r="B27" s="32"/>
      <c r="C27" s="5">
        <v>0.2</v>
      </c>
      <c r="D27" s="5">
        <v>0.1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7"/>
    </row>
    <row r="28" spans="1:18" ht="15" x14ac:dyDescent="0.25">
      <c r="A28" s="31" t="s">
        <v>19</v>
      </c>
      <c r="B28" s="32"/>
      <c r="C28" s="28">
        <f>D25</f>
        <v>0.01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7"/>
    </row>
    <row r="29" spans="1:18" ht="15" x14ac:dyDescent="0.25">
      <c r="A29" s="31" t="s">
        <v>20</v>
      </c>
      <c r="B29" s="32"/>
      <c r="C29" s="28">
        <f>SUMPRODUCT(C25:C27,D25:D27)</f>
        <v>3.8000000000000006E-2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7"/>
    </row>
    <row r="30" spans="1:18" ht="15" x14ac:dyDescent="0.25">
      <c r="A30" s="31" t="s">
        <v>21</v>
      </c>
      <c r="B30" s="32"/>
      <c r="C30" s="28">
        <f>D25</f>
        <v>0.01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7"/>
    </row>
    <row r="31" spans="1:18" ht="15.75" thickBot="1" x14ac:dyDescent="0.3">
      <c r="A31" s="34" t="s">
        <v>22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7"/>
    </row>
    <row r="32" spans="1:18" ht="16.5" thickTop="1" thickBot="1" x14ac:dyDescent="0.3">
      <c r="A32" s="35" t="s">
        <v>23</v>
      </c>
      <c r="B32" s="36"/>
      <c r="C32" s="37">
        <f>C30*C28/C29</f>
        <v>2.6315789473684206E-3</v>
      </c>
      <c r="D32" s="3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1"/>
    </row>
    <row r="33" spans="1:18" ht="15.75" thickTop="1" x14ac:dyDescent="0.25">
      <c r="A33" s="1"/>
    </row>
    <row r="34" spans="1:18" ht="31.5" customHeight="1" x14ac:dyDescent="0.25">
      <c r="A34" s="12" t="s">
        <v>6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30" customHeight="1" x14ac:dyDescent="0.25">
      <c r="A35" s="13" t="s">
        <v>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5" x14ac:dyDescent="0.25">
      <c r="A36" s="39" t="s">
        <v>24</v>
      </c>
      <c r="B36" s="39"/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10</v>
      </c>
      <c r="M36" s="3">
        <v>11</v>
      </c>
      <c r="N36" s="3">
        <v>12</v>
      </c>
      <c r="O36" s="3">
        <v>13</v>
      </c>
      <c r="P36" s="3"/>
      <c r="Q36" s="3"/>
      <c r="R36" s="3"/>
    </row>
    <row r="37" spans="1:18" ht="15" x14ac:dyDescent="0.25">
      <c r="A37" s="39" t="s">
        <v>25</v>
      </c>
      <c r="B37" s="39"/>
      <c r="C37" s="40">
        <v>12.1</v>
      </c>
      <c r="D37" s="40">
        <v>15.2</v>
      </c>
      <c r="E37" s="40">
        <v>15.3</v>
      </c>
      <c r="F37" s="40">
        <v>15.7</v>
      </c>
      <c r="G37" s="40">
        <v>15.2</v>
      </c>
      <c r="H37" s="40">
        <v>16.100000000000001</v>
      </c>
      <c r="I37" s="40">
        <v>16.5</v>
      </c>
      <c r="J37" s="40">
        <v>17.100000000000001</v>
      </c>
      <c r="K37" s="40">
        <v>17.2</v>
      </c>
      <c r="L37" s="40">
        <v>17</v>
      </c>
      <c r="M37" s="40">
        <v>16.8</v>
      </c>
      <c r="N37" s="40">
        <v>16.899999999999999</v>
      </c>
      <c r="O37" s="3"/>
      <c r="P37" s="3"/>
      <c r="Q37" s="3"/>
      <c r="R37" s="3"/>
    </row>
    <row r="38" spans="1:18" ht="15" x14ac:dyDescent="0.25">
      <c r="A38" s="39" t="s">
        <v>26</v>
      </c>
      <c r="B38" s="39"/>
      <c r="C38" s="40">
        <v>115</v>
      </c>
      <c r="D38" s="40">
        <v>119</v>
      </c>
      <c r="E38" s="40">
        <v>121</v>
      </c>
      <c r="F38" s="40">
        <v>130</v>
      </c>
      <c r="G38" s="40">
        <v>131</v>
      </c>
      <c r="H38" s="40">
        <v>150</v>
      </c>
      <c r="I38" s="40">
        <v>155</v>
      </c>
      <c r="J38" s="40">
        <v>172</v>
      </c>
      <c r="K38" s="40">
        <v>174</v>
      </c>
      <c r="L38" s="40">
        <v>168</v>
      </c>
      <c r="M38" s="40">
        <v>161</v>
      </c>
      <c r="N38" s="40">
        <v>159</v>
      </c>
      <c r="O38" s="3"/>
      <c r="P38" s="3"/>
      <c r="Q38" s="3"/>
      <c r="R38" s="3"/>
    </row>
    <row r="39" spans="1:18" ht="15" x14ac:dyDescent="0.25">
      <c r="A39" s="39"/>
      <c r="B39" s="3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45" x14ac:dyDescent="0.25">
      <c r="A40" s="39"/>
      <c r="B40" s="39"/>
      <c r="C40" s="3"/>
      <c r="D40" s="3"/>
      <c r="E40" s="3" t="s">
        <v>27</v>
      </c>
      <c r="F40" s="3"/>
      <c r="G40" s="3" t="s">
        <v>28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" x14ac:dyDescent="0.25">
      <c r="A41" s="39"/>
      <c r="B41" s="3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</sheetData>
  <mergeCells count="28">
    <mergeCell ref="A38:B38"/>
    <mergeCell ref="A39:B39"/>
    <mergeCell ref="A40:B40"/>
    <mergeCell ref="A41:B41"/>
    <mergeCell ref="A30:B30"/>
    <mergeCell ref="A32:B32"/>
    <mergeCell ref="C32:D32"/>
    <mergeCell ref="A36:B36"/>
    <mergeCell ref="A37:B37"/>
    <mergeCell ref="D24:E24"/>
    <mergeCell ref="A29:B29"/>
    <mergeCell ref="A24:B24"/>
    <mergeCell ref="A25:B25"/>
    <mergeCell ref="A26:B26"/>
    <mergeCell ref="A27:B27"/>
    <mergeCell ref="A28:B28"/>
    <mergeCell ref="A12:R12"/>
    <mergeCell ref="A20:R20"/>
    <mergeCell ref="A23:R23"/>
    <mergeCell ref="B18:C18"/>
    <mergeCell ref="B21:C21"/>
    <mergeCell ref="A3:R3"/>
    <mergeCell ref="H7:R7"/>
    <mergeCell ref="A1:R1"/>
    <mergeCell ref="A2:R2"/>
    <mergeCell ref="A4:R4"/>
    <mergeCell ref="A34:R34"/>
    <mergeCell ref="A35:R3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2023-11-15T13:33:17Z</dcterms:modified>
</cp:coreProperties>
</file>