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temp\Desktop\254\Group\Project\DP\CurrentWork\"/>
    </mc:Choice>
  </mc:AlternateContent>
  <bookViews>
    <workbookView xWindow="0" yWindow="0" windowWidth="17256" windowHeight="5496" tabRatio="764" activeTab="8" xr2:uid="{CCAB340E-929D-4AF2-81A3-B064E5C23D3B}"/>
  </bookViews>
  <sheets>
    <sheet name="Relationship" sheetId="13" r:id="rId1"/>
    <sheet name="User" sheetId="1" r:id="rId2"/>
    <sheet name="Post" sheetId="16" r:id="rId3"/>
    <sheet name="Reaction" sheetId="5" r:id="rId4"/>
    <sheet name="Comment" sheetId="6" r:id="rId5"/>
    <sheet name="Shares" sheetId="8" r:id="rId6"/>
    <sheet name="Active Player" sheetId="12" r:id="rId7"/>
    <sheet name="Popular Player" sheetId="18" r:id="rId8"/>
    <sheet name="Game Rank" sheetId="17" r:id="rId9"/>
  </sheets>
  <calcPr calcId="171027"/>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ame and ID_117b0d1b-04b4-467d-8163-02f11312ae2d" name="Name and ID" connection="Query - Name and ID"/>
          <x15:modelTable id="Total Comment_fb4c88cf-ae0e-4e22-be5c-af5e0fcb5c23" name="Total Comment" connection="Query - Total Comment"/>
          <x15:modelTable id="Total Emoji_9abbe8ae-986c-4769-b622-65c9af5d5e07" name="Total Emoji" connection="Query - Total Emoji"/>
          <x15:modelTable id="Total Like_10701a00-1dee-498d-980a-78c1b2df278b" name="Total Like" connection="Query - Total Like"/>
          <x15:modelTable id="Total Shares_b9ed0ca2-6025-449a-b8ef-7c1a7e3dad64" name="Total Shares" connection="Query - Total Shares"/>
          <x15:modelTable id="Comment_4efdd78e-008a-41f6-afb6-fd4e9a1cfda2" name="Comment" connection="Query - Comment"/>
          <x15:modelTable id="Emoji_76d24d57-8b2f-4dcc-8d44-a8e7cd73c633" name="Emoji" connection="Query - Emoji"/>
          <x15:modelTable id="Like_8467a7de-076f-4eb4-8752-93f72f352caf" name="Like" connection="Query - Like"/>
          <x15:modelTable id="Shares_504e0017-8c04-4ffa-bfaf-63715a7a36d4" name="Shares" connection="Query - Shares"/>
          <x15:modelTable id="Post_2a5c6546-d145-48bd-9f5e-8959913c0689" name="Post" connection="Query - Post"/>
          <x15:modelTable id="Relationship_e07c3c14-dbd5-4e87-8e97-90809cbea64a" name="Relationship" connection="Query - Relationship"/>
          <x15:modelTable id="User_b352967d-bf3f-4533-a5d9-81476b39585f" name="User" connection="Query - User"/>
          <x15:modelTable id="Post  2_e8a7fd9f-0d99-4d7a-8c77-ba377daf898f" name="Post  2" connection="Query - Post (2)"/>
          <x15:modelTable id="User  2_0db54989-5d37-41eb-b682-4d67bb4d9e05" name="User  2" connection="Query - User (2)"/>
          <x15:modelTable id="Post  3_e6b55e5e-f786-4386-8a41-58a64ee6d56e" name="Post  3" connection="Query - Post (3)"/>
        </x15:modelTables>
        <x15:modelRelationships>
          <x15:modelRelationship fromTable="Post" fromColumn="USER ID" toTable="Name and ID" toColumn="USER ID"/>
        </x15:modelRelationships>
      </x15:dataModel>
    </ext>
  </extLst>
</workbook>
</file>

<file path=xl/calcChain.xml><?xml version="1.0" encoding="utf-8"?>
<calcChain xmlns="http://schemas.openxmlformats.org/spreadsheetml/2006/main">
  <c r="D6" i="18" l="1"/>
  <c r="D5" i="18"/>
  <c r="D4" i="18"/>
  <c r="D3" i="18"/>
  <c r="D2" i="18"/>
  <c r="C6" i="18"/>
  <c r="C5" i="18"/>
  <c r="C4" i="18"/>
  <c r="C3" i="18"/>
  <c r="C2" i="18"/>
  <c r="D38" i="12" l="1"/>
  <c r="D37" i="12"/>
  <c r="D36" i="12"/>
  <c r="D35" i="12"/>
  <c r="D34" i="12"/>
  <c r="D30" i="12"/>
  <c r="D29" i="12"/>
  <c r="D28" i="12"/>
  <c r="D27" i="12"/>
  <c r="D26" i="12"/>
  <c r="D22" i="12"/>
  <c r="D21" i="12"/>
  <c r="D20" i="12"/>
  <c r="D19" i="12"/>
  <c r="D18" i="12"/>
  <c r="D14" i="12"/>
  <c r="D13" i="12"/>
  <c r="D12" i="12"/>
  <c r="D11" i="12"/>
  <c r="D10" i="12"/>
  <c r="D6" i="12"/>
  <c r="D5" i="12"/>
  <c r="D4" i="12"/>
  <c r="D3" i="12"/>
  <c r="D2" i="12"/>
  <c r="M50" i="8"/>
  <c r="L50" i="8"/>
  <c r="M42" i="8"/>
  <c r="L42" i="8"/>
  <c r="M34" i="8"/>
  <c r="L34" i="8"/>
  <c r="M26" i="8"/>
  <c r="L26" i="8"/>
  <c r="M18" i="8"/>
  <c r="L18" i="8"/>
  <c r="M17" i="8"/>
  <c r="M49" i="8"/>
  <c r="M33" i="8"/>
  <c r="L33" i="8"/>
  <c r="M25" i="8"/>
  <c r="L25" i="8"/>
  <c r="L17" i="8"/>
  <c r="M48" i="8"/>
  <c r="L48" i="8"/>
  <c r="M40" i="8"/>
  <c r="M32" i="8"/>
  <c r="L32" i="8"/>
  <c r="M24" i="8"/>
  <c r="L24" i="8"/>
  <c r="M16" i="8"/>
  <c r="L16" i="8"/>
  <c r="M39" i="8"/>
  <c r="M31" i="8"/>
  <c r="O31" i="8"/>
  <c r="L39" i="8"/>
  <c r="L31" i="8"/>
  <c r="M47" i="8"/>
  <c r="L47" i="8"/>
  <c r="M23" i="8"/>
  <c r="L23" i="8"/>
  <c r="M15" i="8"/>
  <c r="L15" i="8"/>
  <c r="M46" i="8"/>
  <c r="L46" i="8"/>
  <c r="M38" i="8"/>
  <c r="L38" i="8"/>
  <c r="M30" i="8"/>
  <c r="L30" i="8"/>
  <c r="M22" i="8"/>
  <c r="L22" i="8"/>
  <c r="M14" i="8"/>
  <c r="L14" i="8"/>
  <c r="Q47" i="5"/>
  <c r="Q27" i="5"/>
  <c r="Q26" i="5"/>
  <c r="O50" i="8" l="1"/>
  <c r="K50" i="8" s="1"/>
  <c r="O49" i="8"/>
  <c r="K49" i="8" s="1"/>
  <c r="O48" i="8"/>
  <c r="K48" i="8" s="1"/>
  <c r="O47" i="8"/>
  <c r="K47" i="8" s="1"/>
  <c r="O46" i="8"/>
  <c r="K46" i="8" s="1"/>
  <c r="O42" i="8"/>
  <c r="K42" i="8" s="1"/>
  <c r="O41" i="8"/>
  <c r="K41" i="8" s="1"/>
  <c r="O40" i="8"/>
  <c r="K40" i="8" s="1"/>
  <c r="O39" i="8"/>
  <c r="K39" i="8" s="1"/>
  <c r="O38" i="8"/>
  <c r="K38" i="8" s="1"/>
  <c r="O26" i="8"/>
  <c r="K26" i="8" s="1"/>
  <c r="O25" i="8"/>
  <c r="K25" i="8" s="1"/>
  <c r="O24" i="8"/>
  <c r="K24" i="8" s="1"/>
  <c r="O23" i="8"/>
  <c r="K23" i="8" s="1"/>
  <c r="O22" i="8"/>
  <c r="K22" i="8" s="1"/>
  <c r="J52" i="6"/>
  <c r="J51" i="6"/>
  <c r="J50" i="6"/>
  <c r="J49" i="6"/>
  <c r="J48" i="6"/>
  <c r="J44" i="6"/>
  <c r="J43" i="6"/>
  <c r="J42" i="6"/>
  <c r="J41" i="6"/>
  <c r="J40" i="6"/>
  <c r="J35" i="6"/>
  <c r="J34" i="6"/>
  <c r="J33" i="6"/>
  <c r="J32" i="6"/>
  <c r="J31" i="6"/>
  <c r="J27" i="6"/>
  <c r="J26" i="6"/>
  <c r="J25" i="6"/>
  <c r="J24" i="6"/>
  <c r="J23" i="6"/>
  <c r="J19" i="6"/>
  <c r="J18" i="6"/>
  <c r="J17" i="6"/>
  <c r="J16" i="6"/>
  <c r="J15" i="6"/>
  <c r="I53" i="6"/>
  <c r="I45" i="6"/>
  <c r="I36" i="6"/>
  <c r="I28" i="6"/>
  <c r="I20" i="6"/>
  <c r="I52" i="6"/>
  <c r="I51" i="6"/>
  <c r="I50" i="6"/>
  <c r="I49" i="6"/>
  <c r="I48" i="6"/>
  <c r="L52" i="6"/>
  <c r="L51" i="6"/>
  <c r="L50" i="6"/>
  <c r="L49" i="6"/>
  <c r="L48" i="6"/>
  <c r="I44" i="6"/>
  <c r="I43" i="6"/>
  <c r="I42" i="6"/>
  <c r="I41" i="6"/>
  <c r="I40" i="6"/>
  <c r="L44" i="6"/>
  <c r="L43" i="6"/>
  <c r="L42" i="6"/>
  <c r="L41" i="6"/>
  <c r="L40" i="6"/>
  <c r="K43" i="8" l="1"/>
  <c r="K27" i="8"/>
  <c r="K51" i="8"/>
  <c r="I27" i="6"/>
  <c r="I26" i="6"/>
  <c r="I25" i="6"/>
  <c r="I24" i="6"/>
  <c r="I23" i="6"/>
  <c r="I15" i="6"/>
  <c r="L27" i="6"/>
  <c r="L26" i="6"/>
  <c r="L25" i="6"/>
  <c r="L24" i="6"/>
  <c r="L23" i="6"/>
  <c r="S51" i="5"/>
  <c r="P51" i="5" s="1"/>
  <c r="W50" i="5"/>
  <c r="U49" i="5"/>
  <c r="S49" i="5"/>
  <c r="P49" i="5" s="1"/>
  <c r="V48" i="5"/>
  <c r="P48" i="5" s="1"/>
  <c r="S43" i="5"/>
  <c r="P43" i="5" s="1"/>
  <c r="G5" i="17" s="1"/>
  <c r="W42" i="5"/>
  <c r="T39" i="5"/>
  <c r="U41" i="5"/>
  <c r="P41" i="5" s="1"/>
  <c r="V40" i="5"/>
  <c r="P40" i="5" s="1"/>
  <c r="U39" i="5"/>
  <c r="U31" i="5"/>
  <c r="P50" i="5"/>
  <c r="P47" i="5"/>
  <c r="C3" i="17" s="1"/>
  <c r="P42" i="5"/>
  <c r="P27" i="5"/>
  <c r="G4" i="17" s="1"/>
  <c r="P26" i="5"/>
  <c r="P23" i="5"/>
  <c r="U23" i="5"/>
  <c r="U25" i="5"/>
  <c r="P25" i="5" s="1"/>
  <c r="V24" i="5"/>
  <c r="P24" i="5" s="1"/>
  <c r="Q41" i="5" l="1"/>
  <c r="E5" i="17"/>
  <c r="Q51" i="5"/>
  <c r="G3" i="17"/>
  <c r="Q49" i="5"/>
  <c r="E3" i="17"/>
  <c r="Q43" i="5"/>
  <c r="Q24" i="5"/>
  <c r="D4" i="17"/>
  <c r="Q50" i="5"/>
  <c r="F3" i="17"/>
  <c r="Q48" i="5"/>
  <c r="D3" i="17"/>
  <c r="Q25" i="5"/>
  <c r="E4" i="17"/>
  <c r="Q42" i="5"/>
  <c r="F5" i="17"/>
  <c r="Q23" i="5"/>
  <c r="C4" i="17"/>
  <c r="H3" i="17"/>
  <c r="Q40" i="5"/>
  <c r="D5" i="17"/>
  <c r="P39" i="5"/>
  <c r="O34" i="8"/>
  <c r="K34" i="8" s="1"/>
  <c r="O18" i="8"/>
  <c r="K18" i="8" s="1"/>
  <c r="O33" i="8"/>
  <c r="K33" i="8" s="1"/>
  <c r="O17" i="8"/>
  <c r="K17" i="8" s="1"/>
  <c r="O32" i="8"/>
  <c r="K32" i="8" s="1"/>
  <c r="O16" i="8"/>
  <c r="K16" i="8" s="1"/>
  <c r="K31" i="8"/>
  <c r="O15" i="8"/>
  <c r="K15" i="8" s="1"/>
  <c r="O30" i="8"/>
  <c r="K30" i="8" s="1"/>
  <c r="O14" i="8"/>
  <c r="K14" i="8" s="1"/>
  <c r="I35" i="6"/>
  <c r="I34" i="6"/>
  <c r="I33" i="6"/>
  <c r="I32" i="6"/>
  <c r="I31" i="6"/>
  <c r="I19" i="6"/>
  <c r="I18" i="6"/>
  <c r="I17" i="6"/>
  <c r="I16" i="6"/>
  <c r="L35" i="6"/>
  <c r="L19" i="6"/>
  <c r="L34" i="6"/>
  <c r="L18" i="6"/>
  <c r="L32" i="6"/>
  <c r="L33" i="6"/>
  <c r="L17" i="6"/>
  <c r="L16" i="6"/>
  <c r="L31" i="6"/>
  <c r="L15" i="6"/>
  <c r="S35" i="5"/>
  <c r="P35" i="5" s="1"/>
  <c r="W34" i="5"/>
  <c r="P34" i="5" s="1"/>
  <c r="U33" i="5"/>
  <c r="V33" i="5"/>
  <c r="S33" i="5"/>
  <c r="V32" i="5"/>
  <c r="P32" i="5" s="1"/>
  <c r="V31" i="5"/>
  <c r="P31" i="5" s="1"/>
  <c r="S19" i="5"/>
  <c r="P19" i="5" s="1"/>
  <c r="W18" i="5"/>
  <c r="U18" i="5"/>
  <c r="P18" i="5" s="1"/>
  <c r="S17" i="5"/>
  <c r="U17" i="5"/>
  <c r="U16" i="5"/>
  <c r="V16" i="5"/>
  <c r="P16" i="5" s="1"/>
  <c r="T15" i="5"/>
  <c r="U15" i="5"/>
  <c r="Q31" i="5" l="1"/>
  <c r="C6" i="17"/>
  <c r="Q39" i="5"/>
  <c r="C5" i="17"/>
  <c r="H5" i="17" s="1"/>
  <c r="Q16" i="5"/>
  <c r="D2" i="17"/>
  <c r="B3" i="18"/>
  <c r="E3" i="18" s="1"/>
  <c r="Q32" i="5"/>
  <c r="D6" i="17"/>
  <c r="Q19" i="5"/>
  <c r="B6" i="18"/>
  <c r="E6" i="18" s="1"/>
  <c r="G2" i="17"/>
  <c r="Q18" i="5"/>
  <c r="B5" i="18"/>
  <c r="E5" i="18" s="1"/>
  <c r="F2" i="17"/>
  <c r="Q34" i="5"/>
  <c r="F4" i="17"/>
  <c r="H4" i="17" s="1"/>
  <c r="F6" i="17"/>
  <c r="Q35" i="5"/>
  <c r="G6" i="17"/>
  <c r="K19" i="8"/>
  <c r="K35" i="8"/>
  <c r="P15" i="5"/>
  <c r="P33" i="5"/>
  <c r="P17" i="5"/>
  <c r="K6" i="6"/>
  <c r="K5" i="6"/>
  <c r="K4" i="6"/>
  <c r="K3" i="6"/>
  <c r="K2" i="6"/>
  <c r="I7" i="6"/>
  <c r="S3" i="5"/>
  <c r="S4" i="5"/>
  <c r="R5" i="5"/>
  <c r="T5" i="5"/>
  <c r="R4" i="5"/>
  <c r="T4" i="5"/>
  <c r="P4" i="5"/>
  <c r="R3" i="5"/>
  <c r="R2" i="5"/>
  <c r="M2" i="5" s="1"/>
  <c r="P6" i="5"/>
  <c r="M6" i="5" s="1"/>
  <c r="J6" i="6"/>
  <c r="J5" i="6"/>
  <c r="J4" i="6"/>
  <c r="J3" i="6"/>
  <c r="J2" i="6"/>
  <c r="K6" i="8"/>
  <c r="M6" i="8" s="1"/>
  <c r="K5" i="8"/>
  <c r="M5" i="8" s="1"/>
  <c r="K4" i="8"/>
  <c r="M4" i="8" s="1"/>
  <c r="K3" i="8"/>
  <c r="M3" i="8" s="1"/>
  <c r="K2" i="8"/>
  <c r="M2" i="8" s="1"/>
  <c r="I6" i="6"/>
  <c r="I5" i="6"/>
  <c r="I4" i="6"/>
  <c r="I3" i="6"/>
  <c r="I2" i="6"/>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Q15" i="5" l="1"/>
  <c r="C2" i="17"/>
  <c r="B2" i="18"/>
  <c r="E2" i="18" s="1"/>
  <c r="H6" i="17"/>
  <c r="Q17" i="5"/>
  <c r="E2" i="17"/>
  <c r="B4" i="18"/>
  <c r="E4" i="18" s="1"/>
  <c r="Q33" i="5"/>
  <c r="E6" i="17"/>
  <c r="K7" i="8"/>
  <c r="N5" i="8" s="1"/>
  <c r="M3" i="5"/>
  <c r="M4" i="5"/>
  <c r="M5" i="5"/>
  <c r="H2" i="17" l="1"/>
  <c r="M7" i="5"/>
  <c r="N2" i="5" s="1"/>
  <c r="N6" i="8"/>
  <c r="N4" i="8"/>
  <c r="N2" i="8"/>
  <c r="N3" i="8"/>
  <c r="N6" i="5" l="1"/>
  <c r="N3" i="5"/>
  <c r="N5" i="5"/>
  <c r="N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Comment" description="Connection to the 'Comment' query in the workbook." type="100" refreshedVersion="6" minRefreshableVersion="5">
    <extLst>
      <ext xmlns:x15="http://schemas.microsoft.com/office/spreadsheetml/2010/11/main" uri="{DE250136-89BD-433C-8126-D09CA5730AF9}">
        <x15:connection id="2ad1db9f-18bb-4d46-a4a9-db38b4b723b3"/>
      </ext>
    </extLst>
  </connection>
  <connection id="2" xr16:uid="{00000000-0015-0000-FFFF-FFFF01000000}" name="Query - Emoji" description="Connection to the 'Emoji' query in the workbook." type="100" refreshedVersion="6" minRefreshableVersion="5">
    <extLst>
      <ext xmlns:x15="http://schemas.microsoft.com/office/spreadsheetml/2010/11/main" uri="{DE250136-89BD-433C-8126-D09CA5730AF9}">
        <x15:connection id="a0a6cabf-43ea-4194-a558-9ae565586d4e"/>
      </ext>
    </extLst>
  </connection>
  <connection id="3" xr16:uid="{00000000-0015-0000-FFFF-FFFF02000000}" name="Query - Like" description="Connection to the 'Like' query in the workbook." type="100" refreshedVersion="6" minRefreshableVersion="5">
    <extLst>
      <ext xmlns:x15="http://schemas.microsoft.com/office/spreadsheetml/2010/11/main" uri="{DE250136-89BD-433C-8126-D09CA5730AF9}">
        <x15:connection id="491f8a54-55c1-42bc-b508-8f8eca00f668"/>
      </ext>
    </extLst>
  </connection>
  <connection id="4" xr16:uid="{00000000-0015-0000-FFFF-FFFF03000000}" name="Query - Name and ID" description="Connection to the 'Name and ID' query in the workbook." type="100" refreshedVersion="6" minRefreshableVersion="5">
    <extLst>
      <ext xmlns:x15="http://schemas.microsoft.com/office/spreadsheetml/2010/11/main" uri="{DE250136-89BD-433C-8126-D09CA5730AF9}">
        <x15:connection id="9e39cc11-7edd-49a1-b5d0-14d9893b8128"/>
      </ext>
    </extLst>
  </connection>
  <connection id="5" xr16:uid="{00000000-0015-0000-FFFF-FFFF04000000}" name="Query - Post" description="Connection to the 'Post' query in the workbook." type="100" refreshedVersion="6" minRefreshableVersion="5">
    <extLst>
      <ext xmlns:x15="http://schemas.microsoft.com/office/spreadsheetml/2010/11/main" uri="{DE250136-89BD-433C-8126-D09CA5730AF9}">
        <x15:connection id="5a0ed075-b249-4be6-960b-846cd36d4454"/>
      </ext>
    </extLst>
  </connection>
  <connection id="6" xr16:uid="{00000000-0015-0000-FFFF-FFFF05000000}" name="Query - Post (2)" description="Connection to the 'Post (2)' query in the workbook." type="100" refreshedVersion="6" minRefreshableVersion="5">
    <extLst>
      <ext xmlns:x15="http://schemas.microsoft.com/office/spreadsheetml/2010/11/main" uri="{DE250136-89BD-433C-8126-D09CA5730AF9}">
        <x15:connection id="199ce77f-9c1b-4ff4-85d7-cd8a5b2bcbc1"/>
      </ext>
    </extLst>
  </connection>
  <connection id="7" xr16:uid="{00000000-0015-0000-FFFF-FFFF06000000}" name="Query - Post (3)" description="Connection to the 'Post (3)' query in the workbook." type="100" refreshedVersion="6" minRefreshableVersion="5">
    <extLst>
      <ext xmlns:x15="http://schemas.microsoft.com/office/spreadsheetml/2010/11/main" uri="{DE250136-89BD-433C-8126-D09CA5730AF9}">
        <x15:connection id="92ac1e7f-ed0d-40cd-80ac-302125be6785"/>
      </ext>
    </extLst>
  </connection>
  <connection id="8" xr16:uid="{00000000-0015-0000-FFFF-FFFF07000000}" name="Query - Relationship" description="Connection to the 'Relationship' query in the workbook." type="100" refreshedVersion="6" minRefreshableVersion="5">
    <extLst>
      <ext xmlns:x15="http://schemas.microsoft.com/office/spreadsheetml/2010/11/main" uri="{DE250136-89BD-433C-8126-D09CA5730AF9}">
        <x15:connection id="9c703518-caa2-4d51-b015-49c668d3b4c1"/>
      </ext>
    </extLst>
  </connection>
  <connection id="9" xr16:uid="{00000000-0015-0000-FFFF-FFFF08000000}" name="Query - Shares" description="Connection to the 'Shares' query in the workbook." type="100" refreshedVersion="6" minRefreshableVersion="5">
    <extLst>
      <ext xmlns:x15="http://schemas.microsoft.com/office/spreadsheetml/2010/11/main" uri="{DE250136-89BD-433C-8126-D09CA5730AF9}">
        <x15:connection id="5d847341-d6f1-45d4-9590-99e212042ae9"/>
      </ext>
    </extLst>
  </connection>
  <connection id="10" xr16:uid="{00000000-0015-0000-FFFF-FFFF09000000}" name="Query - Total Comment" description="Connection to the 'Total Comment' query in the workbook." type="100" refreshedVersion="6" minRefreshableVersion="5">
    <extLst>
      <ext xmlns:x15="http://schemas.microsoft.com/office/spreadsheetml/2010/11/main" uri="{DE250136-89BD-433C-8126-D09CA5730AF9}">
        <x15:connection id="6f720ae6-132e-4ec9-8722-0365f42502ab"/>
      </ext>
    </extLst>
  </connection>
  <connection id="11" xr16:uid="{00000000-0015-0000-FFFF-FFFF0A000000}" name="Query - Total Emoji" description="Connection to the 'Total Emoji' query in the workbook." type="100" refreshedVersion="6" minRefreshableVersion="5">
    <extLst>
      <ext xmlns:x15="http://schemas.microsoft.com/office/spreadsheetml/2010/11/main" uri="{DE250136-89BD-433C-8126-D09CA5730AF9}">
        <x15:connection id="16ab8a0c-e4f3-4c86-8f34-2fc04fde3776"/>
      </ext>
    </extLst>
  </connection>
  <connection id="12" xr16:uid="{00000000-0015-0000-FFFF-FFFF0B000000}" name="Query - Total Like" description="Connection to the 'Total Like' query in the workbook." type="100" refreshedVersion="6" minRefreshableVersion="5">
    <extLst>
      <ext xmlns:x15="http://schemas.microsoft.com/office/spreadsheetml/2010/11/main" uri="{DE250136-89BD-433C-8126-D09CA5730AF9}">
        <x15:connection id="82efa47e-a681-4181-a60c-d17069a5ca7b"/>
      </ext>
    </extLst>
  </connection>
  <connection id="13" xr16:uid="{00000000-0015-0000-FFFF-FFFF0C000000}" name="Query - Total Shares" description="Connection to the 'Total Shares' query in the workbook." type="100" refreshedVersion="6" minRefreshableVersion="5">
    <extLst>
      <ext xmlns:x15="http://schemas.microsoft.com/office/spreadsheetml/2010/11/main" uri="{DE250136-89BD-433C-8126-D09CA5730AF9}">
        <x15:connection id="4f55783c-ff1a-49ca-8125-df12304e4ed5"/>
      </ext>
    </extLst>
  </connection>
  <connection id="14" xr16:uid="{00000000-0015-0000-FFFF-FFFF0D000000}" name="Query - User" description="Connection to the 'User' query in the workbook." type="100" refreshedVersion="6" minRefreshableVersion="5">
    <extLst>
      <ext xmlns:x15="http://schemas.microsoft.com/office/spreadsheetml/2010/11/main" uri="{DE250136-89BD-433C-8126-D09CA5730AF9}">
        <x15:connection id="10c567b0-2656-4343-bb5b-886147382153"/>
      </ext>
    </extLst>
  </connection>
  <connection id="15" xr16:uid="{00000000-0015-0000-FFFF-FFFF0E000000}" name="Query - User (2)" description="Connection to the 'User (2)' query in the workbook." type="100" refreshedVersion="6" minRefreshableVersion="5">
    <extLst>
      <ext xmlns:x15="http://schemas.microsoft.com/office/spreadsheetml/2010/11/main" uri="{DE250136-89BD-433C-8126-D09CA5730AF9}">
        <x15:connection id="2f54b616-fb28-4cbd-af2b-cc5652ff40a8"/>
      </ext>
    </extLst>
  </connection>
  <connection id="16" xr16:uid="{00000000-0015-0000-FFFF-FFFF0F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<sst xmlns="http://schemas.openxmlformats.org/spreadsheetml/2006/main" count="402" uniqueCount="112">
  <si>
    <t>USERNAME</t>
  </si>
  <si>
    <t>WOW</t>
  </si>
  <si>
    <t>HAHA</t>
  </si>
  <si>
    <t>SAD</t>
  </si>
  <si>
    <t>ANGRY</t>
  </si>
  <si>
    <t>THANKFUL</t>
  </si>
  <si>
    <t>William Orr</t>
  </si>
  <si>
    <t>Margaret J. Parsons</t>
  </si>
  <si>
    <t>Heather L. Ingram</t>
  </si>
  <si>
    <t>POST</t>
  </si>
  <si>
    <t>USER ID</t>
  </si>
  <si>
    <t>good job</t>
  </si>
  <si>
    <t>Good start</t>
  </si>
  <si>
    <t>awesome</t>
  </si>
  <si>
    <t>Nice</t>
  </si>
  <si>
    <t>damn</t>
  </si>
  <si>
    <t>Kool</t>
  </si>
  <si>
    <t>TOTAL COMMENT</t>
  </si>
  <si>
    <t>https://minecraft.net/en-us/</t>
  </si>
  <si>
    <t>https://www.pokemongo.com/</t>
  </si>
  <si>
    <t>https://clashofclans.com/</t>
  </si>
  <si>
    <t>SUBTOTAL</t>
  </si>
  <si>
    <t>minecraft</t>
  </si>
  <si>
    <t>RANK</t>
  </si>
  <si>
    <t>POST ID</t>
  </si>
  <si>
    <t>Suzanne J. Trapp</t>
  </si>
  <si>
    <t>Irene T. Kelley</t>
  </si>
  <si>
    <t>Nice Game</t>
  </si>
  <si>
    <t>I love it</t>
  </si>
  <si>
    <t>best game. Recommend</t>
  </si>
  <si>
    <t>Like</t>
  </si>
  <si>
    <t>fantastic</t>
  </si>
  <si>
    <t>COMMENT ID</t>
  </si>
  <si>
    <t>SHARE ID</t>
  </si>
  <si>
    <t>RELATIONSHIP ID</t>
  </si>
  <si>
    <t>COMMENT</t>
  </si>
  <si>
    <t xml:space="preserve">COMMENT ID </t>
  </si>
  <si>
    <t>nice</t>
  </si>
  <si>
    <t>kool</t>
  </si>
  <si>
    <t>super</t>
  </si>
  <si>
    <t>prime</t>
  </si>
  <si>
    <t xml:space="preserve">TOTAL SHARE </t>
  </si>
  <si>
    <t xml:space="preserve">SHARE ID </t>
  </si>
  <si>
    <t xml:space="preserve">USER ID </t>
  </si>
  <si>
    <t>SHARE</t>
  </si>
  <si>
    <t>psuh</t>
  </si>
  <si>
    <t>push</t>
  </si>
  <si>
    <t>TOTAL REACTION</t>
  </si>
  <si>
    <t>REACTION ID</t>
  </si>
  <si>
    <t>hide</t>
  </si>
  <si>
    <t>TOTAL</t>
  </si>
  <si>
    <t xml:space="preserve">TOTAL COMMENT </t>
  </si>
  <si>
    <t>COUNT</t>
  </si>
  <si>
    <t>SCALE POINT</t>
  </si>
  <si>
    <t>WOW COUNT</t>
  </si>
  <si>
    <t>HAHA COUNT</t>
  </si>
  <si>
    <t>SAD COUNT</t>
  </si>
  <si>
    <t>ANGRY COUNT</t>
  </si>
  <si>
    <t>THANKFUL COUNT</t>
  </si>
  <si>
    <t>SCALE point</t>
  </si>
  <si>
    <t xml:space="preserve">AVERAGE POINT </t>
  </si>
  <si>
    <t>TOTAL SHARE POINT</t>
  </si>
  <si>
    <t>AVERAGE</t>
  </si>
  <si>
    <t>average = total share point / total count</t>
  </si>
  <si>
    <t>rank</t>
  </si>
  <si>
    <t>5 is the highest point, 1 is the lowest point</t>
  </si>
  <si>
    <t>CONTENT</t>
  </si>
  <si>
    <t>COMMENT COUNT</t>
  </si>
  <si>
    <t>SHARE COUNT</t>
  </si>
  <si>
    <t>QUALITY</t>
  </si>
  <si>
    <t>MATCH</t>
  </si>
  <si>
    <t>MARK</t>
  </si>
  <si>
    <t>@</t>
  </si>
  <si>
    <t>pokemongo</t>
  </si>
  <si>
    <t>clashofclans</t>
  </si>
  <si>
    <t>GAME RANK</t>
  </si>
  <si>
    <t xml:space="preserve">GAME </t>
  </si>
  <si>
    <t>NUMBER OF ACTIVE PLAYER</t>
  </si>
  <si>
    <t>http://doomanddestiny.com/</t>
  </si>
  <si>
    <t>http://candycrushsaga.com/en/</t>
  </si>
  <si>
    <t>candycrushsaga</t>
  </si>
  <si>
    <t>doomanddestiny</t>
  </si>
  <si>
    <t>TOTAL SHARE</t>
  </si>
  <si>
    <t xml:space="preserve">TOTAL POINTS </t>
  </si>
  <si>
    <t>PLAYER  RANK</t>
  </si>
  <si>
    <t>TOTAL POINTS</t>
  </si>
  <si>
    <t>RANK POINTS</t>
  </si>
  <si>
    <t>GAME</t>
  </si>
  <si>
    <t>5 is the highest point. 1 is the lowest point</t>
  </si>
  <si>
    <t>QUALITY = TOTAL / SAM OF WOW, HAHA, THANKFUL SAD AND ANGRY COUNT</t>
  </si>
  <si>
    <t>TOTAL = COMMENT COUNT * SCALE POINT</t>
  </si>
  <si>
    <t>QUALITY = TOTAL / SUM OF TOTAL</t>
  </si>
  <si>
    <t>TOTAL = SHARE COUNT * SCALE POINT</t>
  </si>
  <si>
    <t>MATCH = SHARE CONENT NEEDS TO MATCH POST CONTENT</t>
  </si>
  <si>
    <t xml:space="preserve">QUALITY = MATCH / SHARE COUNT </t>
  </si>
  <si>
    <t>TOTAL = SCALE POINT  X ( WOW COUNT + HAHA COUT + THANKFUL COUNT + SAD COUNT + ANGRY COUNT)</t>
  </si>
  <si>
    <t xml:space="preserve">SUBTOTAL =  SUM OF RANK POINTS FROM REACTION, COMMENT AND SHARES TABLES </t>
  </si>
  <si>
    <t>POKEMONGO HAS HIGHEST NUMBER OF ACTIVE PLAYERS JOINNING.</t>
  </si>
  <si>
    <t>TOTAL POINTS = TOTAL REACTION + TOTAL COMMENT + TOTAL SHARE</t>
  </si>
  <si>
    <t>PLAYERS 12457609 HAS HIGHEST POINTS IN THE RANK, SO HE IS THE FIRST ONE PLAYER IN THE PLAYER RANK.</t>
  </si>
  <si>
    <t>A PLAYER WHO IS IN THE HGIHER RANK OWNS HIGH POINT TO PUSH GAME RANK</t>
  </si>
  <si>
    <t>+TOTAL OF COMMENT  POINT FROM 12457609 x PLAYER RANK POINT</t>
  </si>
  <si>
    <t xml:space="preserve">EX: 4100  = TOTAL OF REACTION  POINT FROM 12457609 x PLAYER RANK POINT  </t>
  </si>
  <si>
    <t>+TOTAL OF SHARE  POINT FROM 12457609 x PLAYER RANK POINT</t>
  </si>
  <si>
    <t xml:space="preserve">TOTAL POINTS  FOR EACH GAME = TOTAL SUM POINTS FROM EACH PLAYER </t>
  </si>
  <si>
    <t>EX: POKEMONGO, 8620 = 4100 + 2240 + 1020 + 600 + 660</t>
  </si>
  <si>
    <t xml:space="preserve">I have to assume there are five game players. Each players are crazy about one of the games. When one player posts, </t>
  </si>
  <si>
    <t xml:space="preserve">it means he shares news for his favorite game. Based on this theory, if other players give a lot of wow or haha in his reaction reponse.   </t>
  </si>
  <si>
    <t xml:space="preserve">so I can know he is the popular players. </t>
  </si>
  <si>
    <t xml:space="preserve">Instead, to prove a player is an active player, this player must have high percetnage of quality point to prove how this player </t>
  </si>
  <si>
    <t xml:space="preserve">loves this game. For example, only give wow for his loved game or only shares his loved game to his game when he sees the game news is posed in FB </t>
  </si>
  <si>
    <t>scale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</si>
</sst>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rgb="FF9C570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u/>
      <sz val="11"/>
      <color theme="10"/>
      <name val="Calibri"/>
      <family val="2"/>
      <scheme val="minor"/>
    </font>
    <font>
      <b/>
      <sz val="11"/>
      <color rgb="FFFA7D00"/>
      <name val="Calibri"/>
      <family val="2"/>
      <scheme val="minor"/>
    </font>
    <font>
      <sz val="11"/>
      <color rgb="FFFF0000"/>
      <name val="Calibri"/>
      <family val="2"/>
      <scheme val="minor"/>
    </font>
  </fonts>
  <fills count="15">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7"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6" tint="0.59999389629810485"/>
        <bgColor indexed="65"/>
      </patternFill>
    </fill>
    <fill>
      <patternFill patternType="solid">
        <fgColor theme="7" tint="0.59999389629810485"/>
        <bgColor indexed="65"/>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
      <left style="thin">
        <color rgb="FF7F7F7F"/>
      </left>
      <right style="thin">
        <color rgb="FF7F7F7F"/>
      </right>
      <top style="thin">
        <color rgb="FF7F7F7F"/>
      </top>
      <bottom style="thin">
        <color rgb="FF7F7F7F"/>
      </bottom>
      <diagonal/>
    </border>
  </borders>
  <cellStyleXfs count="17">
    <xf numFmtId="0" fontId="0" fillId="0" borderId="0"/>
    <xf numFmtId="0" fontId="1" fillId="2" borderId="0" applyNumberFormat="0" applyBorder="0" applyAlignment="0" applyProtection="0"/>
    <xf numFmtId="9" fontId="2"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xf numFmtId="0" fontId="2" fillId="6" borderId="1" applyNumberFormat="0" applyFont="0" applyAlignment="0" applyProtection="0"/>
    <xf numFmtId="0" fontId="5" fillId="0" borderId="0" applyNumberFormat="0" applyFill="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6" fillId="5" borderId="3" applyNumberFormat="0" applyAlignment="0" applyProtection="0"/>
    <xf numFmtId="0" fontId="7" fillId="0" borderId="0" applyNumberFormat="0" applyFill="0" applyBorder="0" applyAlignment="0" applyProtection="0"/>
    <xf numFmtId="0" fontId="2" fillId="13" borderId="0" applyNumberFormat="0" applyBorder="0" applyAlignment="0" applyProtection="0"/>
    <xf numFmtId="0" fontId="2" fillId="14" borderId="0" applyNumberFormat="0" applyBorder="0" applyAlignment="0" applyProtection="0"/>
  </cellStyleXfs>
  <cellXfs count="51">
    <xf numFmtId="0" fontId="0" fillId="0" borderId="0" xfId="0"/>
    <xf numFmtId="0" fontId="0" fillId="0" borderId="0" xfId="0" applyAlignment="1">
      <alignment wrapText="1"/>
    </xf>
    <xf numFmtId="0" fontId="0" fillId="0" borderId="0" xfId="0" applyFill="1"/>
    <xf numFmtId="164" fontId="0" fillId="0" borderId="0" xfId="0" applyNumberFormat="1"/>
    <xf numFmtId="0" fontId="1" fillId="2" borderId="0" xfId="1"/>
    <xf numFmtId="0" fontId="0" fillId="0" borderId="0" xfId="0" applyAlignment="1">
      <alignment horizontal="center"/>
    </xf>
    <xf numFmtId="0" fontId="0" fillId="0" borderId="0" xfId="0" quotePrefix="1"/>
    <xf numFmtId="0" fontId="4" fillId="4" borderId="0" xfId="4"/>
    <xf numFmtId="0" fontId="3" fillId="3" borderId="0" xfId="3"/>
    <xf numFmtId="0" fontId="0" fillId="6" borderId="1" xfId="5" applyFont="1"/>
    <xf numFmtId="0" fontId="5" fillId="0" borderId="0" xfId="6"/>
    <xf numFmtId="10" fontId="0" fillId="0" borderId="0" xfId="0" applyNumberFormat="1"/>
    <xf numFmtId="9" fontId="0" fillId="0" borderId="0" xfId="2" applyFont="1"/>
    <xf numFmtId="9" fontId="0" fillId="6" borderId="1" xfId="2" applyFont="1" applyFill="1" applyBorder="1"/>
    <xf numFmtId="0" fontId="2" fillId="7" borderId="0" xfId="7"/>
    <xf numFmtId="0" fontId="2" fillId="6" borderId="1" xfId="5"/>
    <xf numFmtId="10" fontId="0" fillId="0" borderId="0" xfId="2" applyNumberFormat="1" applyFont="1"/>
    <xf numFmtId="0" fontId="0" fillId="0" borderId="0" xfId="0" applyAlignment="1">
      <alignment horizontal="left"/>
    </xf>
    <xf numFmtId="0" fontId="0" fillId="0" borderId="0" xfId="0" applyNumberFormat="1"/>
    <xf numFmtId="0" fontId="2" fillId="10" borderId="0" xfId="10"/>
    <xf numFmtId="0" fontId="0" fillId="0" borderId="0" xfId="2" applyNumberFormat="1" applyFont="1"/>
    <xf numFmtId="0" fontId="2" fillId="8" borderId="0" xfId="8"/>
    <xf numFmtId="10" fontId="0" fillId="0" borderId="0" xfId="0" applyNumberFormat="1" applyFill="1" applyBorder="1"/>
    <xf numFmtId="0" fontId="0" fillId="0" borderId="0" xfId="0" applyNumberFormat="1" applyFill="1" applyBorder="1"/>
    <xf numFmtId="0" fontId="0" fillId="0" borderId="0" xfId="2" applyNumberFormat="1" applyFont="1" applyFill="1" applyBorder="1"/>
    <xf numFmtId="0" fontId="2" fillId="10" borderId="0" xfId="10" applyAlignment="1">
      <alignment horizontal="center"/>
    </xf>
    <xf numFmtId="0" fontId="2" fillId="8" borderId="0" xfId="8" applyAlignment="1">
      <alignment horizontal="center"/>
    </xf>
    <xf numFmtId="0" fontId="0" fillId="8" borderId="0" xfId="8" applyFont="1" applyAlignment="1">
      <alignment horizontal="center"/>
    </xf>
    <xf numFmtId="0" fontId="2" fillId="11" borderId="0" xfId="11"/>
    <xf numFmtId="0" fontId="2" fillId="11" borderId="0" xfId="11" applyAlignment="1">
      <alignment horizontal="center"/>
    </xf>
    <xf numFmtId="0" fontId="2" fillId="12" borderId="0" xfId="12"/>
    <xf numFmtId="0" fontId="4" fillId="4" borderId="0" xfId="4" applyAlignment="1">
      <alignment horizontal="center"/>
    </xf>
    <xf numFmtId="0" fontId="0" fillId="10" borderId="0" xfId="10" applyFont="1" applyAlignment="1">
      <alignment horizontal="center"/>
    </xf>
    <xf numFmtId="0" fontId="0" fillId="11" borderId="0" xfId="11" applyFont="1" applyAlignment="1">
      <alignment horizontal="center"/>
    </xf>
    <xf numFmtId="0" fontId="2" fillId="9" borderId="0" xfId="9" applyAlignment="1">
      <alignment horizontal="center"/>
    </xf>
    <xf numFmtId="0" fontId="0" fillId="9" borderId="0" xfId="9" applyFont="1" applyAlignment="1">
      <alignment horizontal="center"/>
    </xf>
    <xf numFmtId="0" fontId="0" fillId="8" borderId="0" xfId="8" applyFont="1"/>
    <xf numFmtId="0" fontId="7" fillId="0" borderId="0" xfId="14"/>
    <xf numFmtId="0" fontId="2" fillId="6" borderId="1" xfId="5" applyAlignment="1">
      <alignment wrapText="1"/>
    </xf>
    <xf numFmtId="0" fontId="6" fillId="5" borderId="3" xfId="13" applyAlignment="1">
      <alignment horizontal="center"/>
    </xf>
    <xf numFmtId="0" fontId="2" fillId="8" borderId="1" xfId="8" applyBorder="1"/>
    <xf numFmtId="0" fontId="0" fillId="0" borderId="0" xfId="0" applyFont="1" applyAlignment="1"/>
    <xf numFmtId="0" fontId="0" fillId="8" borderId="0" xfId="8" quotePrefix="1" applyFont="1"/>
    <xf numFmtId="0" fontId="2" fillId="13" borderId="0" xfId="15" applyAlignment="1">
      <alignment horizontal="center"/>
    </xf>
    <xf numFmtId="0" fontId="2" fillId="14" borderId="0" xfId="16" applyAlignment="1">
      <alignment horizontal="center"/>
    </xf>
    <xf numFmtId="0" fontId="3" fillId="3" borderId="1" xfId="3" applyBorder="1"/>
    <xf numFmtId="0" fontId="3" fillId="3" borderId="2" xfId="3" applyBorder="1"/>
    <xf numFmtId="0" fontId="4" fillId="4" borderId="1" xfId="4" applyBorder="1"/>
    <xf numFmtId="0" fontId="2" fillId="10" borderId="1" xfId="10" applyBorder="1"/>
    <xf numFmtId="0" fontId="2" fillId="7" borderId="1" xfId="7" applyBorder="1"/>
    <xf numFmtId="0" fontId="2" fillId="8" borderId="0" xfId="8" applyAlignment="1"/>
  </cellXfs>
  <cellStyles count="17">
    <cellStyle name="20% - Accent1" xfId="7" builtinId="30"/>
    <cellStyle name="20% - Accent2" xfId="9" builtinId="34"/>
    <cellStyle name="20% - Accent3" xfId="10" builtinId="38"/>
    <cellStyle name="20% - Accent4" xfId="8" builtinId="42"/>
    <cellStyle name="20% - Accent5" xfId="11" builtinId="46"/>
    <cellStyle name="20% - Accent6" xfId="12" builtinId="50"/>
    <cellStyle name="40% - Accent3" xfId="15" builtinId="39"/>
    <cellStyle name="40% - Accent4" xfId="16" builtinId="43"/>
    <cellStyle name="Bad" xfId="4" builtinId="27"/>
    <cellStyle name="Calculation" xfId="13" builtinId="22"/>
    <cellStyle name="Good" xfId="3" builtinId="26"/>
    <cellStyle name="Hyperlink" xfId="6" builtinId="8"/>
    <cellStyle name="Neutral" xfId="1" builtinId="28"/>
    <cellStyle name="Normal" xfId="0" builtinId="0"/>
    <cellStyle name="Note" xfId="5" builtinId="10"/>
    <cellStyle name="Percent" xfId="2" builtinId="5"/>
    <cellStyle name="Warning Text" xfId="14"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175260</xdr:colOff>
      <xdr:row>0</xdr:row>
      <xdr:rowOff>45720</xdr:rowOff>
    </xdr:from>
    <xdr:to>
      <xdr:col>22</xdr:col>
      <xdr:colOff>114976</xdr:colOff>
      <xdr:row>36</xdr:row>
      <xdr:rowOff>15808</xdr:rowOff>
    </xdr:to>
    <xdr:pic>
      <xdr:nvPicPr>
        <xdr:cNvPr id="2" name="Picture 1">
          <a:extLst>
            <a:ext uri="{FF2B5EF4-FFF2-40B4-BE49-F238E27FC236}">
              <a16:creationId xmlns:a16="http://schemas.microsoft.com/office/drawing/2014/main" id="{5F8274F6-26FE-4429-80EC-EBFA427E90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02140" y="45720"/>
          <a:ext cx="7803556" cy="6553768"/>
        </a:xfrm>
        <a:prstGeom prst="rect">
          <a:avLst/>
        </a:prstGeom>
      </xdr:spPr>
    </xdr:pic>
    <xdr:clientData/>
  </xdr:twoCellAnchor>
  <xdr:twoCellAnchor editAs="oneCell">
    <xdr:from>
      <xdr:col>12</xdr:col>
      <xdr:colOff>289560</xdr:colOff>
      <xdr:row>36</xdr:row>
      <xdr:rowOff>22860</xdr:rowOff>
    </xdr:from>
    <xdr:to>
      <xdr:col>22</xdr:col>
      <xdr:colOff>518735</xdr:colOff>
      <xdr:row>72</xdr:row>
      <xdr:rowOff>107258</xdr:rowOff>
    </xdr:to>
    <xdr:pic>
      <xdr:nvPicPr>
        <xdr:cNvPr id="4" name="Picture 3">
          <a:extLst>
            <a:ext uri="{FF2B5EF4-FFF2-40B4-BE49-F238E27FC236}">
              <a16:creationId xmlns:a16="http://schemas.microsoft.com/office/drawing/2014/main" id="{ECE642C7-EDE8-4AEC-AE4A-CFEA1EDCBE3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71860" y="6606540"/>
          <a:ext cx="6637595" cy="66680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304800</xdr:colOff>
      <xdr:row>0</xdr:row>
      <xdr:rowOff>0</xdr:rowOff>
    </xdr:from>
    <xdr:to>
      <xdr:col>24</xdr:col>
      <xdr:colOff>182880</xdr:colOff>
      <xdr:row>9</xdr:row>
      <xdr:rowOff>17025</xdr:rowOff>
    </xdr:to>
    <xdr:pic>
      <xdr:nvPicPr>
        <xdr:cNvPr id="6" name="Picture 5">
          <a:extLst>
            <a:ext uri="{FF2B5EF4-FFF2-40B4-BE49-F238E27FC236}">
              <a16:creationId xmlns:a16="http://schemas.microsoft.com/office/drawing/2014/main" id="{2ECED8CE-7E33-410F-99B7-4E67BDC4A191}"/>
            </a:ext>
          </a:extLst>
        </xdr:cNvPr>
        <xdr:cNvPicPr>
          <a:picLocks noChangeAspect="1"/>
        </xdr:cNvPicPr>
      </xdr:nvPicPr>
      <xdr:blipFill>
        <a:blip xmlns:r="http://schemas.openxmlformats.org/officeDocument/2006/relationships" r:embed="rId1"/>
        <a:stretch>
          <a:fillRect/>
        </a:stretch>
      </xdr:blipFill>
      <xdr:spPr>
        <a:xfrm>
          <a:off x="14523720" y="0"/>
          <a:ext cx="2171700" cy="1662945"/>
        </a:xfrm>
        <a:prstGeom prst="rect">
          <a:avLst/>
        </a:prstGeom>
      </xdr:spPr>
    </xdr:pic>
    <xdr:clientData/>
  </xdr:twoCellAnchor>
  <xdr:twoCellAnchor editAs="oneCell">
    <xdr:from>
      <xdr:col>24</xdr:col>
      <xdr:colOff>7620</xdr:colOff>
      <xdr:row>13</xdr:row>
      <xdr:rowOff>15240</xdr:rowOff>
    </xdr:from>
    <xdr:to>
      <xdr:col>36</xdr:col>
      <xdr:colOff>198796</xdr:colOff>
      <xdr:row>48</xdr:row>
      <xdr:rowOff>168208</xdr:rowOff>
    </xdr:to>
    <xdr:pic>
      <xdr:nvPicPr>
        <xdr:cNvPr id="7" name="Picture 6">
          <a:extLst>
            <a:ext uri="{FF2B5EF4-FFF2-40B4-BE49-F238E27FC236}">
              <a16:creationId xmlns:a16="http://schemas.microsoft.com/office/drawing/2014/main" id="{43A6E1C0-0A7A-499A-9639-4FE5759B08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20160" y="2392680"/>
          <a:ext cx="7803556" cy="6553768"/>
        </a:xfrm>
        <a:prstGeom prst="rect">
          <a:avLst/>
        </a:prstGeom>
      </xdr:spPr>
    </xdr:pic>
    <xdr:clientData/>
  </xdr:twoCellAnchor>
  <xdr:twoCellAnchor editAs="oneCell">
    <xdr:from>
      <xdr:col>26</xdr:col>
      <xdr:colOff>175260</xdr:colOff>
      <xdr:row>48</xdr:row>
      <xdr:rowOff>160020</xdr:rowOff>
    </xdr:from>
    <xdr:to>
      <xdr:col>37</xdr:col>
      <xdr:colOff>8195</xdr:colOff>
      <xdr:row>85</xdr:row>
      <xdr:rowOff>61538</xdr:rowOff>
    </xdr:to>
    <xdr:pic>
      <xdr:nvPicPr>
        <xdr:cNvPr id="8" name="Picture 7">
          <a:extLst>
            <a:ext uri="{FF2B5EF4-FFF2-40B4-BE49-F238E27FC236}">
              <a16:creationId xmlns:a16="http://schemas.microsoft.com/office/drawing/2014/main" id="{1DC1E7C2-B5F9-4EEB-9378-1AA08E9BAB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5120" y="8938260"/>
          <a:ext cx="6637595" cy="66680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22860</xdr:colOff>
      <xdr:row>12</xdr:row>
      <xdr:rowOff>152400</xdr:rowOff>
    </xdr:from>
    <xdr:to>
      <xdr:col>25</xdr:col>
      <xdr:colOff>305476</xdr:colOff>
      <xdr:row>48</xdr:row>
      <xdr:rowOff>122488</xdr:rowOff>
    </xdr:to>
    <xdr:pic>
      <xdr:nvPicPr>
        <xdr:cNvPr id="3" name="Picture 2">
          <a:extLst>
            <a:ext uri="{FF2B5EF4-FFF2-40B4-BE49-F238E27FC236}">
              <a16:creationId xmlns:a16="http://schemas.microsoft.com/office/drawing/2014/main" id="{50B9BF8A-0950-489F-98A2-E2B323B754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22280" y="2346960"/>
          <a:ext cx="7803556" cy="6553768"/>
        </a:xfrm>
        <a:prstGeom prst="rect">
          <a:avLst/>
        </a:prstGeom>
      </xdr:spPr>
    </xdr:pic>
    <xdr:clientData/>
  </xdr:twoCellAnchor>
  <xdr:twoCellAnchor editAs="oneCell">
    <xdr:from>
      <xdr:col>15</xdr:col>
      <xdr:colOff>190500</xdr:colOff>
      <xdr:row>48</xdr:row>
      <xdr:rowOff>137160</xdr:rowOff>
    </xdr:from>
    <xdr:to>
      <xdr:col>26</xdr:col>
      <xdr:colOff>122495</xdr:colOff>
      <xdr:row>85</xdr:row>
      <xdr:rowOff>38678</xdr:rowOff>
    </xdr:to>
    <xdr:pic>
      <xdr:nvPicPr>
        <xdr:cNvPr id="5" name="Picture 4">
          <a:extLst>
            <a:ext uri="{FF2B5EF4-FFF2-40B4-BE49-F238E27FC236}">
              <a16:creationId xmlns:a16="http://schemas.microsoft.com/office/drawing/2014/main" id="{0A8B61B0-1464-4CF4-8AB2-E02CC7665E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14860" y="8915400"/>
          <a:ext cx="6637595" cy="6668078"/>
        </a:xfrm>
        <a:prstGeom prst="rect">
          <a:avLst/>
        </a:prstGeom>
      </xdr:spPr>
    </xdr:pic>
    <xdr:clientData/>
  </xdr:twoCellAnchor>
  <xdr:twoCellAnchor editAs="oneCell">
    <xdr:from>
      <xdr:col>14</xdr:col>
      <xdr:colOff>198120</xdr:colOff>
      <xdr:row>0</xdr:row>
      <xdr:rowOff>0</xdr:rowOff>
    </xdr:from>
    <xdr:to>
      <xdr:col>16</xdr:col>
      <xdr:colOff>372754</xdr:colOff>
      <xdr:row>9</xdr:row>
      <xdr:rowOff>45720</xdr:rowOff>
    </xdr:to>
    <xdr:pic>
      <xdr:nvPicPr>
        <xdr:cNvPr id="6" name="Picture 5">
          <a:extLst>
            <a:ext uri="{FF2B5EF4-FFF2-40B4-BE49-F238E27FC236}">
              <a16:creationId xmlns:a16="http://schemas.microsoft.com/office/drawing/2014/main" id="{0FA6C4EC-2FC5-4101-9F9B-C851BA26D08B}"/>
            </a:ext>
          </a:extLst>
        </xdr:cNvPr>
        <xdr:cNvPicPr>
          <a:picLocks noChangeAspect="1"/>
        </xdr:cNvPicPr>
      </xdr:nvPicPr>
      <xdr:blipFill>
        <a:blip xmlns:r="http://schemas.openxmlformats.org/officeDocument/2006/relationships" r:embed="rId3"/>
        <a:stretch>
          <a:fillRect/>
        </a:stretch>
      </xdr:blipFill>
      <xdr:spPr>
        <a:xfrm>
          <a:off x="10111740" y="0"/>
          <a:ext cx="2209174" cy="1691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792480</xdr:colOff>
      <xdr:row>0</xdr:row>
      <xdr:rowOff>0</xdr:rowOff>
    </xdr:from>
    <xdr:to>
      <xdr:col>18</xdr:col>
      <xdr:colOff>256749</xdr:colOff>
      <xdr:row>9</xdr:row>
      <xdr:rowOff>15240</xdr:rowOff>
    </xdr:to>
    <xdr:pic>
      <xdr:nvPicPr>
        <xdr:cNvPr id="10" name="Picture 9">
          <a:extLst>
            <a:ext uri="{FF2B5EF4-FFF2-40B4-BE49-F238E27FC236}">
              <a16:creationId xmlns:a16="http://schemas.microsoft.com/office/drawing/2014/main" id="{30F845BF-7064-499E-8F3E-97AFF61CC520}"/>
            </a:ext>
          </a:extLst>
        </xdr:cNvPr>
        <xdr:cNvPicPr>
          <a:picLocks noChangeAspect="1"/>
        </xdr:cNvPicPr>
      </xdr:nvPicPr>
      <xdr:blipFill>
        <a:blip xmlns:r="http://schemas.openxmlformats.org/officeDocument/2006/relationships" r:embed="rId1"/>
        <a:stretch>
          <a:fillRect/>
        </a:stretch>
      </xdr:blipFill>
      <xdr:spPr>
        <a:xfrm>
          <a:off x="12306300" y="0"/>
          <a:ext cx="2169369" cy="1661160"/>
        </a:xfrm>
        <a:prstGeom prst="rect">
          <a:avLst/>
        </a:prstGeom>
      </xdr:spPr>
    </xdr:pic>
    <xdr:clientData/>
  </xdr:twoCellAnchor>
  <xdr:twoCellAnchor editAs="oneCell">
    <xdr:from>
      <xdr:col>16</xdr:col>
      <xdr:colOff>0</xdr:colOff>
      <xdr:row>12</xdr:row>
      <xdr:rowOff>0</xdr:rowOff>
    </xdr:from>
    <xdr:to>
      <xdr:col>27</xdr:col>
      <xdr:colOff>137836</xdr:colOff>
      <xdr:row>47</xdr:row>
      <xdr:rowOff>152968</xdr:rowOff>
    </xdr:to>
    <xdr:pic>
      <xdr:nvPicPr>
        <xdr:cNvPr id="4" name="Picture 3">
          <a:extLst>
            <a:ext uri="{FF2B5EF4-FFF2-40B4-BE49-F238E27FC236}">
              <a16:creationId xmlns:a16="http://schemas.microsoft.com/office/drawing/2014/main" id="{E10BC16D-3BB7-4220-ABA6-8E4CC9C205E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52020" y="2194560"/>
          <a:ext cx="7803556" cy="6553768"/>
        </a:xfrm>
        <a:prstGeom prst="rect">
          <a:avLst/>
        </a:prstGeom>
      </xdr:spPr>
    </xdr:pic>
    <xdr:clientData/>
  </xdr:twoCellAnchor>
  <xdr:twoCellAnchor editAs="oneCell">
    <xdr:from>
      <xdr:col>17</xdr:col>
      <xdr:colOff>464820</xdr:colOff>
      <xdr:row>47</xdr:row>
      <xdr:rowOff>167640</xdr:rowOff>
    </xdr:from>
    <xdr:to>
      <xdr:col>27</xdr:col>
      <xdr:colOff>564455</xdr:colOff>
      <xdr:row>84</xdr:row>
      <xdr:rowOff>69158</xdr:rowOff>
    </xdr:to>
    <xdr:pic>
      <xdr:nvPicPr>
        <xdr:cNvPr id="5" name="Picture 4">
          <a:extLst>
            <a:ext uri="{FF2B5EF4-FFF2-40B4-BE49-F238E27FC236}">
              <a16:creationId xmlns:a16="http://schemas.microsoft.com/office/drawing/2014/main" id="{84AFEEC5-9C99-49E7-8311-F69826AA998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44600" y="8763000"/>
          <a:ext cx="6637595" cy="66680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601980</xdr:colOff>
      <xdr:row>14</xdr:row>
      <xdr:rowOff>22860</xdr:rowOff>
    </xdr:from>
    <xdr:to>
      <xdr:col>22</xdr:col>
      <xdr:colOff>480736</xdr:colOff>
      <xdr:row>49</xdr:row>
      <xdr:rowOff>175828</xdr:rowOff>
    </xdr:to>
    <xdr:pic>
      <xdr:nvPicPr>
        <xdr:cNvPr id="3" name="Picture 2">
          <a:extLst>
            <a:ext uri="{FF2B5EF4-FFF2-40B4-BE49-F238E27FC236}">
              <a16:creationId xmlns:a16="http://schemas.microsoft.com/office/drawing/2014/main" id="{8A7463A6-C551-42DB-9737-0D59CF59C9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41820" y="2217420"/>
          <a:ext cx="7803556" cy="6553768"/>
        </a:xfrm>
        <a:prstGeom prst="rect">
          <a:avLst/>
        </a:prstGeom>
      </xdr:spPr>
    </xdr:pic>
    <xdr:clientData/>
  </xdr:twoCellAnchor>
  <xdr:twoCellAnchor editAs="oneCell">
    <xdr:from>
      <xdr:col>12</xdr:col>
      <xdr:colOff>358140</xdr:colOff>
      <xdr:row>49</xdr:row>
      <xdr:rowOff>175260</xdr:rowOff>
    </xdr:from>
    <xdr:to>
      <xdr:col>23</xdr:col>
      <xdr:colOff>290135</xdr:colOff>
      <xdr:row>86</xdr:row>
      <xdr:rowOff>76778</xdr:rowOff>
    </xdr:to>
    <xdr:pic>
      <xdr:nvPicPr>
        <xdr:cNvPr id="6" name="Picture 5">
          <a:extLst>
            <a:ext uri="{FF2B5EF4-FFF2-40B4-BE49-F238E27FC236}">
              <a16:creationId xmlns:a16="http://schemas.microsoft.com/office/drawing/2014/main" id="{36DBBFA1-6BAD-458E-BC1C-D595E9F4B73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26780" y="8770620"/>
          <a:ext cx="6637595" cy="66680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4F97-38C5-4ED6-8837-37E9EF018FB7}">
  <sheetPr>
    <tabColor theme="0" tint="-0.249977111117893"/>
  </sheetPr>
  <dimension ref="A1:K19"/>
  <sheetViews>
    <sheetView workbookViewId="0">
      <selection activeCell="H26" sqref="H26"/>
    </sheetView>
  </sheetViews>
  <sheetFormatPr defaultRowHeight="14.4" x14ac:dyDescent="0.3"/>
  <cols>
    <col min="1" max="1" width="15.33203125" bestFit="1" customWidth="1"/>
    <col min="3" max="3" width="9.109375" customWidth="1"/>
    <col min="9" max="9" width="9.77734375" bestFit="1" customWidth="1"/>
    <col min="10" max="10" width="14.109375" bestFit="1" customWidth="1"/>
    <col min="11" max="11" width="24.6640625" bestFit="1" customWidth="1"/>
  </cols>
  <sheetData>
    <row r="1" spans="1:11" x14ac:dyDescent="0.3">
      <c r="A1" s="43" t="s">
        <v>34</v>
      </c>
      <c r="B1" s="43" t="s">
        <v>24</v>
      </c>
      <c r="C1" s="43" t="s">
        <v>10</v>
      </c>
    </row>
    <row r="2" spans="1:11" x14ac:dyDescent="0.3">
      <c r="A2" s="3">
        <v>10001</v>
      </c>
      <c r="B2" s="3">
        <v>1</v>
      </c>
      <c r="C2">
        <v>12457609</v>
      </c>
      <c r="K2" s="2"/>
    </row>
    <row r="3" spans="1:11" x14ac:dyDescent="0.3">
      <c r="A3" s="3">
        <v>10002</v>
      </c>
      <c r="B3" s="3">
        <v>2</v>
      </c>
      <c r="C3">
        <v>12457609</v>
      </c>
      <c r="J3" s="1"/>
      <c r="K3" s="2"/>
    </row>
    <row r="4" spans="1:11" x14ac:dyDescent="0.3">
      <c r="A4" s="3">
        <v>10003</v>
      </c>
      <c r="B4" s="3">
        <v>3</v>
      </c>
      <c r="C4">
        <v>12457609</v>
      </c>
      <c r="K4" s="2"/>
    </row>
    <row r="5" spans="1:11" x14ac:dyDescent="0.3">
      <c r="A5" s="3">
        <v>10004</v>
      </c>
      <c r="B5" s="3">
        <v>4</v>
      </c>
      <c r="C5">
        <v>12457609</v>
      </c>
      <c r="K5" s="2"/>
    </row>
    <row r="6" spans="1:11" x14ac:dyDescent="0.3">
      <c r="A6" s="3">
        <v>10005</v>
      </c>
      <c r="B6" s="3">
        <v>5</v>
      </c>
      <c r="C6">
        <v>78452390</v>
      </c>
      <c r="K6" s="2"/>
    </row>
    <row r="7" spans="1:11" x14ac:dyDescent="0.3">
      <c r="A7" s="3">
        <v>10006</v>
      </c>
      <c r="B7" s="3">
        <v>6</v>
      </c>
      <c r="C7">
        <v>78452390</v>
      </c>
    </row>
    <row r="8" spans="1:11" x14ac:dyDescent="0.3">
      <c r="A8" s="3">
        <v>10007</v>
      </c>
      <c r="B8" s="3">
        <v>7</v>
      </c>
      <c r="C8">
        <v>78452390</v>
      </c>
    </row>
    <row r="9" spans="1:11" x14ac:dyDescent="0.3">
      <c r="A9" s="3">
        <v>10008</v>
      </c>
      <c r="B9" s="3">
        <v>8</v>
      </c>
      <c r="C9">
        <v>90573478</v>
      </c>
    </row>
    <row r="10" spans="1:11" x14ac:dyDescent="0.3">
      <c r="A10" s="3">
        <v>10009</v>
      </c>
      <c r="B10" s="3">
        <v>9</v>
      </c>
      <c r="C10">
        <v>90573478</v>
      </c>
    </row>
    <row r="11" spans="1:11" x14ac:dyDescent="0.3">
      <c r="A11" s="3">
        <v>10010</v>
      </c>
      <c r="B11" s="3">
        <v>10</v>
      </c>
      <c r="C11">
        <v>90573478</v>
      </c>
    </row>
    <row r="12" spans="1:11" x14ac:dyDescent="0.3">
      <c r="A12" s="3">
        <v>10011</v>
      </c>
      <c r="B12" s="3">
        <v>11</v>
      </c>
      <c r="C12">
        <v>12378359</v>
      </c>
    </row>
    <row r="13" spans="1:11" x14ac:dyDescent="0.3">
      <c r="A13" s="3">
        <v>10012</v>
      </c>
      <c r="B13" s="3">
        <v>12</v>
      </c>
      <c r="C13">
        <v>12378359</v>
      </c>
    </row>
    <row r="14" spans="1:11" x14ac:dyDescent="0.3">
      <c r="A14" s="3">
        <v>10013</v>
      </c>
      <c r="B14" s="3">
        <v>13</v>
      </c>
      <c r="C14">
        <v>12378359</v>
      </c>
    </row>
    <row r="15" spans="1:11" x14ac:dyDescent="0.3">
      <c r="A15" s="3">
        <v>10014</v>
      </c>
      <c r="B15" s="3">
        <v>14</v>
      </c>
      <c r="C15">
        <v>12378359</v>
      </c>
    </row>
    <row r="16" spans="1:11" x14ac:dyDescent="0.3">
      <c r="A16" s="3">
        <v>10015</v>
      </c>
      <c r="B16" s="3">
        <v>15</v>
      </c>
      <c r="C16">
        <v>89237812</v>
      </c>
    </row>
    <row r="17" spans="1:3" x14ac:dyDescent="0.3">
      <c r="A17" s="3">
        <v>10016</v>
      </c>
      <c r="B17" s="3">
        <v>16</v>
      </c>
      <c r="C17">
        <v>89237812</v>
      </c>
    </row>
    <row r="18" spans="1:3" x14ac:dyDescent="0.3">
      <c r="A18" s="3">
        <v>10017</v>
      </c>
      <c r="B18" s="3">
        <v>17</v>
      </c>
      <c r="C18">
        <v>89237812</v>
      </c>
    </row>
    <row r="19" spans="1:3" x14ac:dyDescent="0.3">
      <c r="A19" s="3">
        <v>10018</v>
      </c>
      <c r="B19" s="3">
        <v>18</v>
      </c>
      <c r="C19">
        <v>89237812</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11E-9D71-4B0B-8B26-F10C80C4B213}">
  <sheetPr>
    <tabColor rgb="FFFFFF00"/>
  </sheetPr>
  <dimension ref="A1:B6"/>
  <sheetViews>
    <sheetView workbookViewId="0">
      <selection activeCell="H17" sqref="H17"/>
    </sheetView>
  </sheetViews>
  <sheetFormatPr defaultRowHeight="14.4" x14ac:dyDescent="0.3"/>
  <cols>
    <col min="1" max="1" width="11.44140625" customWidth="1"/>
    <col min="2" max="2" width="17.21875" bestFit="1" customWidth="1"/>
    <col min="3" max="3" width="9.88671875" customWidth="1"/>
    <col min="4" max="4" width="9.6640625" customWidth="1"/>
    <col min="5" max="5" width="12.109375" customWidth="1"/>
    <col min="6" max="6" width="9.88671875" customWidth="1"/>
    <col min="7" max="7" width="10" customWidth="1"/>
    <col min="8" max="8" width="9.77734375" customWidth="1"/>
    <col min="9" max="9" width="9.21875" customWidth="1"/>
    <col min="10" max="10" width="10.33203125" customWidth="1"/>
  </cols>
  <sheetData>
    <row r="1" spans="1:2" x14ac:dyDescent="0.3">
      <c r="A1" s="44" t="s">
        <v>10</v>
      </c>
      <c r="B1" s="44" t="s">
        <v>0</v>
      </c>
    </row>
    <row r="2" spans="1:2" x14ac:dyDescent="0.3">
      <c r="A2">
        <v>12457609</v>
      </c>
      <c r="B2" t="s">
        <v>6</v>
      </c>
    </row>
    <row r="3" spans="1:2" x14ac:dyDescent="0.3">
      <c r="A3">
        <v>78452390</v>
      </c>
      <c r="B3" t="s">
        <v>7</v>
      </c>
    </row>
    <row r="4" spans="1:2" x14ac:dyDescent="0.3">
      <c r="A4">
        <v>90573478</v>
      </c>
      <c r="B4" t="s">
        <v>8</v>
      </c>
    </row>
    <row r="5" spans="1:2" x14ac:dyDescent="0.3">
      <c r="A5">
        <v>12378359</v>
      </c>
      <c r="B5" t="s">
        <v>25</v>
      </c>
    </row>
    <row r="6" spans="1:2" x14ac:dyDescent="0.3">
      <c r="A6">
        <v>89237812</v>
      </c>
      <c r="B6" t="s">
        <v>26</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16087-1CA0-4269-B259-8D836DB09DA1}">
  <sheetPr>
    <tabColor rgb="FFFF0000"/>
  </sheetPr>
  <dimension ref="A1:BF27"/>
  <sheetViews>
    <sheetView workbookViewId="0">
      <selection activeCell="H28" sqref="H28"/>
    </sheetView>
  </sheetViews>
  <sheetFormatPr defaultRowHeight="14.4" x14ac:dyDescent="0.3"/>
  <cols>
    <col min="2" max="2" width="9.109375" customWidth="1"/>
    <col min="4" max="4" width="27.109375" bestFit="1" customWidth="1"/>
    <col min="5" max="5" width="15.44140625" bestFit="1" customWidth="1"/>
    <col min="6" max="6" width="11.77734375" bestFit="1" customWidth="1"/>
    <col min="7" max="7" width="16" bestFit="1" customWidth="1"/>
    <col min="8" max="8" width="12.33203125" bestFit="1" customWidth="1"/>
    <col min="9" max="9" width="12.33203125" customWidth="1"/>
    <col min="10" max="10" width="14.109375" bestFit="1" customWidth="1"/>
    <col min="11" max="11" width="12.33203125" customWidth="1"/>
    <col min="14" max="14" width="12.33203125" bestFit="1" customWidth="1"/>
    <col min="15" max="15" width="9.109375" customWidth="1"/>
    <col min="17" max="17" width="9.77734375" bestFit="1" customWidth="1"/>
  </cols>
  <sheetData>
    <row r="1" spans="1:58" x14ac:dyDescent="0.3">
      <c r="A1" t="s">
        <v>24</v>
      </c>
      <c r="B1" t="s">
        <v>9</v>
      </c>
      <c r="C1" t="s">
        <v>10</v>
      </c>
      <c r="D1" t="s">
        <v>66</v>
      </c>
      <c r="E1" t="s">
        <v>47</v>
      </c>
      <c r="F1" t="s">
        <v>48</v>
      </c>
      <c r="G1" t="s">
        <v>17</v>
      </c>
      <c r="H1" t="s">
        <v>32</v>
      </c>
      <c r="I1" t="s">
        <v>41</v>
      </c>
      <c r="J1" t="s">
        <v>42</v>
      </c>
    </row>
    <row r="2" spans="1:58" s="4" customFormat="1" x14ac:dyDescent="0.3">
      <c r="A2" s="8">
        <v>1</v>
      </c>
      <c r="B2" s="8">
        <v>0</v>
      </c>
      <c r="C2" s="8">
        <v>12457609</v>
      </c>
      <c r="D2" s="8" t="s">
        <v>18</v>
      </c>
      <c r="E2" s="8">
        <v>5</v>
      </c>
      <c r="F2" s="8">
        <v>10023</v>
      </c>
      <c r="G2" s="8">
        <v>7</v>
      </c>
      <c r="H2" s="8">
        <v>10012</v>
      </c>
      <c r="I2" s="8">
        <v>7</v>
      </c>
      <c r="J2" s="8">
        <v>10030</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row>
    <row r="3" spans="1:58" s="4" customFormat="1" x14ac:dyDescent="0.3">
      <c r="A3" s="8">
        <v>2</v>
      </c>
      <c r="B3" s="8">
        <v>1</v>
      </c>
      <c r="C3" s="8">
        <v>12457609</v>
      </c>
      <c r="D3" s="8" t="s">
        <v>18</v>
      </c>
      <c r="E3" s="8">
        <v>2</v>
      </c>
      <c r="F3" s="8">
        <v>10024</v>
      </c>
      <c r="G3" s="8">
        <v>2</v>
      </c>
      <c r="H3" s="8">
        <v>10013</v>
      </c>
      <c r="I3" s="8">
        <v>2</v>
      </c>
      <c r="J3" s="8">
        <v>10031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row>
    <row r="4" spans="1:58" s="4" customFormat="1" x14ac:dyDescent="0.3">
      <c r="A4" s="8">
        <v>3</v>
      </c>
      <c r="B4" s="8">
        <v>2</v>
      </c>
      <c r="C4" s="8">
        <v>12457609</v>
      </c>
      <c r="D4" s="8" t="s">
        <v>18</v>
      </c>
      <c r="E4" s="8">
        <v>3</v>
      </c>
      <c r="F4" s="8">
        <v>10025</v>
      </c>
      <c r="G4" s="8">
        <v>2</v>
      </c>
      <c r="H4" s="8">
        <v>10014</v>
      </c>
      <c r="I4" s="8">
        <v>2</v>
      </c>
      <c r="J4" s="8">
        <v>10032</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row>
    <row r="5" spans="1:58" s="4" customFormat="1" x14ac:dyDescent="0.3">
      <c r="A5" s="8">
        <v>4</v>
      </c>
      <c r="B5" s="8">
        <v>3</v>
      </c>
      <c r="C5" s="8">
        <v>12457609</v>
      </c>
      <c r="D5" s="8" t="s">
        <v>18</v>
      </c>
      <c r="E5" s="8">
        <v>4</v>
      </c>
      <c r="F5" s="8">
        <v>10026</v>
      </c>
      <c r="G5" s="8">
        <v>1</v>
      </c>
      <c r="H5" s="8">
        <v>10015</v>
      </c>
      <c r="I5" s="8">
        <v>1</v>
      </c>
      <c r="J5" s="8">
        <v>10033</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row>
    <row r="6" spans="1:58" x14ac:dyDescent="0.3">
      <c r="A6" s="7">
        <v>5</v>
      </c>
      <c r="B6" s="7">
        <v>0</v>
      </c>
      <c r="C6" s="7">
        <v>78452390</v>
      </c>
      <c r="D6" s="7" t="s">
        <v>19</v>
      </c>
      <c r="E6" s="7">
        <v>3</v>
      </c>
      <c r="F6" s="7">
        <v>10027</v>
      </c>
      <c r="G6" s="7">
        <v>2</v>
      </c>
      <c r="H6" s="7">
        <v>10016</v>
      </c>
      <c r="I6" s="7">
        <v>2</v>
      </c>
      <c r="J6" s="7">
        <v>10034</v>
      </c>
    </row>
    <row r="7" spans="1:58" x14ac:dyDescent="0.3">
      <c r="A7" s="7">
        <v>6</v>
      </c>
      <c r="B7" s="7">
        <v>1</v>
      </c>
      <c r="C7" s="7">
        <v>78452390</v>
      </c>
      <c r="D7" s="7" t="s">
        <v>19</v>
      </c>
      <c r="E7" s="7">
        <v>2</v>
      </c>
      <c r="F7" s="7">
        <v>10028</v>
      </c>
      <c r="G7" s="7">
        <v>3</v>
      </c>
      <c r="H7" s="7">
        <v>10017</v>
      </c>
      <c r="I7" s="7">
        <v>3</v>
      </c>
      <c r="J7" s="7">
        <v>10035</v>
      </c>
    </row>
    <row r="8" spans="1:58" x14ac:dyDescent="0.3">
      <c r="A8" s="7">
        <v>7</v>
      </c>
      <c r="B8" s="7">
        <v>2</v>
      </c>
      <c r="C8" s="7">
        <v>78452390</v>
      </c>
      <c r="D8" s="7" t="s">
        <v>19</v>
      </c>
      <c r="E8" s="7">
        <v>1</v>
      </c>
      <c r="F8" s="7">
        <v>10029</v>
      </c>
      <c r="G8" s="7">
        <v>2</v>
      </c>
      <c r="H8" s="7">
        <v>10018</v>
      </c>
      <c r="I8" s="7">
        <v>2</v>
      </c>
      <c r="J8" s="7">
        <v>10036</v>
      </c>
    </row>
    <row r="9" spans="1:58" x14ac:dyDescent="0.3">
      <c r="A9" s="19">
        <v>8</v>
      </c>
      <c r="B9" s="19">
        <v>0</v>
      </c>
      <c r="C9" s="19">
        <v>90573478</v>
      </c>
      <c r="D9" s="19" t="s">
        <v>20</v>
      </c>
      <c r="E9" s="19">
        <v>1</v>
      </c>
      <c r="F9" s="19">
        <v>10030</v>
      </c>
      <c r="G9" s="19">
        <v>2</v>
      </c>
      <c r="H9" s="19">
        <v>10019</v>
      </c>
      <c r="I9" s="19">
        <v>1</v>
      </c>
      <c r="J9" s="19">
        <v>10037</v>
      </c>
    </row>
    <row r="10" spans="1:58" x14ac:dyDescent="0.3">
      <c r="A10" s="19">
        <v>9</v>
      </c>
      <c r="B10" s="19">
        <v>1</v>
      </c>
      <c r="C10" s="19">
        <v>90573478</v>
      </c>
      <c r="D10" s="19" t="s">
        <v>20</v>
      </c>
      <c r="E10" s="19">
        <v>5</v>
      </c>
      <c r="F10" s="19">
        <v>10031</v>
      </c>
      <c r="G10" s="19">
        <v>2</v>
      </c>
      <c r="H10" s="19">
        <v>10020</v>
      </c>
      <c r="I10" s="19">
        <v>1</v>
      </c>
      <c r="J10" s="19">
        <v>10038</v>
      </c>
    </row>
    <row r="11" spans="1:58" x14ac:dyDescent="0.3">
      <c r="A11" s="19">
        <v>10</v>
      </c>
      <c r="B11" s="19">
        <v>2</v>
      </c>
      <c r="C11" s="19">
        <v>90573478</v>
      </c>
      <c r="D11" s="19" t="s">
        <v>20</v>
      </c>
      <c r="E11" s="19">
        <v>3</v>
      </c>
      <c r="F11" s="19">
        <v>10032</v>
      </c>
      <c r="G11" s="19">
        <v>2</v>
      </c>
      <c r="H11" s="19">
        <v>10021</v>
      </c>
      <c r="I11" s="19">
        <v>2</v>
      </c>
      <c r="J11" s="19">
        <v>10039</v>
      </c>
    </row>
    <row r="12" spans="1:58" x14ac:dyDescent="0.3">
      <c r="A12" s="21">
        <v>11</v>
      </c>
      <c r="B12" s="21">
        <v>0</v>
      </c>
      <c r="C12" s="21">
        <v>12378359</v>
      </c>
      <c r="D12" s="21" t="s">
        <v>78</v>
      </c>
      <c r="E12" s="21">
        <v>2</v>
      </c>
      <c r="F12" s="21">
        <v>10033</v>
      </c>
      <c r="G12" s="21">
        <v>1</v>
      </c>
      <c r="H12" s="21">
        <v>10022</v>
      </c>
      <c r="I12" s="21">
        <v>1</v>
      </c>
      <c r="J12" s="21">
        <v>10040</v>
      </c>
    </row>
    <row r="13" spans="1:58" x14ac:dyDescent="0.3">
      <c r="A13" s="21">
        <v>12</v>
      </c>
      <c r="B13" s="21">
        <v>1</v>
      </c>
      <c r="C13" s="21">
        <v>12378359</v>
      </c>
      <c r="D13" s="21" t="s">
        <v>78</v>
      </c>
      <c r="E13" s="21">
        <v>1</v>
      </c>
      <c r="F13" s="21">
        <v>10034</v>
      </c>
      <c r="G13" s="21">
        <v>1</v>
      </c>
      <c r="H13" s="21">
        <v>10023</v>
      </c>
      <c r="I13" s="21">
        <v>1</v>
      </c>
      <c r="J13" s="21">
        <v>10041</v>
      </c>
    </row>
    <row r="14" spans="1:58" x14ac:dyDescent="0.3">
      <c r="A14" s="21">
        <v>13</v>
      </c>
      <c r="B14" s="21">
        <v>2</v>
      </c>
      <c r="C14" s="21">
        <v>12378359</v>
      </c>
      <c r="D14" s="21" t="s">
        <v>78</v>
      </c>
      <c r="E14" s="21">
        <v>2</v>
      </c>
      <c r="F14" s="21">
        <v>10035</v>
      </c>
      <c r="G14" s="21">
        <v>3</v>
      </c>
      <c r="H14" s="21">
        <v>10024</v>
      </c>
      <c r="I14" s="21">
        <v>1</v>
      </c>
      <c r="J14" s="21">
        <v>10042</v>
      </c>
    </row>
    <row r="15" spans="1:58" x14ac:dyDescent="0.3">
      <c r="A15" s="21">
        <v>14</v>
      </c>
      <c r="B15" s="21">
        <v>3</v>
      </c>
      <c r="C15" s="21">
        <v>12378359</v>
      </c>
      <c r="D15" s="21" t="s">
        <v>78</v>
      </c>
      <c r="E15" s="21">
        <v>3</v>
      </c>
      <c r="F15" s="21">
        <v>10036</v>
      </c>
      <c r="G15" s="21">
        <v>2</v>
      </c>
      <c r="H15" s="21">
        <v>10025</v>
      </c>
      <c r="I15" s="21">
        <v>2</v>
      </c>
      <c r="J15" s="21">
        <v>10043</v>
      </c>
    </row>
    <row r="16" spans="1:58" x14ac:dyDescent="0.3">
      <c r="A16" s="14">
        <v>15</v>
      </c>
      <c r="B16" s="14">
        <v>0</v>
      </c>
      <c r="C16" s="14">
        <v>89237812</v>
      </c>
      <c r="D16" s="28" t="s">
        <v>79</v>
      </c>
      <c r="E16" s="14">
        <v>1</v>
      </c>
      <c r="F16" s="14">
        <v>10037</v>
      </c>
      <c r="G16" s="14">
        <v>1</v>
      </c>
      <c r="H16" s="14">
        <v>10026</v>
      </c>
      <c r="I16" s="14">
        <v>3</v>
      </c>
      <c r="J16" s="14">
        <v>10044</v>
      </c>
    </row>
    <row r="17" spans="1:10" x14ac:dyDescent="0.3">
      <c r="A17" s="14">
        <v>16</v>
      </c>
      <c r="B17" s="14">
        <v>1</v>
      </c>
      <c r="C17" s="14">
        <v>89237812</v>
      </c>
      <c r="D17" s="28" t="s">
        <v>79</v>
      </c>
      <c r="E17" s="14">
        <v>4</v>
      </c>
      <c r="F17" s="14">
        <v>10038</v>
      </c>
      <c r="G17" s="14">
        <v>1</v>
      </c>
      <c r="H17" s="14">
        <v>10027</v>
      </c>
      <c r="I17" s="14">
        <v>2</v>
      </c>
      <c r="J17" s="14">
        <v>10045</v>
      </c>
    </row>
    <row r="18" spans="1:10" x14ac:dyDescent="0.3">
      <c r="A18" s="14">
        <v>17</v>
      </c>
      <c r="B18" s="14">
        <v>2</v>
      </c>
      <c r="C18" s="14">
        <v>89237812</v>
      </c>
      <c r="D18" s="28" t="s">
        <v>79</v>
      </c>
      <c r="E18" s="14">
        <v>1</v>
      </c>
      <c r="F18" s="14">
        <v>10039</v>
      </c>
      <c r="G18" s="14">
        <v>2</v>
      </c>
      <c r="H18" s="14">
        <v>10028</v>
      </c>
      <c r="I18" s="14">
        <v>2</v>
      </c>
      <c r="J18" s="14">
        <v>10046</v>
      </c>
    </row>
    <row r="19" spans="1:10" x14ac:dyDescent="0.3">
      <c r="A19" s="14">
        <v>18</v>
      </c>
      <c r="B19" s="14">
        <v>3</v>
      </c>
      <c r="C19" s="14">
        <v>89237812</v>
      </c>
      <c r="D19" s="28" t="s">
        <v>79</v>
      </c>
      <c r="E19" s="14">
        <v>1</v>
      </c>
      <c r="F19" s="14">
        <v>10040</v>
      </c>
      <c r="G19" s="14">
        <v>2</v>
      </c>
      <c r="H19" s="14">
        <v>10029</v>
      </c>
      <c r="I19" s="14">
        <v>1</v>
      </c>
      <c r="J19" s="14">
        <v>10047</v>
      </c>
    </row>
    <row r="20" spans="1:10" x14ac:dyDescent="0.3">
      <c r="F20" t="s">
        <v>49</v>
      </c>
      <c r="H20" t="s">
        <v>49</v>
      </c>
      <c r="J20" t="s">
        <v>49</v>
      </c>
    </row>
    <row r="22" spans="1:10" x14ac:dyDescent="0.3">
      <c r="B22" t="s">
        <v>106</v>
      </c>
    </row>
    <row r="23" spans="1:10" x14ac:dyDescent="0.3">
      <c r="B23" t="s">
        <v>107</v>
      </c>
    </row>
    <row r="24" spans="1:10" x14ac:dyDescent="0.3">
      <c r="B24" t="s">
        <v>108</v>
      </c>
    </row>
    <row r="26" spans="1:10" x14ac:dyDescent="0.3">
      <c r="B26" t="s">
        <v>109</v>
      </c>
    </row>
    <row r="27" spans="1:10" x14ac:dyDescent="0.3">
      <c r="B27" t="s">
        <v>110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0B88-2A4C-42D0-A5FB-40F7E9C9BD47}">
  <sheetPr>
    <tabColor theme="7" tint="-0.249977111117893"/>
  </sheetPr>
  <dimension ref="A1:W54"/>
  <sheetViews>
    <sheetView topLeftCell="G19" workbookViewId="0">
      <selection activeCell="S19" sqref="S19"/>
    </sheetView>
  </sheetViews>
  <sheetFormatPr defaultRowHeight="14.4" x14ac:dyDescent="0.3"/>
  <cols>
    <col min="6" max="6" width="9.77734375" bestFit="1" customWidth="1"/>
    <col min="16" max="16" width="10.6640625" bestFit="1" customWidth="1"/>
    <col min="17" max="18" width="10.6640625" customWidth="1"/>
    <col min="19" max="19" width="12.44140625" bestFit="1" customWidth="1"/>
    <col min="20" max="20" width="12.21875" bestFit="1" customWidth="1"/>
    <col min="21" max="21" width="16.44140625" bestFit="1" customWidth="1"/>
    <col min="22" max="22" width="10.77734375" bestFit="1" customWidth="1"/>
    <col min="23" max="23" width="13.44140625" bestFit="1" customWidth="1"/>
    <col min="24" max="24" width="9.21875" customWidth="1"/>
    <col min="25" max="27" width="10.33203125" customWidth="1"/>
  </cols>
  <sheetData>
    <row r="1" spans="1:23" x14ac:dyDescent="0.3">
      <c r="A1" t="s">
        <v>48</v>
      </c>
      <c r="B1" s="5" t="s">
        <v>9</v>
      </c>
      <c r="C1" s="5" t="s">
        <v>10</v>
      </c>
      <c r="D1" s="5" t="s">
        <v>1</v>
      </c>
      <c r="E1" s="5" t="s">
        <v>2</v>
      </c>
      <c r="F1" t="s">
        <v>5</v>
      </c>
      <c r="G1" t="s">
        <v>3</v>
      </c>
      <c r="H1" s="5" t="s">
        <v>4</v>
      </c>
      <c r="J1" t="s">
        <v>21</v>
      </c>
      <c r="L1" s="9" t="s">
        <v>10</v>
      </c>
      <c r="M1" s="9" t="s">
        <v>50</v>
      </c>
      <c r="N1" s="9" t="s">
        <v>62</v>
      </c>
      <c r="O1" s="9" t="s">
        <v>23</v>
      </c>
      <c r="P1" s="9" t="s">
        <v>54</v>
      </c>
      <c r="Q1" s="9" t="s">
        <v>55</v>
      </c>
      <c r="R1" s="9" t="s">
        <v>58</v>
      </c>
      <c r="S1" s="9" t="s">
        <v>56</v>
      </c>
      <c r="T1" s="9" t="s">
        <v>57</v>
      </c>
    </row>
    <row r="2" spans="1:23" x14ac:dyDescent="0.3">
      <c r="A2" s="8">
        <v>10023</v>
      </c>
      <c r="B2" s="8">
        <v>0</v>
      </c>
      <c r="C2" s="8">
        <v>12457609</v>
      </c>
      <c r="D2" s="8">
        <v>0</v>
      </c>
      <c r="E2" s="8">
        <v>0</v>
      </c>
      <c r="F2" s="8">
        <v>1</v>
      </c>
      <c r="G2" s="8">
        <v>0</v>
      </c>
      <c r="H2" s="8">
        <v>0</v>
      </c>
      <c r="J2">
        <f t="shared" ref="J2:J45" si="0">(D2*4+E2*3+F2*2+H2*0+G2*1)</f>
        <v>2</v>
      </c>
      <c r="L2" s="9">
        <v>12457609</v>
      </c>
      <c r="M2" s="9">
        <f>P2*Q9+Q2*R9+R2*S9+S2*T9+T2*U9</f>
        <v>19</v>
      </c>
      <c r="N2" s="13">
        <f>M2/M7</f>
        <v>0.23749999999999999</v>
      </c>
      <c r="O2" s="9">
        <v>3</v>
      </c>
      <c r="P2" s="9">
        <v>0</v>
      </c>
      <c r="Q2" s="9">
        <v>2</v>
      </c>
      <c r="R2" s="9">
        <f>F2+F16+F21+F27+F32+F37</f>
        <v>6</v>
      </c>
      <c r="S2" s="9">
        <v>1</v>
      </c>
      <c r="T2" s="9">
        <v>0</v>
      </c>
    </row>
    <row r="3" spans="1:23" x14ac:dyDescent="0.3">
      <c r="A3" s="8">
        <v>10023</v>
      </c>
      <c r="B3" s="8">
        <v>1</v>
      </c>
      <c r="C3" s="8">
        <v>78452390</v>
      </c>
      <c r="D3" s="8">
        <v>0</v>
      </c>
      <c r="E3" s="8">
        <v>0</v>
      </c>
      <c r="F3" s="8">
        <v>0</v>
      </c>
      <c r="G3" s="8">
        <v>1</v>
      </c>
      <c r="H3" s="8">
        <v>0</v>
      </c>
      <c r="J3">
        <f t="shared" si="0"/>
        <v>1</v>
      </c>
      <c r="L3" s="9">
        <v>78452390</v>
      </c>
      <c r="M3" s="9">
        <f>P3*Q9+Q3*R9+R3*S9+S3*T9+T3*U9</f>
        <v>10</v>
      </c>
      <c r="N3" s="13">
        <f>M3/M7</f>
        <v>0.125</v>
      </c>
      <c r="O3" s="9">
        <v>2</v>
      </c>
      <c r="P3" s="9">
        <v>0</v>
      </c>
      <c r="Q3" s="9">
        <v>0</v>
      </c>
      <c r="R3" s="9">
        <f>F15</f>
        <v>1</v>
      </c>
      <c r="S3" s="9">
        <f>G3+G7+G10+G17+G19+G25+G29+G35</f>
        <v>8</v>
      </c>
      <c r="T3" s="9">
        <v>0</v>
      </c>
    </row>
    <row r="4" spans="1:23" x14ac:dyDescent="0.3">
      <c r="A4" s="8">
        <v>10023</v>
      </c>
      <c r="B4" s="8">
        <v>2</v>
      </c>
      <c r="C4" s="8">
        <v>90573478</v>
      </c>
      <c r="D4" s="8">
        <v>0</v>
      </c>
      <c r="E4" s="8">
        <v>0</v>
      </c>
      <c r="F4" s="8">
        <v>1</v>
      </c>
      <c r="G4" s="8">
        <v>0</v>
      </c>
      <c r="H4" s="8">
        <v>0</v>
      </c>
      <c r="J4">
        <f t="shared" si="0"/>
        <v>2</v>
      </c>
      <c r="L4" s="9">
        <v>90573478</v>
      </c>
      <c r="M4" s="9">
        <f>P4*Q9+Q4*R9+R4*S9+S4*T9+T4*U9</f>
        <v>25</v>
      </c>
      <c r="N4" s="13">
        <f>M4/M7</f>
        <v>0.3125</v>
      </c>
      <c r="O4" s="9">
        <v>5</v>
      </c>
      <c r="P4" s="9">
        <f>D11+D14+D24+D42</f>
        <v>4</v>
      </c>
      <c r="Q4" s="9">
        <v>0</v>
      </c>
      <c r="R4" s="9">
        <f>F4+F18+F20+F36</f>
        <v>4</v>
      </c>
      <c r="S4" s="9">
        <f>G30</f>
        <v>1</v>
      </c>
      <c r="T4" s="9">
        <f>H45</f>
        <v>1</v>
      </c>
    </row>
    <row r="5" spans="1:23" x14ac:dyDescent="0.3">
      <c r="A5" s="8">
        <v>10023</v>
      </c>
      <c r="B5" s="8">
        <v>3</v>
      </c>
      <c r="C5" s="8">
        <v>12378359</v>
      </c>
      <c r="D5" s="8">
        <v>0</v>
      </c>
      <c r="E5" s="8">
        <v>0</v>
      </c>
      <c r="F5" s="8">
        <v>0</v>
      </c>
      <c r="G5" s="8">
        <v>0</v>
      </c>
      <c r="H5" s="8">
        <v>1</v>
      </c>
      <c r="J5">
        <f t="shared" si="0"/>
        <v>0</v>
      </c>
      <c r="L5" s="9">
        <v>12378359</v>
      </c>
      <c r="M5" s="9">
        <f>P5*Q9+Q5*R9+R5*S9+S5*T9+T5*U9</f>
        <v>2</v>
      </c>
      <c r="N5" s="13">
        <f>M5/M7</f>
        <v>2.5000000000000001E-2</v>
      </c>
      <c r="O5" s="9">
        <v>1</v>
      </c>
      <c r="P5" s="9">
        <v>0</v>
      </c>
      <c r="Q5" s="9">
        <v>0</v>
      </c>
      <c r="R5" s="9">
        <f>F8</f>
        <v>1</v>
      </c>
      <c r="S5" s="9">
        <v>0</v>
      </c>
      <c r="T5" s="9">
        <f>H5+H8+H13+H22+H26+H31+H38+H40+H45</f>
        <v>8</v>
      </c>
    </row>
    <row r="6" spans="1:23" x14ac:dyDescent="0.3">
      <c r="A6" s="8">
        <v>10023</v>
      </c>
      <c r="B6" s="8">
        <v>4</v>
      </c>
      <c r="C6" s="8">
        <v>89237812</v>
      </c>
      <c r="D6" s="8">
        <v>1</v>
      </c>
      <c r="E6" s="8">
        <v>0</v>
      </c>
      <c r="F6" s="8">
        <v>0</v>
      </c>
      <c r="G6" s="8">
        <v>0</v>
      </c>
      <c r="H6" s="8">
        <v>0</v>
      </c>
      <c r="J6">
        <f t="shared" si="0"/>
        <v>4</v>
      </c>
      <c r="L6" s="9">
        <v>89237812</v>
      </c>
      <c r="M6" s="9">
        <f>P6*Q9+Q6*R9+R6*S9+S6*T9+T6*U9</f>
        <v>24</v>
      </c>
      <c r="N6" s="13">
        <f>M6/M7</f>
        <v>0.3</v>
      </c>
      <c r="O6" s="9">
        <v>4</v>
      </c>
      <c r="P6" s="9">
        <f>D6+D12+D23+D34+D39+D41</f>
        <v>6</v>
      </c>
      <c r="Q6" s="9">
        <v>0</v>
      </c>
      <c r="R6" s="9">
        <v>0</v>
      </c>
      <c r="S6" s="9">
        <v>0</v>
      </c>
      <c r="T6" s="9">
        <v>0</v>
      </c>
    </row>
    <row r="7" spans="1:23" x14ac:dyDescent="0.3">
      <c r="A7" s="8">
        <v>10024</v>
      </c>
      <c r="B7" s="8">
        <v>0</v>
      </c>
      <c r="C7" s="8">
        <v>78452390</v>
      </c>
      <c r="D7" s="8">
        <v>0</v>
      </c>
      <c r="E7" s="8">
        <v>0</v>
      </c>
      <c r="F7" s="8">
        <v>0</v>
      </c>
      <c r="G7" s="8">
        <v>1</v>
      </c>
      <c r="H7" s="8">
        <v>0</v>
      </c>
      <c r="J7">
        <f t="shared" si="0"/>
        <v>1</v>
      </c>
      <c r="L7" s="9"/>
      <c r="M7" s="9">
        <f>SUM(M2:M6)</f>
        <v>80</v>
      </c>
      <c r="N7" s="9"/>
      <c r="O7" s="9"/>
      <c r="P7" s="9"/>
      <c r="Q7" s="9"/>
      <c r="R7" s="9"/>
      <c r="S7" s="9"/>
      <c r="T7" s="9"/>
    </row>
    <row r="8" spans="1:23" x14ac:dyDescent="0.3">
      <c r="A8" s="8">
        <v>10024</v>
      </c>
      <c r="B8" s="8">
        <v>1</v>
      </c>
      <c r="C8" s="8">
        <v>12378359</v>
      </c>
      <c r="D8" s="8">
        <v>0</v>
      </c>
      <c r="E8" s="8">
        <v>0</v>
      </c>
      <c r="F8" s="8">
        <v>1</v>
      </c>
      <c r="G8" s="8">
        <v>0</v>
      </c>
      <c r="H8" s="8">
        <v>0</v>
      </c>
      <c r="J8">
        <f t="shared" si="0"/>
        <v>2</v>
      </c>
    </row>
    <row r="9" spans="1:23" x14ac:dyDescent="0.3">
      <c r="A9" s="8">
        <v>10025</v>
      </c>
      <c r="B9" s="8">
        <v>0</v>
      </c>
      <c r="C9" s="8">
        <v>12457609</v>
      </c>
      <c r="D9" s="8">
        <v>0</v>
      </c>
      <c r="E9" s="8">
        <v>1</v>
      </c>
      <c r="F9" s="8">
        <v>0</v>
      </c>
      <c r="G9" s="8">
        <v>0</v>
      </c>
      <c r="H9" s="8">
        <v>0</v>
      </c>
      <c r="J9">
        <f t="shared" si="0"/>
        <v>3</v>
      </c>
      <c r="O9" s="37"/>
      <c r="P9" s="39" t="s">
        <v>59</v>
      </c>
      <c r="Q9" s="39">
        <v>4</v>
      </c>
      <c r="R9" s="39">
        <v>3</v>
      </c>
      <c r="S9" s="39">
        <v>2</v>
      </c>
      <c r="T9" s="39">
        <v>1</v>
      </c>
      <c r="U9" s="39">
        <v>0</v>
      </c>
    </row>
    <row r="10" spans="1:23" x14ac:dyDescent="0.3">
      <c r="A10" s="8">
        <v>10025</v>
      </c>
      <c r="B10" s="8">
        <v>1</v>
      </c>
      <c r="C10" s="8">
        <v>78452390</v>
      </c>
      <c r="D10" s="8">
        <v>0</v>
      </c>
      <c r="E10" s="8">
        <v>0</v>
      </c>
      <c r="F10" s="8">
        <v>0</v>
      </c>
      <c r="G10" s="8">
        <v>1</v>
      </c>
      <c r="H10" s="8">
        <v>0</v>
      </c>
      <c r="J10">
        <f t="shared" si="0"/>
        <v>1</v>
      </c>
      <c r="L10" s="10"/>
      <c r="P10" s="21" t="s">
        <v>88</v>
      </c>
      <c r="Q10" s="21"/>
      <c r="R10" s="21"/>
    </row>
    <row r="11" spans="1:23" x14ac:dyDescent="0.3">
      <c r="A11" s="8">
        <v>10025</v>
      </c>
      <c r="B11" s="8">
        <v>2</v>
      </c>
      <c r="C11" s="8">
        <v>90573478</v>
      </c>
      <c r="D11" s="8">
        <v>1</v>
      </c>
      <c r="E11" s="8">
        <v>0</v>
      </c>
      <c r="F11" s="8">
        <v>0</v>
      </c>
      <c r="G11" s="8">
        <v>0</v>
      </c>
      <c r="H11" s="8">
        <v>0</v>
      </c>
      <c r="J11">
        <f t="shared" si="0"/>
        <v>4</v>
      </c>
    </row>
    <row r="12" spans="1:23" x14ac:dyDescent="0.3">
      <c r="A12" s="8">
        <v>10026</v>
      </c>
      <c r="B12" s="8">
        <v>0</v>
      </c>
      <c r="C12" s="8">
        <v>89237812</v>
      </c>
      <c r="D12" s="8">
        <v>1</v>
      </c>
      <c r="E12" s="8">
        <v>0</v>
      </c>
      <c r="F12" s="8">
        <v>0</v>
      </c>
      <c r="G12" s="8">
        <v>0</v>
      </c>
      <c r="H12" s="8">
        <v>0</v>
      </c>
      <c r="J12">
        <f t="shared" si="0"/>
        <v>4</v>
      </c>
    </row>
    <row r="13" spans="1:23" x14ac:dyDescent="0.3">
      <c r="A13" s="8">
        <v>10026</v>
      </c>
      <c r="B13" s="8">
        <v>1</v>
      </c>
      <c r="C13" s="8">
        <v>12378359</v>
      </c>
      <c r="D13" s="8">
        <v>0</v>
      </c>
      <c r="E13" s="8">
        <v>0</v>
      </c>
      <c r="F13" s="8">
        <v>0</v>
      </c>
      <c r="G13" s="8">
        <v>0</v>
      </c>
      <c r="H13" s="8">
        <v>1</v>
      </c>
      <c r="J13">
        <f t="shared" si="0"/>
        <v>0</v>
      </c>
      <c r="O13" s="6"/>
    </row>
    <row r="14" spans="1:23" x14ac:dyDescent="0.3">
      <c r="A14" s="8">
        <v>10026</v>
      </c>
      <c r="B14" s="8">
        <v>2</v>
      </c>
      <c r="C14" s="8">
        <v>90573478</v>
      </c>
      <c r="D14" s="8">
        <v>1</v>
      </c>
      <c r="E14" s="8">
        <v>0</v>
      </c>
      <c r="F14" s="8">
        <v>0</v>
      </c>
      <c r="G14" s="8">
        <v>0</v>
      </c>
      <c r="H14" s="8">
        <v>0</v>
      </c>
      <c r="J14">
        <f t="shared" si="0"/>
        <v>4</v>
      </c>
      <c r="O14" s="9" t="s">
        <v>10</v>
      </c>
      <c r="P14" s="9" t="s">
        <v>50</v>
      </c>
      <c r="Q14" s="9" t="s">
        <v>69</v>
      </c>
      <c r="R14" s="9" t="s">
        <v>23</v>
      </c>
      <c r="S14" s="9" t="s">
        <v>54</v>
      </c>
      <c r="T14" s="9" t="s">
        <v>55</v>
      </c>
      <c r="U14" s="9" t="s">
        <v>58</v>
      </c>
      <c r="V14" s="9" t="s">
        <v>56</v>
      </c>
      <c r="W14" s="9" t="s">
        <v>57</v>
      </c>
    </row>
    <row r="15" spans="1:23" x14ac:dyDescent="0.3">
      <c r="A15" s="8">
        <v>10026</v>
      </c>
      <c r="B15" s="8">
        <v>3</v>
      </c>
      <c r="C15" s="8">
        <v>78452390</v>
      </c>
      <c r="D15" s="8">
        <v>0</v>
      </c>
      <c r="E15" s="8">
        <v>0</v>
      </c>
      <c r="F15" s="8">
        <v>1</v>
      </c>
      <c r="G15" s="8">
        <v>0</v>
      </c>
      <c r="H15" s="8">
        <v>0</v>
      </c>
      <c r="J15">
        <f t="shared" si="0"/>
        <v>2</v>
      </c>
      <c r="L15" s="8" t="s">
        <v>18</v>
      </c>
      <c r="M15" s="8"/>
      <c r="N15" s="8"/>
      <c r="O15" s="9">
        <v>12457609</v>
      </c>
      <c r="P15">
        <f>S15*Q9+T15*R9+U15*S9+V15*T9+W15*U9</f>
        <v>5</v>
      </c>
      <c r="Q15" s="11">
        <f>P15/SUM(S15:W15)</f>
        <v>2.5</v>
      </c>
      <c r="R15">
        <v>3</v>
      </c>
      <c r="T15">
        <f>E9</f>
        <v>1</v>
      </c>
      <c r="U15">
        <f>F2</f>
        <v>1</v>
      </c>
    </row>
    <row r="16" spans="1:23" x14ac:dyDescent="0.3">
      <c r="A16" s="7">
        <v>10027</v>
      </c>
      <c r="B16" s="7">
        <v>0</v>
      </c>
      <c r="C16" s="7">
        <v>12457609</v>
      </c>
      <c r="D16" s="7">
        <v>0</v>
      </c>
      <c r="E16" s="7">
        <v>0</v>
      </c>
      <c r="F16" s="7">
        <v>1</v>
      </c>
      <c r="G16" s="7">
        <v>0</v>
      </c>
      <c r="H16" s="7">
        <v>0</v>
      </c>
      <c r="J16">
        <f t="shared" si="0"/>
        <v>2</v>
      </c>
      <c r="O16" s="9">
        <v>78452390</v>
      </c>
      <c r="P16">
        <f>S16*Q9+T16*R9+U16*S9+V16*T9+W16*U9</f>
        <v>5</v>
      </c>
      <c r="Q16" s="11">
        <f>P16/SUM(S16:W16)</f>
        <v>1.25</v>
      </c>
      <c r="R16">
        <v>2</v>
      </c>
      <c r="U16">
        <f>F15</f>
        <v>1</v>
      </c>
      <c r="V16">
        <f>G3+G7+G10</f>
        <v>3</v>
      </c>
    </row>
    <row r="17" spans="1:23" x14ac:dyDescent="0.3">
      <c r="A17" s="7">
        <v>10027</v>
      </c>
      <c r="B17" s="7">
        <v>1</v>
      </c>
      <c r="C17" s="7">
        <v>78452390</v>
      </c>
      <c r="D17" s="7">
        <v>0</v>
      </c>
      <c r="E17" s="7">
        <v>0</v>
      </c>
      <c r="F17" s="7">
        <v>0</v>
      </c>
      <c r="G17" s="7">
        <v>1</v>
      </c>
      <c r="H17" s="7">
        <v>0</v>
      </c>
      <c r="J17">
        <f t="shared" si="0"/>
        <v>1</v>
      </c>
      <c r="L17" s="2"/>
      <c r="O17" s="9">
        <v>90573478</v>
      </c>
      <c r="P17">
        <f>S17*Q9+T17*R9+U17*S9+V17*T9+W17*U9</f>
        <v>10</v>
      </c>
      <c r="Q17" s="11">
        <f>P17/SUM(S17:W17)</f>
        <v>3.3333333333333335</v>
      </c>
      <c r="R17">
        <v>4</v>
      </c>
      <c r="S17">
        <f>D11+D14</f>
        <v>2</v>
      </c>
      <c r="U17">
        <f>F4</f>
        <v>1</v>
      </c>
    </row>
    <row r="18" spans="1:23" x14ac:dyDescent="0.3">
      <c r="A18" s="7">
        <v>10027</v>
      </c>
      <c r="B18" s="7">
        <v>2</v>
      </c>
      <c r="C18" s="7">
        <v>90573478</v>
      </c>
      <c r="D18" s="7">
        <v>0</v>
      </c>
      <c r="E18" s="7">
        <v>0</v>
      </c>
      <c r="F18" s="7">
        <v>1</v>
      </c>
      <c r="G18" s="7">
        <v>0</v>
      </c>
      <c r="H18" s="7">
        <v>0</v>
      </c>
      <c r="J18">
        <f t="shared" si="0"/>
        <v>2</v>
      </c>
      <c r="O18" s="9">
        <v>12378359</v>
      </c>
      <c r="P18">
        <f>S18*Q9+T18*R9+U18*S9+V18*T9+W18*U9</f>
        <v>2</v>
      </c>
      <c r="Q18" s="11">
        <f>P18/SUM(S18:W18)</f>
        <v>0.66666666666666663</v>
      </c>
      <c r="R18">
        <v>1</v>
      </c>
      <c r="U18">
        <f>F8</f>
        <v>1</v>
      </c>
      <c r="W18">
        <f>H5+H13</f>
        <v>2</v>
      </c>
    </row>
    <row r="19" spans="1:23" x14ac:dyDescent="0.3">
      <c r="A19" s="7">
        <v>10028</v>
      </c>
      <c r="B19" s="7">
        <v>0</v>
      </c>
      <c r="C19" s="7">
        <v>78452390</v>
      </c>
      <c r="D19" s="7">
        <v>0</v>
      </c>
      <c r="E19" s="7">
        <v>0</v>
      </c>
      <c r="F19" s="7">
        <v>0</v>
      </c>
      <c r="G19" s="7">
        <v>1</v>
      </c>
      <c r="H19" s="7">
        <v>0</v>
      </c>
      <c r="J19">
        <f t="shared" si="0"/>
        <v>1</v>
      </c>
      <c r="O19" s="9">
        <v>89237812</v>
      </c>
      <c r="P19">
        <f>S19*Q9+T19*R9+U19*S9+V19*T9+W19*U9</f>
        <v>8</v>
      </c>
      <c r="Q19" s="11">
        <f>P19/SUM(S19:W19)</f>
        <v>4</v>
      </c>
      <c r="R19">
        <v>5</v>
      </c>
      <c r="S19">
        <f>D6+D12</f>
        <v>2</v>
      </c>
    </row>
    <row r="20" spans="1:23" x14ac:dyDescent="0.3">
      <c r="A20" s="7">
        <v>10028</v>
      </c>
      <c r="B20" s="7">
        <v>1</v>
      </c>
      <c r="C20" s="7">
        <v>90573478</v>
      </c>
      <c r="D20" s="7">
        <v>0</v>
      </c>
      <c r="E20" s="7">
        <v>0</v>
      </c>
      <c r="F20" s="7">
        <v>1</v>
      </c>
      <c r="G20" s="7">
        <v>0</v>
      </c>
      <c r="H20" s="7">
        <v>0</v>
      </c>
      <c r="J20">
        <f t="shared" si="0"/>
        <v>2</v>
      </c>
    </row>
    <row r="21" spans="1:23" x14ac:dyDescent="0.3">
      <c r="A21" s="7">
        <v>10029</v>
      </c>
      <c r="B21" s="7">
        <v>0</v>
      </c>
      <c r="C21" s="7">
        <v>12457609</v>
      </c>
      <c r="D21" s="7">
        <v>0</v>
      </c>
      <c r="E21" s="7">
        <v>0</v>
      </c>
      <c r="F21" s="7">
        <v>1</v>
      </c>
      <c r="G21" s="7">
        <v>0</v>
      </c>
      <c r="H21" s="7">
        <v>0</v>
      </c>
      <c r="J21">
        <f t="shared" si="0"/>
        <v>2</v>
      </c>
    </row>
    <row r="22" spans="1:23" x14ac:dyDescent="0.3">
      <c r="A22" s="19">
        <v>10030</v>
      </c>
      <c r="B22" s="19">
        <v>1</v>
      </c>
      <c r="C22" s="19">
        <v>12378359</v>
      </c>
      <c r="D22" s="19">
        <v>0</v>
      </c>
      <c r="E22" s="19">
        <v>0</v>
      </c>
      <c r="F22" s="19">
        <v>0</v>
      </c>
      <c r="G22" s="19">
        <v>0</v>
      </c>
      <c r="H22" s="19">
        <v>1</v>
      </c>
      <c r="J22">
        <f t="shared" si="0"/>
        <v>0</v>
      </c>
      <c r="L22" s="7" t="s">
        <v>19</v>
      </c>
      <c r="M22" s="7"/>
      <c r="N22" s="7"/>
      <c r="O22" s="9" t="s">
        <v>10</v>
      </c>
      <c r="P22" s="9" t="s">
        <v>50</v>
      </c>
      <c r="Q22" s="9" t="s">
        <v>69</v>
      </c>
      <c r="R22" s="9" t="s">
        <v>23</v>
      </c>
      <c r="S22" s="9" t="s">
        <v>54</v>
      </c>
      <c r="T22" s="9" t="s">
        <v>55</v>
      </c>
      <c r="U22" s="9" t="s">
        <v>58</v>
      </c>
      <c r="V22" s="9" t="s">
        <v>56</v>
      </c>
      <c r="W22" s="9" t="s">
        <v>57</v>
      </c>
    </row>
    <row r="23" spans="1:23" x14ac:dyDescent="0.3">
      <c r="A23" s="19">
        <v>10031</v>
      </c>
      <c r="B23" s="19">
        <v>0</v>
      </c>
      <c r="C23" s="19">
        <v>89237812</v>
      </c>
      <c r="D23" s="19">
        <v>1</v>
      </c>
      <c r="E23" s="19">
        <v>0</v>
      </c>
      <c r="F23" s="19">
        <v>0</v>
      </c>
      <c r="G23" s="19">
        <v>0</v>
      </c>
      <c r="H23" s="19">
        <v>0</v>
      </c>
      <c r="J23">
        <f t="shared" si="0"/>
        <v>4</v>
      </c>
      <c r="O23" s="9">
        <v>12457609</v>
      </c>
      <c r="P23">
        <f>S23*Q9+T23*R9+U23*S9+V23*T9+W23*U9</f>
        <v>4</v>
      </c>
      <c r="Q23" s="12">
        <f>P23/SUM(S23:W23)</f>
        <v>2</v>
      </c>
      <c r="R23">
        <v>5</v>
      </c>
      <c r="U23">
        <f>COUNT(F16,F21)</f>
        <v>2</v>
      </c>
    </row>
    <row r="24" spans="1:23" x14ac:dyDescent="0.3">
      <c r="A24" s="19">
        <v>10031</v>
      </c>
      <c r="B24" s="19">
        <v>1</v>
      </c>
      <c r="C24" s="19">
        <v>90573478</v>
      </c>
      <c r="D24" s="19">
        <v>1</v>
      </c>
      <c r="E24" s="19">
        <v>0</v>
      </c>
      <c r="F24" s="19">
        <v>0</v>
      </c>
      <c r="G24" s="19">
        <v>0</v>
      </c>
      <c r="H24" s="19">
        <v>0</v>
      </c>
      <c r="J24">
        <f t="shared" si="0"/>
        <v>4</v>
      </c>
      <c r="O24" s="9">
        <v>78452390</v>
      </c>
      <c r="P24">
        <f>S24*Q9+T24*R9+U24*S9+V24*T9+W24*U9</f>
        <v>2</v>
      </c>
      <c r="Q24" s="12">
        <f>P24/SUM(S24:W24)</f>
        <v>1</v>
      </c>
      <c r="R24">
        <v>4</v>
      </c>
      <c r="V24">
        <f>COUNT(G17,G19)</f>
        <v>2</v>
      </c>
    </row>
    <row r="25" spans="1:23" x14ac:dyDescent="0.3">
      <c r="A25" s="19">
        <v>10031</v>
      </c>
      <c r="B25" s="19">
        <v>2</v>
      </c>
      <c r="C25" s="19">
        <v>78452390</v>
      </c>
      <c r="D25" s="19">
        <v>0</v>
      </c>
      <c r="E25" s="19">
        <v>0</v>
      </c>
      <c r="F25" s="19">
        <v>0</v>
      </c>
      <c r="G25" s="19">
        <v>1</v>
      </c>
      <c r="H25" s="19">
        <v>0</v>
      </c>
      <c r="J25">
        <f t="shared" si="0"/>
        <v>1</v>
      </c>
      <c r="O25" s="9">
        <v>90573478</v>
      </c>
      <c r="P25">
        <f>S25*Q9+T25*R9+U25*S9+V25*T9+W25*U9</f>
        <v>4</v>
      </c>
      <c r="Q25" s="12">
        <f>P25/SUM(S25:W25)</f>
        <v>2</v>
      </c>
      <c r="R25">
        <v>5</v>
      </c>
      <c r="U25">
        <f>COUNT(F18,F20)</f>
        <v>2</v>
      </c>
    </row>
    <row r="26" spans="1:23" x14ac:dyDescent="0.3">
      <c r="A26" s="19">
        <v>10031</v>
      </c>
      <c r="B26" s="19">
        <v>3</v>
      </c>
      <c r="C26" s="19">
        <v>12378359</v>
      </c>
      <c r="D26" s="19">
        <v>0</v>
      </c>
      <c r="E26" s="19">
        <v>0</v>
      </c>
      <c r="F26" s="19">
        <v>0</v>
      </c>
      <c r="G26" s="19">
        <v>0</v>
      </c>
      <c r="H26" s="19">
        <v>1</v>
      </c>
      <c r="J26">
        <f t="shared" si="0"/>
        <v>0</v>
      </c>
      <c r="O26" s="9">
        <v>12378359</v>
      </c>
      <c r="P26">
        <f>S26*Q9+T26*R9+U26*S9+V26*T9+W26*U9</f>
        <v>0</v>
      </c>
      <c r="Q26" s="12">
        <f>0</f>
        <v>0</v>
      </c>
      <c r="R26">
        <v>1</v>
      </c>
    </row>
    <row r="27" spans="1:23" x14ac:dyDescent="0.3">
      <c r="A27" s="19">
        <v>10031</v>
      </c>
      <c r="B27" s="19">
        <v>4</v>
      </c>
      <c r="C27" s="19">
        <v>12457609</v>
      </c>
      <c r="D27" s="19">
        <v>0</v>
      </c>
      <c r="E27" s="19">
        <v>0</v>
      </c>
      <c r="F27" s="19">
        <v>1</v>
      </c>
      <c r="G27" s="19">
        <v>0</v>
      </c>
      <c r="H27" s="19">
        <v>0</v>
      </c>
      <c r="J27">
        <f t="shared" si="0"/>
        <v>2</v>
      </c>
      <c r="O27" s="9">
        <v>89237812</v>
      </c>
      <c r="P27">
        <f>S27*Q9+T27*R9+U27*S9+V27*T9+W27*U9</f>
        <v>0</v>
      </c>
      <c r="Q27" s="12">
        <f>0</f>
        <v>0</v>
      </c>
      <c r="R27">
        <v>1</v>
      </c>
    </row>
    <row r="28" spans="1:23" x14ac:dyDescent="0.3">
      <c r="A28" s="19">
        <v>10032</v>
      </c>
      <c r="B28" s="19">
        <v>0</v>
      </c>
      <c r="C28" s="19">
        <v>12457609</v>
      </c>
      <c r="D28" s="19">
        <v>0</v>
      </c>
      <c r="E28" s="19">
        <v>0</v>
      </c>
      <c r="F28" s="19">
        <v>0</v>
      </c>
      <c r="G28" s="19">
        <v>1</v>
      </c>
      <c r="H28" s="19">
        <v>0</v>
      </c>
      <c r="J28">
        <f t="shared" si="0"/>
        <v>1</v>
      </c>
    </row>
    <row r="29" spans="1:23" x14ac:dyDescent="0.3">
      <c r="A29" s="19">
        <v>10032</v>
      </c>
      <c r="B29" s="19">
        <v>1</v>
      </c>
      <c r="C29" s="19">
        <v>78452390</v>
      </c>
      <c r="D29" s="19">
        <v>0</v>
      </c>
      <c r="E29" s="19">
        <v>0</v>
      </c>
      <c r="F29" s="19">
        <v>0</v>
      </c>
      <c r="G29" s="19">
        <v>1</v>
      </c>
      <c r="H29" s="19">
        <v>0</v>
      </c>
      <c r="J29">
        <f t="shared" si="0"/>
        <v>1</v>
      </c>
    </row>
    <row r="30" spans="1:23" x14ac:dyDescent="0.3">
      <c r="A30" s="19">
        <v>10032</v>
      </c>
      <c r="B30" s="19">
        <v>2</v>
      </c>
      <c r="C30" s="19">
        <v>90573478</v>
      </c>
      <c r="D30" s="19">
        <v>0</v>
      </c>
      <c r="E30" s="19">
        <v>0</v>
      </c>
      <c r="F30" s="19">
        <v>0</v>
      </c>
      <c r="G30" s="19">
        <v>1</v>
      </c>
      <c r="H30" s="19">
        <v>0</v>
      </c>
      <c r="J30">
        <f t="shared" si="0"/>
        <v>1</v>
      </c>
      <c r="L30" s="19" t="s">
        <v>20</v>
      </c>
      <c r="M30" s="19"/>
      <c r="N30" s="19"/>
      <c r="O30" s="9" t="s">
        <v>10</v>
      </c>
      <c r="P30" s="9" t="s">
        <v>50</v>
      </c>
      <c r="Q30" s="9" t="s">
        <v>69</v>
      </c>
      <c r="R30" s="9" t="s">
        <v>23</v>
      </c>
      <c r="S30" s="9" t="s">
        <v>54</v>
      </c>
      <c r="T30" s="9" t="s">
        <v>55</v>
      </c>
      <c r="U30" s="9" t="s">
        <v>58</v>
      </c>
      <c r="V30" s="9" t="s">
        <v>56</v>
      </c>
      <c r="W30" s="9" t="s">
        <v>57</v>
      </c>
    </row>
    <row r="31" spans="1:23" x14ac:dyDescent="0.3">
      <c r="A31" s="21">
        <v>10033</v>
      </c>
      <c r="B31" s="21">
        <v>0</v>
      </c>
      <c r="C31" s="21">
        <v>12378359</v>
      </c>
      <c r="D31" s="21">
        <v>0</v>
      </c>
      <c r="E31" s="21">
        <v>0</v>
      </c>
      <c r="F31" s="21">
        <v>0</v>
      </c>
      <c r="G31" s="21">
        <v>0</v>
      </c>
      <c r="H31" s="21">
        <v>1</v>
      </c>
      <c r="J31">
        <f t="shared" si="0"/>
        <v>0</v>
      </c>
      <c r="O31" s="9">
        <v>12457609</v>
      </c>
      <c r="P31">
        <f>S31*Q9+T31*R9+U31*S9+V31*T9+W31*U9</f>
        <v>3</v>
      </c>
      <c r="Q31" s="12">
        <f>P31/SUM(S31:W31)</f>
        <v>1.5</v>
      </c>
      <c r="R31">
        <v>3</v>
      </c>
      <c r="U31">
        <f>F27</f>
        <v>1</v>
      </c>
      <c r="V31">
        <f>G28</f>
        <v>1</v>
      </c>
    </row>
    <row r="32" spans="1:23" x14ac:dyDescent="0.3">
      <c r="A32" s="21">
        <v>10033</v>
      </c>
      <c r="B32" s="21">
        <v>1</v>
      </c>
      <c r="C32" s="21">
        <v>12457609</v>
      </c>
      <c r="D32" s="21">
        <v>0</v>
      </c>
      <c r="E32" s="21">
        <v>0</v>
      </c>
      <c r="F32" s="21">
        <v>1</v>
      </c>
      <c r="G32" s="21">
        <v>0</v>
      </c>
      <c r="H32" s="21">
        <v>0</v>
      </c>
      <c r="J32">
        <f t="shared" si="0"/>
        <v>2</v>
      </c>
      <c r="O32" s="9">
        <v>78452390</v>
      </c>
      <c r="P32">
        <f>S32*Q9+T32*R9+U32*S9+V32*T9+W32*U9</f>
        <v>3</v>
      </c>
      <c r="Q32" s="12">
        <f>P32/SUM(S32:W32)</f>
        <v>1</v>
      </c>
      <c r="R32">
        <v>2</v>
      </c>
      <c r="V32">
        <f>G19+G25+G29</f>
        <v>3</v>
      </c>
    </row>
    <row r="33" spans="1:23" x14ac:dyDescent="0.3">
      <c r="A33" s="21">
        <v>10034</v>
      </c>
      <c r="B33" s="21">
        <v>0</v>
      </c>
      <c r="C33" s="21">
        <v>12457609</v>
      </c>
      <c r="D33" s="21">
        <v>0</v>
      </c>
      <c r="E33" s="21">
        <v>1</v>
      </c>
      <c r="F33" s="21">
        <v>0</v>
      </c>
      <c r="G33" s="21">
        <v>0</v>
      </c>
      <c r="H33" s="21">
        <v>0</v>
      </c>
      <c r="J33">
        <f t="shared" si="0"/>
        <v>3</v>
      </c>
      <c r="O33" s="9">
        <v>90573478</v>
      </c>
      <c r="P33">
        <f>S33*Q9+T33*R9+U33*S9+V33*T9+W33*U9</f>
        <v>7</v>
      </c>
      <c r="Q33" s="12">
        <f>P33/SUM(S33:W33)</f>
        <v>2.3333333333333335</v>
      </c>
      <c r="R33">
        <v>4</v>
      </c>
      <c r="S33">
        <f>D24</f>
        <v>1</v>
      </c>
      <c r="U33">
        <f>F20</f>
        <v>1</v>
      </c>
      <c r="V33">
        <f>G30</f>
        <v>1</v>
      </c>
    </row>
    <row r="34" spans="1:23" x14ac:dyDescent="0.3">
      <c r="A34" s="21">
        <v>10035</v>
      </c>
      <c r="B34" s="21">
        <v>0</v>
      </c>
      <c r="C34" s="21">
        <v>89237812</v>
      </c>
      <c r="D34" s="21">
        <v>1</v>
      </c>
      <c r="E34" s="21">
        <v>0</v>
      </c>
      <c r="F34" s="21">
        <v>0</v>
      </c>
      <c r="G34" s="21">
        <v>0</v>
      </c>
      <c r="H34" s="21">
        <v>0</v>
      </c>
      <c r="J34">
        <f t="shared" si="0"/>
        <v>4</v>
      </c>
      <c r="O34" s="9">
        <v>12378359</v>
      </c>
      <c r="P34">
        <f>S34*Q9+T34*R9+U34*S9+V34*T9+W34*U9</f>
        <v>0</v>
      </c>
      <c r="Q34" s="12">
        <f>P34/SUM(S34:W34)</f>
        <v>0</v>
      </c>
      <c r="R34">
        <v>1</v>
      </c>
      <c r="W34">
        <f>H22+H26+H31</f>
        <v>3</v>
      </c>
    </row>
    <row r="35" spans="1:23" x14ac:dyDescent="0.3">
      <c r="A35" s="21">
        <v>10035</v>
      </c>
      <c r="B35" s="21">
        <v>1</v>
      </c>
      <c r="C35" s="21">
        <v>78452390</v>
      </c>
      <c r="D35" s="21">
        <v>0</v>
      </c>
      <c r="E35" s="21">
        <v>0</v>
      </c>
      <c r="F35" s="21">
        <v>0</v>
      </c>
      <c r="G35" s="21">
        <v>1</v>
      </c>
      <c r="H35" s="21">
        <v>0</v>
      </c>
      <c r="J35">
        <f t="shared" si="0"/>
        <v>1</v>
      </c>
      <c r="O35" s="9">
        <v>89237812</v>
      </c>
      <c r="P35">
        <f>S35*Q9+T35*R9+U35*S9+V35*T9+W35*U9</f>
        <v>4</v>
      </c>
      <c r="Q35" s="12">
        <f>P35/SUM(S35:W35)</f>
        <v>4</v>
      </c>
      <c r="R35">
        <v>5</v>
      </c>
      <c r="S35">
        <f>D23</f>
        <v>1</v>
      </c>
    </row>
    <row r="36" spans="1:23" x14ac:dyDescent="0.3">
      <c r="A36" s="21">
        <v>10036</v>
      </c>
      <c r="B36" s="21">
        <v>0</v>
      </c>
      <c r="C36" s="21">
        <v>90573478</v>
      </c>
      <c r="D36" s="21">
        <v>0</v>
      </c>
      <c r="E36" s="21">
        <v>0</v>
      </c>
      <c r="F36" s="21">
        <v>1</v>
      </c>
      <c r="G36" s="21">
        <v>0</v>
      </c>
      <c r="H36" s="21">
        <v>0</v>
      </c>
      <c r="J36">
        <f t="shared" si="0"/>
        <v>2</v>
      </c>
    </row>
    <row r="37" spans="1:23" x14ac:dyDescent="0.3">
      <c r="A37" s="21">
        <v>10036</v>
      </c>
      <c r="B37" s="21">
        <v>1</v>
      </c>
      <c r="C37" s="21">
        <v>12457609</v>
      </c>
      <c r="D37" s="21">
        <v>0</v>
      </c>
      <c r="E37" s="21">
        <v>0</v>
      </c>
      <c r="F37" s="21">
        <v>1</v>
      </c>
      <c r="G37" s="21">
        <v>0</v>
      </c>
      <c r="H37" s="21">
        <v>0</v>
      </c>
      <c r="J37">
        <f t="shared" si="0"/>
        <v>2</v>
      </c>
    </row>
    <row r="38" spans="1:23" x14ac:dyDescent="0.3">
      <c r="A38" s="21">
        <v>10036</v>
      </c>
      <c r="B38" s="21">
        <v>2</v>
      </c>
      <c r="C38" s="21">
        <v>12378359</v>
      </c>
      <c r="D38" s="21">
        <v>0</v>
      </c>
      <c r="E38" s="21">
        <v>0</v>
      </c>
      <c r="F38" s="21">
        <v>0</v>
      </c>
      <c r="G38" s="21">
        <v>0</v>
      </c>
      <c r="H38" s="21">
        <v>1</v>
      </c>
      <c r="J38">
        <f t="shared" si="0"/>
        <v>0</v>
      </c>
      <c r="L38" s="21" t="s">
        <v>78</v>
      </c>
      <c r="M38" s="21"/>
      <c r="N38" s="21"/>
      <c r="O38" s="9" t="s">
        <v>10</v>
      </c>
      <c r="P38" s="9" t="s">
        <v>50</v>
      </c>
      <c r="Q38" s="9" t="s">
        <v>69</v>
      </c>
      <c r="R38" s="9" t="s">
        <v>23</v>
      </c>
      <c r="S38" s="9" t="s">
        <v>54</v>
      </c>
      <c r="T38" s="9" t="s">
        <v>55</v>
      </c>
      <c r="U38" s="9" t="s">
        <v>58</v>
      </c>
      <c r="V38" s="9" t="s">
        <v>56</v>
      </c>
      <c r="W38" s="9" t="s">
        <v>57</v>
      </c>
    </row>
    <row r="39" spans="1:23" x14ac:dyDescent="0.3">
      <c r="A39" s="14">
        <v>10037</v>
      </c>
      <c r="B39" s="14">
        <v>0</v>
      </c>
      <c r="C39" s="14">
        <v>89237812</v>
      </c>
      <c r="D39" s="14">
        <v>1</v>
      </c>
      <c r="E39" s="14">
        <v>0</v>
      </c>
      <c r="F39" s="14">
        <v>0</v>
      </c>
      <c r="G39" s="14">
        <v>0</v>
      </c>
      <c r="H39" s="14">
        <v>0</v>
      </c>
      <c r="J39">
        <f t="shared" si="0"/>
        <v>4</v>
      </c>
      <c r="O39" s="9">
        <v>12457609</v>
      </c>
      <c r="P39">
        <f>S39*Q9+T39*R9+U39*S9+V39*T9+W39*U9</f>
        <v>7</v>
      </c>
      <c r="Q39" s="12">
        <f>P39/SUM(S39:W39)</f>
        <v>2.3333333333333335</v>
      </c>
      <c r="R39">
        <v>4</v>
      </c>
      <c r="T39">
        <f>E33</f>
        <v>1</v>
      </c>
      <c r="U39">
        <f>F32+F37</f>
        <v>2</v>
      </c>
    </row>
    <row r="40" spans="1:23" x14ac:dyDescent="0.3">
      <c r="A40" s="14">
        <v>10038</v>
      </c>
      <c r="B40" s="14">
        <v>0</v>
      </c>
      <c r="C40" s="14">
        <v>12378359</v>
      </c>
      <c r="D40" s="14">
        <v>0</v>
      </c>
      <c r="E40" s="14">
        <v>0</v>
      </c>
      <c r="F40" s="14">
        <v>0</v>
      </c>
      <c r="G40" s="14">
        <v>0</v>
      </c>
      <c r="H40" s="14">
        <v>1</v>
      </c>
      <c r="J40">
        <f t="shared" si="0"/>
        <v>0</v>
      </c>
      <c r="O40" s="9">
        <v>78452390</v>
      </c>
      <c r="P40">
        <f>S40*Q9+T40*R9+U40*S9+V40*T9+W40*U9</f>
        <v>1</v>
      </c>
      <c r="Q40" s="12">
        <f>P40/SUM(S40:W40)</f>
        <v>1</v>
      </c>
      <c r="R40">
        <v>2</v>
      </c>
      <c r="V40">
        <f>G35</f>
        <v>1</v>
      </c>
    </row>
    <row r="41" spans="1:23" x14ac:dyDescent="0.3">
      <c r="A41" s="14">
        <v>10038</v>
      </c>
      <c r="B41" s="14">
        <v>1</v>
      </c>
      <c r="C41" s="14">
        <v>89237812</v>
      </c>
      <c r="D41" s="14">
        <v>1</v>
      </c>
      <c r="E41" s="14">
        <v>0</v>
      </c>
      <c r="F41" s="14">
        <v>0</v>
      </c>
      <c r="G41" s="14">
        <v>0</v>
      </c>
      <c r="H41" s="14">
        <v>0</v>
      </c>
      <c r="J41">
        <f t="shared" si="0"/>
        <v>4</v>
      </c>
      <c r="O41" s="9">
        <v>90573478</v>
      </c>
      <c r="P41">
        <f>S41*Q9+T41*R9+U41*S9+V41*T9+W41*U9</f>
        <v>2</v>
      </c>
      <c r="Q41" s="12">
        <f>P41/SUM(S41:W41)</f>
        <v>2</v>
      </c>
      <c r="R41">
        <v>3</v>
      </c>
      <c r="U41">
        <f>F36</f>
        <v>1</v>
      </c>
    </row>
    <row r="42" spans="1:23" x14ac:dyDescent="0.3">
      <c r="A42" s="14">
        <v>10038</v>
      </c>
      <c r="B42" s="14">
        <v>2</v>
      </c>
      <c r="C42" s="14">
        <v>90573478</v>
      </c>
      <c r="D42" s="14">
        <v>1</v>
      </c>
      <c r="E42" s="14">
        <v>0</v>
      </c>
      <c r="F42" s="14">
        <v>0</v>
      </c>
      <c r="G42" s="14">
        <v>0</v>
      </c>
      <c r="H42" s="14">
        <v>0</v>
      </c>
      <c r="J42">
        <f t="shared" si="0"/>
        <v>4</v>
      </c>
      <c r="O42" s="9">
        <v>12378359</v>
      </c>
      <c r="P42">
        <f>S42*Q9+T42*R9+U42*S9+V42*T9+W42*U9</f>
        <v>0</v>
      </c>
      <c r="Q42" s="12">
        <f>P42/SUM(S42:W42)</f>
        <v>0</v>
      </c>
      <c r="R42">
        <v>1</v>
      </c>
      <c r="W42">
        <f>H31+H38</f>
        <v>2</v>
      </c>
    </row>
    <row r="43" spans="1:23" x14ac:dyDescent="0.3">
      <c r="A43" s="14">
        <v>10038</v>
      </c>
      <c r="B43" s="14">
        <v>3</v>
      </c>
      <c r="C43" s="14">
        <v>78452390</v>
      </c>
      <c r="D43" s="14">
        <v>0</v>
      </c>
      <c r="E43" s="14">
        <v>0</v>
      </c>
      <c r="F43" s="14">
        <v>0</v>
      </c>
      <c r="G43" s="14">
        <v>1</v>
      </c>
      <c r="H43" s="14">
        <v>0</v>
      </c>
      <c r="J43">
        <f t="shared" si="0"/>
        <v>1</v>
      </c>
      <c r="O43" s="9">
        <v>89237812</v>
      </c>
      <c r="P43">
        <f>S43*Q9+T43*R9+U43*S9+V43*T9+W43*U9</f>
        <v>4</v>
      </c>
      <c r="Q43" s="12">
        <f>P43/SUM(S43:W43)</f>
        <v>4</v>
      </c>
      <c r="R43">
        <v>5</v>
      </c>
      <c r="S43">
        <f>D34</f>
        <v>1</v>
      </c>
    </row>
    <row r="44" spans="1:23" x14ac:dyDescent="0.3">
      <c r="A44" s="14">
        <v>10039</v>
      </c>
      <c r="B44" s="14">
        <v>0</v>
      </c>
      <c r="C44" s="14">
        <v>90573478</v>
      </c>
      <c r="D44" s="14">
        <v>0</v>
      </c>
      <c r="E44" s="14">
        <v>0</v>
      </c>
      <c r="F44" s="14">
        <v>1</v>
      </c>
      <c r="G44" s="14">
        <v>0</v>
      </c>
      <c r="H44" s="14">
        <v>0</v>
      </c>
      <c r="J44">
        <f t="shared" si="0"/>
        <v>2</v>
      </c>
    </row>
    <row r="45" spans="1:23" x14ac:dyDescent="0.3">
      <c r="A45" s="14">
        <v>10040</v>
      </c>
      <c r="B45" s="14">
        <v>0</v>
      </c>
      <c r="C45" s="14">
        <v>12378359</v>
      </c>
      <c r="D45" s="14">
        <v>0</v>
      </c>
      <c r="E45" s="14">
        <v>0</v>
      </c>
      <c r="F45" s="14">
        <v>0</v>
      </c>
      <c r="G45" s="14">
        <v>0</v>
      </c>
      <c r="H45" s="14">
        <v>1</v>
      </c>
      <c r="J45">
        <f t="shared" si="0"/>
        <v>0</v>
      </c>
    </row>
    <row r="46" spans="1:23" x14ac:dyDescent="0.3">
      <c r="L46" s="14" t="s">
        <v>19</v>
      </c>
      <c r="M46" s="14"/>
      <c r="N46" s="14"/>
      <c r="O46" s="9" t="s">
        <v>10</v>
      </c>
      <c r="P46" s="9" t="s">
        <v>50</v>
      </c>
      <c r="Q46" s="9" t="s">
        <v>69</v>
      </c>
      <c r="R46" s="9" t="s">
        <v>23</v>
      </c>
      <c r="S46" s="9" t="s">
        <v>54</v>
      </c>
      <c r="T46" s="9" t="s">
        <v>55</v>
      </c>
      <c r="U46" s="9" t="s">
        <v>58</v>
      </c>
      <c r="V46" s="9" t="s">
        <v>56</v>
      </c>
      <c r="W46" s="9" t="s">
        <v>57</v>
      </c>
    </row>
    <row r="47" spans="1:23" x14ac:dyDescent="0.3">
      <c r="O47" s="9">
        <v>12457609</v>
      </c>
      <c r="P47">
        <f>S47*Q9+T47*R9+U47*S9+V47*T9+W47*U9</f>
        <v>0</v>
      </c>
      <c r="Q47" s="12">
        <f>0</f>
        <v>0</v>
      </c>
      <c r="R47">
        <v>1</v>
      </c>
    </row>
    <row r="48" spans="1:23" x14ac:dyDescent="0.3">
      <c r="O48" s="9">
        <v>78452390</v>
      </c>
      <c r="P48">
        <f>S48*Q9+T48*R9+U48*S9+V48*T9+W48*U9</f>
        <v>1</v>
      </c>
      <c r="Q48" s="12">
        <f>P48/SUM(S48:W48)</f>
        <v>1</v>
      </c>
      <c r="R48">
        <v>3</v>
      </c>
      <c r="V48">
        <f>G43</f>
        <v>1</v>
      </c>
    </row>
    <row r="49" spans="15:23" x14ac:dyDescent="0.3">
      <c r="O49" s="9">
        <v>90573478</v>
      </c>
      <c r="P49">
        <f>S49*Q9+T49*R9+U49*S9+V49*T9+W49*U9</f>
        <v>6</v>
      </c>
      <c r="Q49" s="12">
        <f>P49/SUM(S49:W49)</f>
        <v>3</v>
      </c>
      <c r="R49">
        <v>4</v>
      </c>
      <c r="S49">
        <f>D42</f>
        <v>1</v>
      </c>
      <c r="U49">
        <f>F44</f>
        <v>1</v>
      </c>
    </row>
    <row r="50" spans="15:23" x14ac:dyDescent="0.3">
      <c r="O50" s="9">
        <v>12378359</v>
      </c>
      <c r="P50">
        <f>S50*Q9+T50*R9+U50*S9+V50*T9+W50*U9</f>
        <v>0</v>
      </c>
      <c r="Q50" s="12">
        <f>P50/SUM(S50:W50)</f>
        <v>0</v>
      </c>
      <c r="R50">
        <v>1</v>
      </c>
      <c r="W50">
        <f>H40+H45</f>
        <v>2</v>
      </c>
    </row>
    <row r="51" spans="15:23" x14ac:dyDescent="0.3">
      <c r="O51" s="9">
        <v>89237812</v>
      </c>
      <c r="P51">
        <f>S51*Q9+T51*R9+U51*S9+V51*T9+W51*U9</f>
        <v>8</v>
      </c>
      <c r="Q51" s="12">
        <f>P51/SUM(S51:W51)</f>
        <v>4</v>
      </c>
      <c r="R51">
        <v>5</v>
      </c>
      <c r="S51">
        <f>D39+D41</f>
        <v>2</v>
      </c>
    </row>
    <row r="53" spans="15:23" x14ac:dyDescent="0.3">
      <c r="P53" s="36" t="s">
        <v>95</v>
      </c>
      <c r="Q53" s="21"/>
      <c r="R53" s="21"/>
      <c r="S53" s="21"/>
      <c r="T53" s="21"/>
      <c r="U53" s="21"/>
    </row>
    <row r="54" spans="15:23" x14ac:dyDescent="0.3">
      <c r="P54" s="21" t="s">
        <v>89</v>
      </c>
      <c r="Q54" s="21"/>
      <c r="R54" s="21"/>
      <c r="S54" s="21"/>
      <c r="T54" s="21"/>
      <c r="U54" s="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ABD1-7B01-4A3D-BDBD-B756EBC95982}">
  <sheetPr>
    <tabColor rgb="FF00B050"/>
  </sheetPr>
  <dimension ref="A1:M56"/>
  <sheetViews>
    <sheetView topLeftCell="J52" workbookViewId="0">
      <selection activeCell="I19" sqref="I19"/>
    </sheetView>
  </sheetViews>
  <sheetFormatPr defaultRowHeight="14.4" x14ac:dyDescent="0.3"/>
  <cols>
    <col min="1" max="1" width="12.77734375" bestFit="1" customWidth="1"/>
    <col min="4" max="4" width="10.109375" bestFit="1" customWidth="1"/>
    <col min="8" max="8" width="12.33203125" bestFit="1" customWidth="1"/>
    <col min="9" max="9" width="12.33203125" customWidth="1"/>
    <col min="10" max="10" width="16.44140625" bestFit="1" customWidth="1"/>
    <col min="11" max="11" width="14.88671875" bestFit="1" customWidth="1"/>
    <col min="12" max="12" width="10" bestFit="1" customWidth="1"/>
    <col min="13" max="13" width="12.33203125" bestFit="1" customWidth="1"/>
    <col min="15" max="15" width="20.77734375" bestFit="1" customWidth="1"/>
  </cols>
  <sheetData>
    <row r="1" spans="1:13" x14ac:dyDescent="0.3">
      <c r="A1" s="5" t="s">
        <v>36</v>
      </c>
      <c r="B1" s="5" t="s">
        <v>9</v>
      </c>
      <c r="C1" s="5" t="s">
        <v>10</v>
      </c>
      <c r="D1" s="5" t="s">
        <v>35</v>
      </c>
      <c r="H1" s="9" t="s">
        <v>10</v>
      </c>
      <c r="I1" s="9" t="s">
        <v>52</v>
      </c>
      <c r="J1" s="9" t="s">
        <v>51</v>
      </c>
      <c r="K1" s="9" t="s">
        <v>60</v>
      </c>
    </row>
    <row r="2" spans="1:13" x14ac:dyDescent="0.3">
      <c r="A2" s="8">
        <v>10012</v>
      </c>
      <c r="B2" s="8">
        <v>0</v>
      </c>
      <c r="C2" s="8">
        <v>12457609</v>
      </c>
      <c r="D2" s="8" t="s">
        <v>37</v>
      </c>
      <c r="H2" s="9">
        <v>12457609</v>
      </c>
      <c r="I2" s="9">
        <f>COUNT(C2, C6,C7,C9,C10,C14,C23,C29,C36)</f>
        <v>9</v>
      </c>
      <c r="J2" s="9">
        <f xml:space="preserve"> I2*I10</f>
        <v>18</v>
      </c>
      <c r="K2" s="9">
        <f>I2/I7</f>
        <v>0.23076923076923078</v>
      </c>
      <c r="L2" s="9">
        <v>5</v>
      </c>
    </row>
    <row r="3" spans="1:13" x14ac:dyDescent="0.3">
      <c r="A3" s="8">
        <v>10012</v>
      </c>
      <c r="B3" s="8">
        <v>1</v>
      </c>
      <c r="C3" s="8">
        <v>78452390</v>
      </c>
      <c r="D3" s="8" t="s">
        <v>38</v>
      </c>
      <c r="H3" s="9">
        <v>78452390</v>
      </c>
      <c r="I3" s="9">
        <f>COUNT(C3,C11,C15,C24,C27,C30,C35,C37)</f>
        <v>8</v>
      </c>
      <c r="J3" s="9">
        <f>I3*I10</f>
        <v>16</v>
      </c>
      <c r="K3" s="9">
        <f>I3/I7</f>
        <v>0.20512820512820512</v>
      </c>
      <c r="L3" s="9">
        <v>4</v>
      </c>
    </row>
    <row r="4" spans="1:13" x14ac:dyDescent="0.3">
      <c r="A4" s="8">
        <v>10012</v>
      </c>
      <c r="B4" s="8">
        <v>2</v>
      </c>
      <c r="C4" s="8">
        <v>12378359</v>
      </c>
      <c r="D4" s="8" t="s">
        <v>39</v>
      </c>
      <c r="H4" s="9">
        <v>90573478</v>
      </c>
      <c r="I4" s="9">
        <f>COUNT(C16,C19,C27,C28,C34)</f>
        <v>5</v>
      </c>
      <c r="J4" s="9">
        <f>I4*I10</f>
        <v>10</v>
      </c>
      <c r="K4" s="9">
        <f>I4/I7</f>
        <v>0.12820512820512819</v>
      </c>
      <c r="L4" s="9">
        <v>2</v>
      </c>
    </row>
    <row r="5" spans="1:13" x14ac:dyDescent="0.3">
      <c r="A5" s="8">
        <v>10012</v>
      </c>
      <c r="B5" s="8">
        <v>3</v>
      </c>
      <c r="C5" s="8">
        <v>89237812</v>
      </c>
      <c r="D5" s="8" t="s">
        <v>40</v>
      </c>
      <c r="H5" s="9">
        <v>12378359</v>
      </c>
      <c r="I5" s="9">
        <f>COUNT(C4,C12,C13,C17,C20,C25,C26,C31,C32)</f>
        <v>9</v>
      </c>
      <c r="J5" s="9">
        <f>I5*I10</f>
        <v>18</v>
      </c>
      <c r="K5" s="9">
        <f>I5/I7</f>
        <v>0.23076923076923078</v>
      </c>
      <c r="L5" s="9">
        <v>5</v>
      </c>
    </row>
    <row r="6" spans="1:13" x14ac:dyDescent="0.3">
      <c r="A6" s="8">
        <v>10012</v>
      </c>
      <c r="B6" s="8">
        <v>4</v>
      </c>
      <c r="C6" s="8">
        <v>12457609</v>
      </c>
      <c r="D6" s="8" t="s">
        <v>15</v>
      </c>
      <c r="H6" s="9">
        <v>89237812</v>
      </c>
      <c r="I6" s="9">
        <f>COUNT(C5,C8,C18,C21,C22,C33,C38,C39)</f>
        <v>8</v>
      </c>
      <c r="J6" s="9">
        <f>I6*I10</f>
        <v>16</v>
      </c>
      <c r="K6" s="9">
        <f>I6/I7</f>
        <v>0.20512820512820512</v>
      </c>
      <c r="L6" s="9">
        <v>4</v>
      </c>
    </row>
    <row r="7" spans="1:13" x14ac:dyDescent="0.3">
      <c r="A7" s="8">
        <v>10012</v>
      </c>
      <c r="B7" s="8">
        <v>5</v>
      </c>
      <c r="C7" s="8">
        <v>12457609</v>
      </c>
      <c r="D7" s="8" t="s">
        <v>13</v>
      </c>
      <c r="H7" s="9"/>
      <c r="I7" s="9">
        <f>SUM(I2:I6)</f>
        <v>39</v>
      </c>
      <c r="J7" s="9"/>
      <c r="K7" s="9"/>
      <c r="L7" s="9"/>
    </row>
    <row r="8" spans="1:13" x14ac:dyDescent="0.3">
      <c r="A8" s="8">
        <v>10012</v>
      </c>
      <c r="B8" s="8">
        <v>6</v>
      </c>
      <c r="C8" s="8">
        <v>89237812</v>
      </c>
      <c r="D8" s="8" t="s">
        <v>38</v>
      </c>
    </row>
    <row r="9" spans="1:13" x14ac:dyDescent="0.3">
      <c r="A9" s="8">
        <v>10013</v>
      </c>
      <c r="B9" s="8">
        <v>0</v>
      </c>
      <c r="C9" s="8">
        <v>12457609</v>
      </c>
      <c r="D9" s="8" t="s">
        <v>45</v>
      </c>
    </row>
    <row r="10" spans="1:13" x14ac:dyDescent="0.3">
      <c r="A10" s="8">
        <v>10013</v>
      </c>
      <c r="B10" s="8">
        <v>1</v>
      </c>
      <c r="C10" s="8">
        <v>12457609</v>
      </c>
      <c r="D10" s="8" t="s">
        <v>46</v>
      </c>
      <c r="H10" t="s">
        <v>53</v>
      </c>
      <c r="I10">
        <v>2</v>
      </c>
      <c r="K10" t="s">
        <v>63</v>
      </c>
    </row>
    <row r="11" spans="1:13" x14ac:dyDescent="0.3">
      <c r="A11" s="8">
        <v>10014</v>
      </c>
      <c r="B11" s="8">
        <v>0</v>
      </c>
      <c r="C11" s="8">
        <v>78452390</v>
      </c>
      <c r="D11" s="8" t="s">
        <v>38</v>
      </c>
      <c r="K11" t="s">
        <v>65</v>
      </c>
    </row>
    <row r="12" spans="1:13" x14ac:dyDescent="0.3">
      <c r="A12" s="8">
        <v>10014</v>
      </c>
      <c r="B12" s="8">
        <v>1</v>
      </c>
      <c r="C12" s="8">
        <v>12378359</v>
      </c>
      <c r="D12" s="8" t="s">
        <v>39</v>
      </c>
    </row>
    <row r="13" spans="1:13" x14ac:dyDescent="0.3">
      <c r="A13" s="8">
        <v>10015</v>
      </c>
      <c r="B13" s="8">
        <v>0</v>
      </c>
      <c r="C13" s="8">
        <v>12378359</v>
      </c>
      <c r="D13" s="8" t="s">
        <v>27</v>
      </c>
    </row>
    <row r="14" spans="1:13" x14ac:dyDescent="0.3">
      <c r="A14" s="8">
        <v>10016</v>
      </c>
      <c r="B14" s="8">
        <v>0</v>
      </c>
      <c r="C14" s="8">
        <v>12457609</v>
      </c>
      <c r="D14" s="8" t="s">
        <v>11</v>
      </c>
      <c r="E14" s="8" t="s">
        <v>18</v>
      </c>
      <c r="F14" s="8"/>
      <c r="G14" s="8"/>
      <c r="H14" s="45" t="s">
        <v>10</v>
      </c>
      <c r="I14" s="45" t="s">
        <v>50</v>
      </c>
      <c r="J14" s="45" t="s">
        <v>69</v>
      </c>
      <c r="K14" s="45" t="s">
        <v>23</v>
      </c>
      <c r="L14" s="45" t="s">
        <v>67</v>
      </c>
      <c r="M14" s="45"/>
    </row>
    <row r="15" spans="1:13" x14ac:dyDescent="0.3">
      <c r="A15" s="7">
        <v>10016</v>
      </c>
      <c r="B15" s="7">
        <v>1</v>
      </c>
      <c r="C15" s="7">
        <v>78452390</v>
      </c>
      <c r="D15" s="7" t="s">
        <v>12</v>
      </c>
      <c r="H15" s="45">
        <v>12457609</v>
      </c>
      <c r="I15">
        <f>L15*I10</f>
        <v>8</v>
      </c>
      <c r="J15" s="11">
        <f>I15/I20</f>
        <v>0.4</v>
      </c>
      <c r="K15">
        <v>5</v>
      </c>
      <c r="L15">
        <f>COUNT(C2,C6,C9,C10)</f>
        <v>4</v>
      </c>
    </row>
    <row r="16" spans="1:13" x14ac:dyDescent="0.3">
      <c r="A16" s="7">
        <v>10017</v>
      </c>
      <c r="B16" s="7">
        <v>0</v>
      </c>
      <c r="C16" s="7">
        <v>90573478</v>
      </c>
      <c r="D16" s="7" t="s">
        <v>16</v>
      </c>
      <c r="H16" s="45">
        <v>78452390</v>
      </c>
      <c r="I16">
        <f>L16*I10</f>
        <v>2</v>
      </c>
      <c r="J16" s="11">
        <f>I16/I20</f>
        <v>0.1</v>
      </c>
      <c r="K16">
        <v>2</v>
      </c>
      <c r="L16">
        <f>COUNT(C3+C11)</f>
        <v>1</v>
      </c>
    </row>
    <row r="17" spans="1:13" x14ac:dyDescent="0.3">
      <c r="A17" s="7">
        <v>10017</v>
      </c>
      <c r="B17" s="7">
        <v>1</v>
      </c>
      <c r="C17" s="7">
        <v>12378359</v>
      </c>
      <c r="D17" s="7" t="s">
        <v>27</v>
      </c>
      <c r="H17" s="45">
        <v>90573478</v>
      </c>
      <c r="I17">
        <f>L17*I10</f>
        <v>0</v>
      </c>
      <c r="J17" s="11">
        <f>I17/I20</f>
        <v>0</v>
      </c>
      <c r="K17">
        <v>1</v>
      </c>
      <c r="L17">
        <f>0</f>
        <v>0</v>
      </c>
    </row>
    <row r="18" spans="1:13" x14ac:dyDescent="0.3">
      <c r="A18" s="7">
        <v>10017</v>
      </c>
      <c r="B18" s="7">
        <v>2</v>
      </c>
      <c r="C18" s="7">
        <v>89237812</v>
      </c>
      <c r="D18" s="7" t="s">
        <v>30</v>
      </c>
      <c r="H18" s="45">
        <v>12378359</v>
      </c>
      <c r="I18">
        <f>L18*I10</f>
        <v>6</v>
      </c>
      <c r="J18" s="11">
        <f>I18/I20</f>
        <v>0.3</v>
      </c>
      <c r="K18">
        <v>4</v>
      </c>
      <c r="L18">
        <f>COUNT(C4,C12,C13)</f>
        <v>3</v>
      </c>
    </row>
    <row r="19" spans="1:13" x14ac:dyDescent="0.3">
      <c r="A19" s="7">
        <v>10018</v>
      </c>
      <c r="B19" s="7">
        <v>0</v>
      </c>
      <c r="C19" s="7">
        <v>90573478</v>
      </c>
      <c r="D19" s="7" t="s">
        <v>16</v>
      </c>
      <c r="H19" s="45">
        <v>89237812</v>
      </c>
      <c r="I19">
        <f>L19*I10</f>
        <v>4</v>
      </c>
      <c r="J19" s="11">
        <f>I19/I20</f>
        <v>0.2</v>
      </c>
      <c r="K19">
        <v>3</v>
      </c>
      <c r="L19">
        <f>COUNT(C5,C8)</f>
        <v>2</v>
      </c>
    </row>
    <row r="20" spans="1:13" x14ac:dyDescent="0.3">
      <c r="A20" s="7">
        <v>10018</v>
      </c>
      <c r="B20" s="7">
        <v>1</v>
      </c>
      <c r="C20" s="7">
        <v>12378359</v>
      </c>
      <c r="D20" s="7" t="s">
        <v>27</v>
      </c>
      <c r="I20">
        <f>SUM(I15:I19)</f>
        <v>20</v>
      </c>
    </row>
    <row r="21" spans="1:13" x14ac:dyDescent="0.3">
      <c r="A21" s="19">
        <v>10019</v>
      </c>
      <c r="B21" s="19">
        <v>0</v>
      </c>
      <c r="C21" s="19">
        <v>89237812</v>
      </c>
      <c r="D21" s="19" t="s">
        <v>30</v>
      </c>
    </row>
    <row r="22" spans="1:13" x14ac:dyDescent="0.3">
      <c r="A22" s="19">
        <v>10019</v>
      </c>
      <c r="B22" s="19">
        <v>1</v>
      </c>
      <c r="C22" s="19">
        <v>89237812</v>
      </c>
      <c r="D22" s="19" t="s">
        <v>31</v>
      </c>
      <c r="E22" s="7" t="s">
        <v>19</v>
      </c>
      <c r="F22" s="7"/>
      <c r="G22" s="7"/>
      <c r="H22" s="47" t="s">
        <v>10</v>
      </c>
      <c r="I22" s="47" t="s">
        <v>50</v>
      </c>
      <c r="J22" s="47" t="s">
        <v>69</v>
      </c>
      <c r="K22" s="47" t="s">
        <v>23</v>
      </c>
      <c r="L22" s="47" t="s">
        <v>67</v>
      </c>
      <c r="M22" s="47"/>
    </row>
    <row r="23" spans="1:13" x14ac:dyDescent="0.3">
      <c r="A23" s="19">
        <v>10020</v>
      </c>
      <c r="B23" s="19">
        <v>0</v>
      </c>
      <c r="C23" s="19">
        <v>12457609</v>
      </c>
      <c r="D23" s="19" t="s">
        <v>46</v>
      </c>
      <c r="H23" s="47">
        <v>12457609</v>
      </c>
      <c r="I23">
        <f>L23*I10</f>
        <v>0</v>
      </c>
      <c r="J23" s="11">
        <f>I23/I28</f>
        <v>0</v>
      </c>
      <c r="K23">
        <v>1</v>
      </c>
      <c r="L23">
        <f>0</f>
        <v>0</v>
      </c>
    </row>
    <row r="24" spans="1:13" x14ac:dyDescent="0.3">
      <c r="A24" s="19">
        <v>10020</v>
      </c>
      <c r="B24" s="19">
        <v>1</v>
      </c>
      <c r="C24" s="19">
        <v>78452390</v>
      </c>
      <c r="D24" s="19" t="s">
        <v>38</v>
      </c>
      <c r="H24" s="47">
        <v>78452390</v>
      </c>
      <c r="I24">
        <f>L24*I10</f>
        <v>2</v>
      </c>
      <c r="J24" s="11">
        <f>I24/I28</f>
        <v>0.16666666666666666</v>
      </c>
      <c r="K24">
        <v>4</v>
      </c>
      <c r="L24">
        <f>COUNT(C15)</f>
        <v>1</v>
      </c>
    </row>
    <row r="25" spans="1:13" x14ac:dyDescent="0.3">
      <c r="A25" s="19">
        <v>10021</v>
      </c>
      <c r="B25" s="19">
        <v>0</v>
      </c>
      <c r="C25" s="19">
        <v>12378359</v>
      </c>
      <c r="D25" s="19" t="s">
        <v>27</v>
      </c>
      <c r="H25" s="47">
        <v>90573478</v>
      </c>
      <c r="I25">
        <f>L25*I10</f>
        <v>4</v>
      </c>
      <c r="J25" s="11">
        <f>I25/I28</f>
        <v>0.33333333333333331</v>
      </c>
      <c r="K25">
        <v>5</v>
      </c>
      <c r="L25">
        <f>COUNT(C16,C19)</f>
        <v>2</v>
      </c>
    </row>
    <row r="26" spans="1:13" x14ac:dyDescent="0.3">
      <c r="A26" s="19">
        <v>10021</v>
      </c>
      <c r="B26" s="19">
        <v>1</v>
      </c>
      <c r="C26" s="19">
        <v>12378359</v>
      </c>
      <c r="D26" s="19" t="s">
        <v>28</v>
      </c>
      <c r="H26" s="47">
        <v>12378359</v>
      </c>
      <c r="I26">
        <f>L26*I10</f>
        <v>4</v>
      </c>
      <c r="J26" s="11">
        <f>I26/I28</f>
        <v>0.33333333333333331</v>
      </c>
      <c r="K26">
        <v>5</v>
      </c>
      <c r="L26">
        <f>COUNT(C17,C20)</f>
        <v>2</v>
      </c>
    </row>
    <row r="27" spans="1:13" x14ac:dyDescent="0.3">
      <c r="A27" s="21">
        <v>10022</v>
      </c>
      <c r="B27" s="21">
        <v>0</v>
      </c>
      <c r="C27" s="21">
        <v>78452390</v>
      </c>
      <c r="D27" s="21" t="s">
        <v>13</v>
      </c>
      <c r="H27" s="47">
        <v>89237812</v>
      </c>
      <c r="I27">
        <f>L27*I10</f>
        <v>2</v>
      </c>
      <c r="J27" s="11">
        <f>I27/I28</f>
        <v>0.16666666666666666</v>
      </c>
      <c r="K27">
        <v>4</v>
      </c>
      <c r="L27">
        <f>COUNT(C18)</f>
        <v>1</v>
      </c>
    </row>
    <row r="28" spans="1:13" x14ac:dyDescent="0.3">
      <c r="A28" s="21">
        <v>10023</v>
      </c>
      <c r="B28" s="21">
        <v>0</v>
      </c>
      <c r="C28" s="21">
        <v>90573478</v>
      </c>
      <c r="D28" s="21" t="s">
        <v>14</v>
      </c>
      <c r="I28">
        <f>SUM(I23:I27)</f>
        <v>12</v>
      </c>
    </row>
    <row r="29" spans="1:13" x14ac:dyDescent="0.3">
      <c r="A29" s="21">
        <v>10024</v>
      </c>
      <c r="B29" s="21">
        <v>0</v>
      </c>
      <c r="C29" s="21">
        <v>12457609</v>
      </c>
      <c r="D29" s="21" t="s">
        <v>46</v>
      </c>
    </row>
    <row r="30" spans="1:13" x14ac:dyDescent="0.3">
      <c r="A30" s="21">
        <v>10024</v>
      </c>
      <c r="B30" s="21">
        <v>1</v>
      </c>
      <c r="C30" s="21">
        <v>78452390</v>
      </c>
      <c r="D30" s="21" t="s">
        <v>38</v>
      </c>
      <c r="E30" s="19" t="s">
        <v>20</v>
      </c>
      <c r="F30" s="19"/>
      <c r="G30" s="19"/>
      <c r="H30" s="48" t="s">
        <v>10</v>
      </c>
      <c r="I30" s="48" t="s">
        <v>50</v>
      </c>
      <c r="J30" s="48" t="s">
        <v>69</v>
      </c>
      <c r="K30" s="48" t="s">
        <v>23</v>
      </c>
      <c r="L30" s="48" t="s">
        <v>67</v>
      </c>
      <c r="M30" s="48"/>
    </row>
    <row r="31" spans="1:13" x14ac:dyDescent="0.3">
      <c r="A31" s="21">
        <v>10024</v>
      </c>
      <c r="B31" s="21">
        <v>2</v>
      </c>
      <c r="C31" s="21">
        <v>12378359</v>
      </c>
      <c r="D31" s="21" t="s">
        <v>39</v>
      </c>
      <c r="H31" s="48">
        <v>12457609</v>
      </c>
      <c r="I31">
        <f>L31*I10</f>
        <v>2</v>
      </c>
      <c r="J31" s="11">
        <f>I31/I36</f>
        <v>0.16666666666666666</v>
      </c>
      <c r="K31">
        <v>4</v>
      </c>
      <c r="L31">
        <f>COUNT(C23)</f>
        <v>1</v>
      </c>
    </row>
    <row r="32" spans="1:13" x14ac:dyDescent="0.3">
      <c r="A32" s="21">
        <v>10025</v>
      </c>
      <c r="B32" s="21">
        <v>0</v>
      </c>
      <c r="C32" s="21">
        <v>12378359</v>
      </c>
      <c r="D32" s="21" t="s">
        <v>29</v>
      </c>
      <c r="H32" s="48">
        <v>78452390</v>
      </c>
      <c r="I32">
        <f>L32*I10</f>
        <v>2</v>
      </c>
      <c r="J32" s="11">
        <f>I32/I36</f>
        <v>0.16666666666666666</v>
      </c>
      <c r="K32">
        <v>4</v>
      </c>
      <c r="L32">
        <f>COUNT(C24)</f>
        <v>1</v>
      </c>
    </row>
    <row r="33" spans="1:13" x14ac:dyDescent="0.3">
      <c r="A33" s="21">
        <v>10025</v>
      </c>
      <c r="B33" s="21">
        <v>1</v>
      </c>
      <c r="C33" s="21">
        <v>89237812</v>
      </c>
      <c r="D33" s="21" t="s">
        <v>30</v>
      </c>
      <c r="H33" s="48">
        <v>90573478</v>
      </c>
      <c r="I33">
        <f>L33*I10</f>
        <v>0</v>
      </c>
      <c r="J33" s="11">
        <f>I33/I36</f>
        <v>0</v>
      </c>
      <c r="K33">
        <v>1</v>
      </c>
      <c r="L33">
        <f>0</f>
        <v>0</v>
      </c>
    </row>
    <row r="34" spans="1:13" x14ac:dyDescent="0.3">
      <c r="A34" s="14">
        <v>10026</v>
      </c>
      <c r="B34" s="14">
        <v>0</v>
      </c>
      <c r="C34" s="14">
        <v>90573478</v>
      </c>
      <c r="D34" s="14" t="s">
        <v>15</v>
      </c>
      <c r="H34" s="48">
        <v>12378359</v>
      </c>
      <c r="I34">
        <f>L34*I10</f>
        <v>4</v>
      </c>
      <c r="J34" s="11">
        <f>I34/I36</f>
        <v>0.33333333333333331</v>
      </c>
      <c r="K34">
        <v>5</v>
      </c>
      <c r="L34">
        <f>COUNT(C25,C26)</f>
        <v>2</v>
      </c>
    </row>
    <row r="35" spans="1:13" x14ac:dyDescent="0.3">
      <c r="A35" s="14">
        <v>10027</v>
      </c>
      <c r="B35" s="14">
        <v>0</v>
      </c>
      <c r="C35" s="14">
        <v>78452390</v>
      </c>
      <c r="D35" s="14" t="s">
        <v>12</v>
      </c>
      <c r="H35" s="48">
        <v>89237812</v>
      </c>
      <c r="I35">
        <f>L35*I10</f>
        <v>4</v>
      </c>
      <c r="J35" s="11">
        <f>I35/I36</f>
        <v>0.33333333333333331</v>
      </c>
      <c r="K35">
        <v>5</v>
      </c>
      <c r="L35">
        <f>COUNT(C21,C22)</f>
        <v>2</v>
      </c>
    </row>
    <row r="36" spans="1:13" x14ac:dyDescent="0.3">
      <c r="A36" s="14">
        <v>10028</v>
      </c>
      <c r="B36" s="14">
        <v>0</v>
      </c>
      <c r="C36" s="14">
        <v>12457609</v>
      </c>
      <c r="D36" s="14" t="s">
        <v>46</v>
      </c>
      <c r="I36">
        <f>SUM(I31:I35)</f>
        <v>12</v>
      </c>
    </row>
    <row r="37" spans="1:13" x14ac:dyDescent="0.3">
      <c r="A37" s="14">
        <v>10028</v>
      </c>
      <c r="B37" s="14">
        <v>1</v>
      </c>
      <c r="C37" s="14">
        <v>78452390</v>
      </c>
      <c r="D37" s="14" t="s">
        <v>38</v>
      </c>
    </row>
    <row r="38" spans="1:13" x14ac:dyDescent="0.3">
      <c r="A38" s="14">
        <v>10029</v>
      </c>
      <c r="B38" s="14">
        <v>0</v>
      </c>
      <c r="C38" s="14">
        <v>89237812</v>
      </c>
      <c r="D38" s="14" t="s">
        <v>30</v>
      </c>
    </row>
    <row r="39" spans="1:13" x14ac:dyDescent="0.3">
      <c r="A39" s="14">
        <v>10029</v>
      </c>
      <c r="B39" s="14">
        <v>1</v>
      </c>
      <c r="C39" s="14">
        <v>89237812</v>
      </c>
      <c r="D39" s="14" t="s">
        <v>31</v>
      </c>
      <c r="E39" s="21" t="s">
        <v>78</v>
      </c>
      <c r="F39" s="21"/>
      <c r="G39" s="21"/>
      <c r="H39" s="40" t="s">
        <v>10</v>
      </c>
      <c r="I39" s="40" t="s">
        <v>50</v>
      </c>
      <c r="J39" s="40" t="s">
        <v>69</v>
      </c>
      <c r="K39" s="40" t="s">
        <v>23</v>
      </c>
      <c r="L39" s="40" t="s">
        <v>67</v>
      </c>
      <c r="M39" s="40"/>
    </row>
    <row r="40" spans="1:13" x14ac:dyDescent="0.3">
      <c r="H40" s="40">
        <v>12457609</v>
      </c>
      <c r="I40">
        <f>L40*I10</f>
        <v>2</v>
      </c>
      <c r="J40" s="11">
        <f>I40/I45</f>
        <v>0.14285714285714285</v>
      </c>
      <c r="K40">
        <v>4</v>
      </c>
      <c r="L40">
        <f>COUNT(C29)</f>
        <v>1</v>
      </c>
    </row>
    <row r="41" spans="1:13" x14ac:dyDescent="0.3">
      <c r="H41" s="40">
        <v>78452390</v>
      </c>
      <c r="I41">
        <f>L41*I10</f>
        <v>4</v>
      </c>
      <c r="J41" s="11">
        <f>I41/I45</f>
        <v>0.2857142857142857</v>
      </c>
      <c r="K41">
        <v>5</v>
      </c>
      <c r="L41">
        <f>COUNT(C27,C30)</f>
        <v>2</v>
      </c>
    </row>
    <row r="42" spans="1:13" x14ac:dyDescent="0.3">
      <c r="H42" s="40">
        <v>90573478</v>
      </c>
      <c r="I42">
        <f>L42*I10</f>
        <v>2</v>
      </c>
      <c r="J42" s="11">
        <f>I42/I45</f>
        <v>0.14285714285714285</v>
      </c>
      <c r="K42">
        <v>4</v>
      </c>
      <c r="L42">
        <f>COUNT(C28)</f>
        <v>1</v>
      </c>
    </row>
    <row r="43" spans="1:13" x14ac:dyDescent="0.3">
      <c r="H43" s="40">
        <v>12378359</v>
      </c>
      <c r="I43">
        <f>L43*I10</f>
        <v>4</v>
      </c>
      <c r="J43" s="11">
        <f>I43/I45</f>
        <v>0.2857142857142857</v>
      </c>
      <c r="K43">
        <v>5</v>
      </c>
      <c r="L43">
        <f>COUNT(C31,C32)</f>
        <v>2</v>
      </c>
    </row>
    <row r="44" spans="1:13" x14ac:dyDescent="0.3">
      <c r="H44" s="40">
        <v>89237812</v>
      </c>
      <c r="I44">
        <f>L44*I10</f>
        <v>2</v>
      </c>
      <c r="J44" s="11">
        <f>I44/I45</f>
        <v>0.14285714285714285</v>
      </c>
      <c r="K44">
        <v>4</v>
      </c>
      <c r="L44">
        <f>COUNT(C33)</f>
        <v>1</v>
      </c>
    </row>
    <row r="45" spans="1:13" x14ac:dyDescent="0.3">
      <c r="I45">
        <f>SUM(I40:I44)</f>
        <v>14</v>
      </c>
    </row>
    <row r="47" spans="1:13" x14ac:dyDescent="0.3">
      <c r="E47" s="14" t="s">
        <v>19</v>
      </c>
      <c r="F47" s="14"/>
      <c r="G47" s="14"/>
      <c r="H47" s="49" t="s">
        <v>10</v>
      </c>
      <c r="I47" s="49" t="s">
        <v>50</v>
      </c>
      <c r="J47" s="49" t="s">
        <v>69</v>
      </c>
      <c r="K47" s="49" t="s">
        <v>23</v>
      </c>
      <c r="L47" s="49" t="s">
        <v>67</v>
      </c>
      <c r="M47" s="49"/>
    </row>
    <row r="48" spans="1:13" x14ac:dyDescent="0.3">
      <c r="H48" s="49">
        <v>12457609</v>
      </c>
      <c r="I48">
        <f>L48*I10</f>
        <v>2</v>
      </c>
      <c r="J48" s="11">
        <f>I48/I53</f>
        <v>0.16666666666666666</v>
      </c>
      <c r="K48">
        <v>4</v>
      </c>
      <c r="L48">
        <f>COUNT(C36)</f>
        <v>1</v>
      </c>
    </row>
    <row r="49" spans="8:12" x14ac:dyDescent="0.3">
      <c r="H49" s="49">
        <v>78452390</v>
      </c>
      <c r="I49">
        <f>L49*I10</f>
        <v>4</v>
      </c>
      <c r="J49" s="11">
        <f>I49/I53</f>
        <v>0.33333333333333331</v>
      </c>
      <c r="K49">
        <v>5</v>
      </c>
      <c r="L49">
        <f>COUNT(C35,C37)</f>
        <v>2</v>
      </c>
    </row>
    <row r="50" spans="8:12" x14ac:dyDescent="0.3">
      <c r="H50" s="49">
        <v>90573478</v>
      </c>
      <c r="I50">
        <f>L50*I10</f>
        <v>2</v>
      </c>
      <c r="J50" s="11">
        <f>I50/I53</f>
        <v>0.16666666666666666</v>
      </c>
      <c r="K50">
        <v>4</v>
      </c>
      <c r="L50">
        <f>COUNT(C34)</f>
        <v>1</v>
      </c>
    </row>
    <row r="51" spans="8:12" x14ac:dyDescent="0.3">
      <c r="H51" s="49">
        <v>12378359</v>
      </c>
      <c r="I51">
        <f>L51*I10</f>
        <v>0</v>
      </c>
      <c r="J51" s="11">
        <f>I51/I53</f>
        <v>0</v>
      </c>
      <c r="K51">
        <v>1</v>
      </c>
      <c r="L51">
        <f>0</f>
        <v>0</v>
      </c>
    </row>
    <row r="52" spans="8:12" x14ac:dyDescent="0.3">
      <c r="H52" s="49">
        <v>89237812</v>
      </c>
      <c r="I52">
        <f>L52*I10</f>
        <v>4</v>
      </c>
      <c r="J52" s="11">
        <f>I52/I53</f>
        <v>0.33333333333333331</v>
      </c>
      <c r="K52">
        <v>5</v>
      </c>
      <c r="L52">
        <f>COUNT(C38,C39)</f>
        <v>2</v>
      </c>
    </row>
    <row r="53" spans="8:12" x14ac:dyDescent="0.3">
      <c r="I53">
        <f>SUM(I48:I52)</f>
        <v>12</v>
      </c>
    </row>
    <row r="55" spans="8:12" x14ac:dyDescent="0.3">
      <c r="I55" s="21" t="s">
        <v>90</v>
      </c>
      <c r="J55" s="21"/>
      <c r="K55" s="21"/>
    </row>
    <row r="56" spans="8:12" x14ac:dyDescent="0.3">
      <c r="I56" s="21" t="s">
        <v>91</v>
      </c>
      <c r="J56" s="21"/>
    </row>
  </sheetData>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D7F6-0E36-41D1-8E14-24BC03325327}">
  <sheetPr>
    <tabColor rgb="FF0070C0"/>
  </sheetPr>
  <dimension ref="A1:O55"/>
  <sheetViews>
    <sheetView workbookViewId="0">
      <selection activeCell="L18" sqref="L18"/>
    </sheetView>
  </sheetViews>
  <sheetFormatPr defaultRowHeight="14.4" x14ac:dyDescent="0.3"/>
  <cols>
    <col min="1" max="9" width="9.109375" customWidth="1"/>
    <col min="10" max="10" width="11.6640625" bestFit="1" customWidth="1"/>
    <col min="11" max="11" width="7.109375" bestFit="1" customWidth="1"/>
    <col min="12" max="12" width="18" customWidth="1"/>
    <col min="13" max="13" width="18" bestFit="1" customWidth="1"/>
    <col min="14" max="14" width="18.21875" customWidth="1"/>
    <col min="15" max="15" width="12.88671875" bestFit="1" customWidth="1"/>
    <col min="16" max="16" width="12.21875" bestFit="1" customWidth="1"/>
    <col min="17" max="17" width="16.44140625" bestFit="1" customWidth="1"/>
    <col min="18" max="18" width="10.77734375" bestFit="1" customWidth="1"/>
    <col min="19" max="19" width="13.44140625" bestFit="1" customWidth="1"/>
  </cols>
  <sheetData>
    <row r="1" spans="1:15" x14ac:dyDescent="0.3">
      <c r="A1" s="5" t="s">
        <v>33</v>
      </c>
      <c r="B1" s="5" t="s">
        <v>9</v>
      </c>
      <c r="C1" s="5" t="s">
        <v>43</v>
      </c>
      <c r="D1" s="5" t="s">
        <v>44</v>
      </c>
      <c r="J1" s="9" t="s">
        <v>10</v>
      </c>
      <c r="K1" s="9" t="s">
        <v>52</v>
      </c>
      <c r="L1" s="9" t="s">
        <v>70</v>
      </c>
      <c r="M1" s="9" t="s">
        <v>61</v>
      </c>
      <c r="N1" s="9" t="s">
        <v>62</v>
      </c>
      <c r="O1" s="9" t="s">
        <v>64</v>
      </c>
    </row>
    <row r="2" spans="1:15" x14ac:dyDescent="0.3">
      <c r="A2" s="8">
        <v>10030</v>
      </c>
      <c r="B2" s="8">
        <v>0</v>
      </c>
      <c r="C2" s="8">
        <v>12457609</v>
      </c>
      <c r="D2" s="8" t="s">
        <v>18</v>
      </c>
      <c r="E2" s="8"/>
      <c r="F2" s="8"/>
      <c r="J2" s="9">
        <v>12457609</v>
      </c>
      <c r="K2" s="9">
        <f>COUNT(C2,C7,C8,C13,C16,C20,C21,C22,C25,C31,C36,C37)</f>
        <v>12</v>
      </c>
      <c r="L2" s="9"/>
      <c r="M2" s="9">
        <f>K2*K9</f>
        <v>84</v>
      </c>
      <c r="N2" s="9">
        <f>K2/K7</f>
        <v>0.2608695652173913</v>
      </c>
      <c r="O2" s="9">
        <v>4</v>
      </c>
    </row>
    <row r="3" spans="1:15" x14ac:dyDescent="0.3">
      <c r="A3" s="8">
        <v>10030</v>
      </c>
      <c r="B3" s="8">
        <v>1</v>
      </c>
      <c r="C3" s="8">
        <v>78452390</v>
      </c>
      <c r="D3" s="8" t="s">
        <v>19</v>
      </c>
      <c r="E3" s="8"/>
      <c r="F3" s="8"/>
      <c r="J3" s="9">
        <v>78452390</v>
      </c>
      <c r="K3" s="9">
        <f>COUNT(C3,C10,C12,C30)</f>
        <v>4</v>
      </c>
      <c r="L3" s="9"/>
      <c r="M3" s="9">
        <f>K3*K9</f>
        <v>28</v>
      </c>
      <c r="N3" s="9">
        <f>K3/K7</f>
        <v>8.6956521739130432E-2</v>
      </c>
      <c r="O3" s="9">
        <v>1</v>
      </c>
    </row>
    <row r="4" spans="1:15" x14ac:dyDescent="0.3">
      <c r="A4" s="8">
        <v>10030</v>
      </c>
      <c r="B4" s="8">
        <v>2</v>
      </c>
      <c r="C4" s="8">
        <v>90573478</v>
      </c>
      <c r="D4" s="8" t="s">
        <v>20</v>
      </c>
      <c r="E4" s="8"/>
      <c r="F4" s="8"/>
      <c r="J4" s="9">
        <v>90573478</v>
      </c>
      <c r="K4" s="9">
        <f>COUNT(C3,C4,C10,C12,C14,C15,C17,C26,C27,C28,C29,C30,C32,C33)</f>
        <v>14</v>
      </c>
      <c r="L4" s="9"/>
      <c r="M4" s="9">
        <f>K4*K9</f>
        <v>98</v>
      </c>
      <c r="N4" s="9">
        <f>K4/K7</f>
        <v>0.30434782608695654</v>
      </c>
      <c r="O4" s="9">
        <v>5</v>
      </c>
    </row>
    <row r="5" spans="1:15" x14ac:dyDescent="0.3">
      <c r="A5" s="8">
        <v>10030</v>
      </c>
      <c r="B5" s="8">
        <v>3</v>
      </c>
      <c r="C5" s="8">
        <v>12378359</v>
      </c>
      <c r="D5" s="8" t="s">
        <v>19</v>
      </c>
      <c r="E5" s="8"/>
      <c r="F5" s="8"/>
      <c r="J5" s="9">
        <v>12378359</v>
      </c>
      <c r="K5" s="9">
        <f>COUNT(C4,C14,C15,C17,C26,C27,C28,C29,C32,C33)</f>
        <v>10</v>
      </c>
      <c r="L5" s="9"/>
      <c r="M5" s="9">
        <f>K5*K9</f>
        <v>70</v>
      </c>
      <c r="N5" s="9">
        <f>K5/K7</f>
        <v>0.21739130434782608</v>
      </c>
      <c r="O5" s="9">
        <v>3</v>
      </c>
    </row>
    <row r="6" spans="1:15" x14ac:dyDescent="0.3">
      <c r="A6" s="8">
        <v>10030</v>
      </c>
      <c r="B6" s="8">
        <v>4</v>
      </c>
      <c r="C6" s="8">
        <v>89237812</v>
      </c>
      <c r="D6" s="8" t="s">
        <v>19</v>
      </c>
      <c r="E6" s="8"/>
      <c r="F6" s="8"/>
      <c r="J6" s="9">
        <v>89237812</v>
      </c>
      <c r="K6" s="9">
        <f>COUNT(C6,C9,C11,C19,C24,C35)</f>
        <v>6</v>
      </c>
      <c r="L6" s="9"/>
      <c r="M6" s="9">
        <f>K6*K9</f>
        <v>42</v>
      </c>
      <c r="N6" s="9">
        <f>K6/K7</f>
        <v>0.13043478260869565</v>
      </c>
      <c r="O6" s="9">
        <v>2</v>
      </c>
    </row>
    <row r="7" spans="1:15" x14ac:dyDescent="0.3">
      <c r="A7" s="8">
        <v>10030</v>
      </c>
      <c r="B7" s="8">
        <v>5</v>
      </c>
      <c r="C7" s="8">
        <v>12457609</v>
      </c>
      <c r="D7" s="8" t="s">
        <v>18</v>
      </c>
      <c r="E7" s="8"/>
      <c r="F7" s="8"/>
      <c r="K7">
        <f>SUM(K2:K6)</f>
        <v>46</v>
      </c>
    </row>
    <row r="8" spans="1:15" x14ac:dyDescent="0.3">
      <c r="A8" s="8">
        <v>10030</v>
      </c>
      <c r="B8" s="8">
        <v>6</v>
      </c>
      <c r="C8" s="8">
        <v>12457609</v>
      </c>
      <c r="D8" s="8" t="s">
        <v>18</v>
      </c>
      <c r="E8" s="8"/>
      <c r="F8" s="8"/>
    </row>
    <row r="9" spans="1:15" x14ac:dyDescent="0.3">
      <c r="A9" s="8">
        <v>10031</v>
      </c>
      <c r="B9" s="8">
        <v>0</v>
      </c>
      <c r="C9" s="8">
        <v>89237812</v>
      </c>
      <c r="D9" s="8" t="s">
        <v>19</v>
      </c>
      <c r="E9" s="8"/>
      <c r="F9" s="8"/>
      <c r="J9" t="s">
        <v>53</v>
      </c>
      <c r="K9">
        <v>7</v>
      </c>
      <c r="N9" t="s">
        <v>63</v>
      </c>
    </row>
    <row r="10" spans="1:15" x14ac:dyDescent="0.3">
      <c r="A10" s="8">
        <v>10031</v>
      </c>
      <c r="B10" s="8">
        <v>1</v>
      </c>
      <c r="C10" s="8">
        <v>78452390</v>
      </c>
      <c r="D10" s="8" t="s">
        <v>19</v>
      </c>
      <c r="E10" s="8"/>
      <c r="F10" s="8"/>
      <c r="N10" t="s">
        <v>65</v>
      </c>
    </row>
    <row r="11" spans="1:15" x14ac:dyDescent="0.3">
      <c r="A11" s="8">
        <v>10032</v>
      </c>
      <c r="B11" s="8">
        <v>0</v>
      </c>
      <c r="C11" s="8">
        <v>89237812</v>
      </c>
      <c r="D11" s="8" t="s">
        <v>19</v>
      </c>
      <c r="E11" s="8"/>
      <c r="F11" s="8"/>
    </row>
    <row r="12" spans="1:15" x14ac:dyDescent="0.3">
      <c r="A12" s="8">
        <v>10032</v>
      </c>
      <c r="B12" s="8">
        <v>1</v>
      </c>
      <c r="C12" s="8">
        <v>78452390</v>
      </c>
      <c r="D12" s="8" t="s">
        <v>19</v>
      </c>
      <c r="E12" s="8"/>
      <c r="F12" s="8"/>
    </row>
    <row r="13" spans="1:15" x14ac:dyDescent="0.3">
      <c r="A13" s="8">
        <v>10033</v>
      </c>
      <c r="B13" s="8">
        <v>0</v>
      </c>
      <c r="C13" s="8">
        <v>12457609</v>
      </c>
      <c r="D13" s="8" t="s">
        <v>18</v>
      </c>
      <c r="E13" s="8"/>
      <c r="F13" s="8"/>
      <c r="G13" s="8" t="s">
        <v>18</v>
      </c>
      <c r="H13" s="8"/>
      <c r="I13" s="8"/>
      <c r="J13" s="45" t="s">
        <v>10</v>
      </c>
      <c r="K13" s="45" t="s">
        <v>50</v>
      </c>
      <c r="L13" s="45" t="s">
        <v>70</v>
      </c>
      <c r="M13" s="45" t="s">
        <v>69</v>
      </c>
      <c r="N13" s="45" t="s">
        <v>23</v>
      </c>
      <c r="O13" s="46" t="s">
        <v>68</v>
      </c>
    </row>
    <row r="14" spans="1:15" x14ac:dyDescent="0.3">
      <c r="A14" s="7">
        <v>10034</v>
      </c>
      <c r="B14" s="7">
        <v>0</v>
      </c>
      <c r="C14" s="7">
        <v>90573478</v>
      </c>
      <c r="D14" s="7" t="s">
        <v>20</v>
      </c>
      <c r="E14" s="7"/>
      <c r="F14" s="7"/>
      <c r="J14" s="45">
        <v>12457609</v>
      </c>
      <c r="K14">
        <f>O14*K9</f>
        <v>28</v>
      </c>
      <c r="L14" s="18">
        <f>COUNT(C2,C7,C8,C13)</f>
        <v>4</v>
      </c>
      <c r="M14" s="11">
        <f>L14/O14</f>
        <v>1</v>
      </c>
      <c r="N14">
        <v>5</v>
      </c>
      <c r="O14">
        <f>COUNT(C2,C7,C8,C13)</f>
        <v>4</v>
      </c>
    </row>
    <row r="15" spans="1:15" x14ac:dyDescent="0.3">
      <c r="A15" s="7">
        <v>10034</v>
      </c>
      <c r="B15" s="7">
        <v>1</v>
      </c>
      <c r="C15" s="7">
        <v>90573478</v>
      </c>
      <c r="D15" s="7" t="s">
        <v>20</v>
      </c>
      <c r="E15" s="7"/>
      <c r="F15" s="7"/>
      <c r="J15" s="45">
        <v>78452390</v>
      </c>
      <c r="K15">
        <f>O15*K9</f>
        <v>21</v>
      </c>
      <c r="L15" s="18">
        <f>0</f>
        <v>0</v>
      </c>
      <c r="M15" s="11">
        <f>L15/O15</f>
        <v>0</v>
      </c>
      <c r="N15">
        <v>1</v>
      </c>
      <c r="O15">
        <f>COUNT(C3,C10,C12)</f>
        <v>3</v>
      </c>
    </row>
    <row r="16" spans="1:15" x14ac:dyDescent="0.3">
      <c r="A16" s="7">
        <v>10035</v>
      </c>
      <c r="B16" s="7">
        <v>0</v>
      </c>
      <c r="C16" s="7">
        <v>12457609</v>
      </c>
      <c r="D16" s="7" t="s">
        <v>18</v>
      </c>
      <c r="E16" s="7"/>
      <c r="F16" s="7"/>
      <c r="J16" s="45">
        <v>90573478</v>
      </c>
      <c r="K16">
        <f>O16*K9</f>
        <v>7</v>
      </c>
      <c r="L16" s="18">
        <f>0</f>
        <v>0</v>
      </c>
      <c r="M16" s="11">
        <f>L16/O16</f>
        <v>0</v>
      </c>
      <c r="N16">
        <v>1</v>
      </c>
      <c r="O16">
        <f>COUNT(C4)</f>
        <v>1</v>
      </c>
    </row>
    <row r="17" spans="1:15" x14ac:dyDescent="0.3">
      <c r="A17" s="7">
        <v>10035</v>
      </c>
      <c r="B17" s="7">
        <v>1</v>
      </c>
      <c r="C17" s="7">
        <v>90573478</v>
      </c>
      <c r="D17" s="7" t="s">
        <v>20</v>
      </c>
      <c r="E17" s="7"/>
      <c r="F17" s="7"/>
      <c r="J17" s="45">
        <v>12378359</v>
      </c>
      <c r="K17">
        <f>O17*K9</f>
        <v>7</v>
      </c>
      <c r="L17" s="18">
        <f>0</f>
        <v>0</v>
      </c>
      <c r="M17" s="11">
        <f>L17/O17</f>
        <v>0</v>
      </c>
      <c r="N17">
        <v>1</v>
      </c>
      <c r="O17">
        <f>COUNT(C5)</f>
        <v>1</v>
      </c>
    </row>
    <row r="18" spans="1:15" x14ac:dyDescent="0.3">
      <c r="A18" s="7">
        <v>10035</v>
      </c>
      <c r="B18" s="7">
        <v>2</v>
      </c>
      <c r="C18" s="7">
        <v>12378359</v>
      </c>
      <c r="D18" s="7" t="s">
        <v>19</v>
      </c>
      <c r="E18" s="7"/>
      <c r="F18" s="7"/>
      <c r="J18" s="45">
        <v>89237812</v>
      </c>
      <c r="K18">
        <f>O18*K9</f>
        <v>21</v>
      </c>
      <c r="L18" s="18">
        <f>0</f>
        <v>0</v>
      </c>
      <c r="M18" s="22">
        <f>L18/O18</f>
        <v>0</v>
      </c>
      <c r="N18">
        <v>1</v>
      </c>
      <c r="O18">
        <f>COUNT(C6,C9,C11)</f>
        <v>3</v>
      </c>
    </row>
    <row r="19" spans="1:15" x14ac:dyDescent="0.3">
      <c r="A19" s="7">
        <v>10036</v>
      </c>
      <c r="B19" s="7">
        <v>0</v>
      </c>
      <c r="C19" s="7">
        <v>89237812</v>
      </c>
      <c r="D19" s="7" t="s">
        <v>19</v>
      </c>
      <c r="E19" s="7"/>
      <c r="F19" s="7"/>
      <c r="K19">
        <f>SUM(K14:K18)</f>
        <v>84</v>
      </c>
    </row>
    <row r="20" spans="1:15" x14ac:dyDescent="0.3">
      <c r="A20" s="7">
        <v>10036</v>
      </c>
      <c r="B20" s="7">
        <v>1</v>
      </c>
      <c r="C20" s="7">
        <v>12457609</v>
      </c>
      <c r="D20" s="7" t="s">
        <v>18</v>
      </c>
      <c r="E20" s="7"/>
      <c r="F20" s="7"/>
    </row>
    <row r="21" spans="1:15" x14ac:dyDescent="0.3">
      <c r="A21" s="19">
        <v>10037</v>
      </c>
      <c r="B21" s="19">
        <v>0</v>
      </c>
      <c r="C21" s="19">
        <v>12457609</v>
      </c>
      <c r="D21" s="19" t="s">
        <v>18</v>
      </c>
      <c r="E21" s="19"/>
      <c r="F21" s="19"/>
      <c r="G21" s="7" t="s">
        <v>19</v>
      </c>
      <c r="H21" s="7"/>
      <c r="I21" s="7"/>
      <c r="J21" s="47" t="s">
        <v>10</v>
      </c>
      <c r="K21" s="47" t="s">
        <v>50</v>
      </c>
      <c r="L21" s="47" t="s">
        <v>70</v>
      </c>
      <c r="M21" s="47" t="s">
        <v>69</v>
      </c>
      <c r="N21" s="47" t="s">
        <v>23</v>
      </c>
      <c r="O21" s="47" t="s">
        <v>68</v>
      </c>
    </row>
    <row r="22" spans="1:15" x14ac:dyDescent="0.3">
      <c r="A22" s="19">
        <v>10038</v>
      </c>
      <c r="B22" s="19">
        <v>0</v>
      </c>
      <c r="C22" s="19">
        <v>12457609</v>
      </c>
      <c r="D22" s="19" t="s">
        <v>18</v>
      </c>
      <c r="E22" s="19"/>
      <c r="F22" s="19"/>
      <c r="J22" s="47">
        <v>12457609</v>
      </c>
      <c r="K22">
        <f>O22*K9</f>
        <v>14</v>
      </c>
      <c r="L22" s="20">
        <f>0</f>
        <v>0</v>
      </c>
      <c r="M22" s="16">
        <f>L22/O22</f>
        <v>0</v>
      </c>
      <c r="N22">
        <v>1</v>
      </c>
      <c r="O22">
        <f>COUNT(C20,C16)</f>
        <v>2</v>
      </c>
    </row>
    <row r="23" spans="1:15" x14ac:dyDescent="0.3">
      <c r="A23" s="19">
        <v>10039</v>
      </c>
      <c r="B23" s="19">
        <v>0</v>
      </c>
      <c r="C23" s="19">
        <v>12378359</v>
      </c>
      <c r="D23" s="19" t="s">
        <v>19</v>
      </c>
      <c r="E23" s="19"/>
      <c r="F23" s="19"/>
      <c r="J23" s="47">
        <v>78452390</v>
      </c>
      <c r="K23">
        <f>O23*K9</f>
        <v>0</v>
      </c>
      <c r="L23" s="20">
        <f>0</f>
        <v>0</v>
      </c>
      <c r="M23" s="16">
        <f>0</f>
        <v>0</v>
      </c>
      <c r="N23">
        <v>1</v>
      </c>
      <c r="O23">
        <f>0</f>
        <v>0</v>
      </c>
    </row>
    <row r="24" spans="1:15" x14ac:dyDescent="0.3">
      <c r="A24" s="19">
        <v>10039</v>
      </c>
      <c r="B24" s="19">
        <v>1</v>
      </c>
      <c r="C24" s="19">
        <v>89237812</v>
      </c>
      <c r="D24" s="19" t="s">
        <v>19</v>
      </c>
      <c r="E24" s="19"/>
      <c r="F24" s="19"/>
      <c r="J24" s="47">
        <v>90573478</v>
      </c>
      <c r="K24">
        <f>O24*K9</f>
        <v>21</v>
      </c>
      <c r="L24" s="20">
        <f>0</f>
        <v>0</v>
      </c>
      <c r="M24" s="16">
        <f>L24/O24</f>
        <v>0</v>
      </c>
      <c r="N24">
        <v>1</v>
      </c>
      <c r="O24">
        <f>COUNT(C14,C15,C17)</f>
        <v>3</v>
      </c>
    </row>
    <row r="25" spans="1:15" x14ac:dyDescent="0.3">
      <c r="A25" s="21">
        <v>10040</v>
      </c>
      <c r="B25" s="21">
        <v>0</v>
      </c>
      <c r="C25" s="21">
        <v>12457609</v>
      </c>
      <c r="D25" s="21" t="s">
        <v>18</v>
      </c>
      <c r="E25" s="21"/>
      <c r="F25" s="21"/>
      <c r="J25" s="47">
        <v>12378359</v>
      </c>
      <c r="K25">
        <f>O25*K9</f>
        <v>7</v>
      </c>
      <c r="L25" s="20">
        <f>1</f>
        <v>1</v>
      </c>
      <c r="M25" s="16">
        <f>L25/O25</f>
        <v>1</v>
      </c>
      <c r="N25">
        <v>5</v>
      </c>
      <c r="O25">
        <f>COUNT(C18)</f>
        <v>1</v>
      </c>
    </row>
    <row r="26" spans="1:15" x14ac:dyDescent="0.3">
      <c r="A26" s="21">
        <v>10041</v>
      </c>
      <c r="B26" s="21">
        <v>0</v>
      </c>
      <c r="C26" s="21">
        <v>90573478</v>
      </c>
      <c r="D26" s="21" t="s">
        <v>20</v>
      </c>
      <c r="E26" s="21"/>
      <c r="F26" s="21"/>
      <c r="J26" s="47">
        <v>89237812</v>
      </c>
      <c r="K26">
        <f>O26*K9</f>
        <v>7</v>
      </c>
      <c r="L26" s="20">
        <f>1</f>
        <v>1</v>
      </c>
      <c r="M26" s="16">
        <f>L26/O26</f>
        <v>1</v>
      </c>
      <c r="N26">
        <v>5</v>
      </c>
      <c r="O26">
        <f>COUNT(C19)</f>
        <v>1</v>
      </c>
    </row>
    <row r="27" spans="1:15" x14ac:dyDescent="0.3">
      <c r="A27" s="21">
        <v>10042</v>
      </c>
      <c r="B27" s="21">
        <v>0</v>
      </c>
      <c r="C27" s="21">
        <v>90573478</v>
      </c>
      <c r="D27" s="21" t="s">
        <v>20</v>
      </c>
      <c r="E27" s="21"/>
      <c r="F27" s="21"/>
      <c r="K27">
        <f>SUM(K22:K26)</f>
        <v>49</v>
      </c>
    </row>
    <row r="28" spans="1:15" x14ac:dyDescent="0.3">
      <c r="A28" s="21">
        <v>10043</v>
      </c>
      <c r="B28" s="21">
        <v>0</v>
      </c>
      <c r="C28" s="21">
        <v>90573478</v>
      </c>
      <c r="D28" s="21" t="s">
        <v>20</v>
      </c>
      <c r="E28" s="21"/>
      <c r="F28" s="21"/>
    </row>
    <row r="29" spans="1:15" x14ac:dyDescent="0.3">
      <c r="A29" s="21">
        <v>10043</v>
      </c>
      <c r="B29" s="21">
        <v>1</v>
      </c>
      <c r="C29" s="21">
        <v>90573478</v>
      </c>
      <c r="D29" s="21" t="s">
        <v>20</v>
      </c>
      <c r="E29" s="21"/>
      <c r="F29" s="21"/>
      <c r="G29" s="19" t="s">
        <v>20</v>
      </c>
      <c r="H29" s="19"/>
      <c r="I29" s="19"/>
      <c r="J29" s="48" t="s">
        <v>10</v>
      </c>
      <c r="K29" s="48" t="s">
        <v>50</v>
      </c>
      <c r="L29" s="48" t="s">
        <v>70</v>
      </c>
      <c r="M29" s="48" t="s">
        <v>69</v>
      </c>
      <c r="N29" s="48" t="s">
        <v>23</v>
      </c>
      <c r="O29" s="48" t="s">
        <v>68</v>
      </c>
    </row>
    <row r="30" spans="1:15" x14ac:dyDescent="0.3">
      <c r="A30" s="14">
        <v>10044</v>
      </c>
      <c r="B30" s="14">
        <v>0</v>
      </c>
      <c r="C30" s="14">
        <v>78452390</v>
      </c>
      <c r="D30" s="14" t="s">
        <v>79</v>
      </c>
      <c r="E30" s="14"/>
      <c r="F30" s="14"/>
      <c r="J30" s="48">
        <v>12457609</v>
      </c>
      <c r="K30">
        <f>O30*K9</f>
        <v>14</v>
      </c>
      <c r="L30" s="18">
        <f>0</f>
        <v>0</v>
      </c>
      <c r="M30" s="11">
        <f>L30/O30</f>
        <v>0</v>
      </c>
      <c r="N30">
        <v>1</v>
      </c>
      <c r="O30">
        <f>COUNT(C21,C22)</f>
        <v>2</v>
      </c>
    </row>
    <row r="31" spans="1:15" x14ac:dyDescent="0.3">
      <c r="A31" s="14">
        <v>10044</v>
      </c>
      <c r="B31" s="14">
        <v>1</v>
      </c>
      <c r="C31" s="14">
        <v>12457609</v>
      </c>
      <c r="D31" s="14" t="s">
        <v>18</v>
      </c>
      <c r="E31" s="14"/>
      <c r="F31" s="14"/>
      <c r="J31" s="48">
        <v>78452390</v>
      </c>
      <c r="K31">
        <f>O31*K9</f>
        <v>0</v>
      </c>
      <c r="L31" s="18">
        <f>0</f>
        <v>0</v>
      </c>
      <c r="M31" s="11">
        <f>0</f>
        <v>0</v>
      </c>
      <c r="N31">
        <v>1</v>
      </c>
      <c r="O31">
        <f>0</f>
        <v>0</v>
      </c>
    </row>
    <row r="32" spans="1:15" x14ac:dyDescent="0.3">
      <c r="A32" s="14">
        <v>10044</v>
      </c>
      <c r="B32" s="14">
        <v>2</v>
      </c>
      <c r="C32" s="14">
        <v>90573478</v>
      </c>
      <c r="D32" s="14" t="s">
        <v>20</v>
      </c>
      <c r="E32" s="14"/>
      <c r="F32" s="14"/>
      <c r="J32" s="48">
        <v>90573478</v>
      </c>
      <c r="K32">
        <f>O32*K9</f>
        <v>0</v>
      </c>
      <c r="L32" s="18">
        <f>0</f>
        <v>0</v>
      </c>
      <c r="M32" s="11">
        <f>0</f>
        <v>0</v>
      </c>
      <c r="N32">
        <v>1</v>
      </c>
      <c r="O32">
        <f>0</f>
        <v>0</v>
      </c>
    </row>
    <row r="33" spans="1:15" x14ac:dyDescent="0.3">
      <c r="A33" s="14">
        <v>10045</v>
      </c>
      <c r="B33" s="14">
        <v>0</v>
      </c>
      <c r="C33" s="14">
        <v>90573478</v>
      </c>
      <c r="D33" s="14" t="s">
        <v>20</v>
      </c>
      <c r="E33" s="14"/>
      <c r="F33" s="14"/>
      <c r="J33" s="48">
        <v>12378359</v>
      </c>
      <c r="K33">
        <f>O33*K9</f>
        <v>7</v>
      </c>
      <c r="L33" s="18">
        <f>0</f>
        <v>0</v>
      </c>
      <c r="M33" s="11">
        <f>L33/O33</f>
        <v>0</v>
      </c>
      <c r="N33">
        <v>1</v>
      </c>
      <c r="O33">
        <f>COUNT(C23)</f>
        <v>1</v>
      </c>
    </row>
    <row r="34" spans="1:15" x14ac:dyDescent="0.3">
      <c r="A34" s="14">
        <v>10045</v>
      </c>
      <c r="B34" s="14">
        <v>1</v>
      </c>
      <c r="C34" s="14">
        <v>12378359</v>
      </c>
      <c r="D34" s="14" t="s">
        <v>79</v>
      </c>
      <c r="E34" s="14"/>
      <c r="F34" s="14"/>
      <c r="J34" s="48">
        <v>89237812</v>
      </c>
      <c r="K34">
        <f>O34*K9</f>
        <v>7</v>
      </c>
      <c r="L34" s="23">
        <f>0</f>
        <v>0</v>
      </c>
      <c r="M34" s="11">
        <f>L34/O34</f>
        <v>0</v>
      </c>
      <c r="N34">
        <v>1</v>
      </c>
      <c r="O34">
        <f>COUNT(C24)</f>
        <v>1</v>
      </c>
    </row>
    <row r="35" spans="1:15" x14ac:dyDescent="0.3">
      <c r="A35" s="14">
        <v>10046</v>
      </c>
      <c r="B35" s="14">
        <v>0</v>
      </c>
      <c r="C35" s="14">
        <v>89237812</v>
      </c>
      <c r="D35" s="14" t="s">
        <v>79</v>
      </c>
      <c r="E35" s="14"/>
      <c r="F35" s="14"/>
      <c r="K35">
        <f>SUM(K30:K34)</f>
        <v>28</v>
      </c>
      <c r="L35" s="18"/>
    </row>
    <row r="36" spans="1:15" x14ac:dyDescent="0.3">
      <c r="A36" s="14">
        <v>10046</v>
      </c>
      <c r="B36" s="14">
        <v>1</v>
      </c>
      <c r="C36" s="14">
        <v>12457609</v>
      </c>
      <c r="D36" s="14" t="s">
        <v>18</v>
      </c>
      <c r="E36" s="14"/>
      <c r="F36" s="14"/>
    </row>
    <row r="37" spans="1:15" x14ac:dyDescent="0.3">
      <c r="A37" s="14">
        <v>10047</v>
      </c>
      <c r="B37" s="14">
        <v>0</v>
      </c>
      <c r="C37" s="14">
        <v>12457609</v>
      </c>
      <c r="D37" s="14" t="s">
        <v>18</v>
      </c>
      <c r="E37" s="14"/>
      <c r="F37" s="14"/>
      <c r="G37" s="21" t="s">
        <v>78</v>
      </c>
      <c r="H37" s="21"/>
      <c r="I37" s="21"/>
      <c r="J37" s="40" t="s">
        <v>10</v>
      </c>
      <c r="K37" s="40" t="s">
        <v>50</v>
      </c>
      <c r="L37" s="40" t="s">
        <v>70</v>
      </c>
      <c r="M37" s="40" t="s">
        <v>69</v>
      </c>
      <c r="N37" s="40" t="s">
        <v>23</v>
      </c>
      <c r="O37" s="40" t="s">
        <v>68</v>
      </c>
    </row>
    <row r="38" spans="1:15" x14ac:dyDescent="0.3">
      <c r="J38" s="40">
        <v>12457609</v>
      </c>
      <c r="K38">
        <f>O38*K9</f>
        <v>7</v>
      </c>
      <c r="L38" s="20">
        <f>0</f>
        <v>0</v>
      </c>
      <c r="M38" s="16">
        <f>L38/O38</f>
        <v>0</v>
      </c>
      <c r="N38">
        <v>1</v>
      </c>
      <c r="O38">
        <f>COUNT(C25)</f>
        <v>1</v>
      </c>
    </row>
    <row r="39" spans="1:15" x14ac:dyDescent="0.3">
      <c r="J39" s="40">
        <v>78452390</v>
      </c>
      <c r="K39">
        <f>O39*K9</f>
        <v>0</v>
      </c>
      <c r="L39" s="20">
        <f>0</f>
        <v>0</v>
      </c>
      <c r="M39" s="16">
        <f>0</f>
        <v>0</v>
      </c>
      <c r="N39">
        <v>1</v>
      </c>
      <c r="O39">
        <f>0</f>
        <v>0</v>
      </c>
    </row>
    <row r="40" spans="1:15" x14ac:dyDescent="0.3">
      <c r="J40" s="40">
        <v>90573478</v>
      </c>
      <c r="K40">
        <f>O40*K9</f>
        <v>28</v>
      </c>
      <c r="L40" s="20">
        <v>0</v>
      </c>
      <c r="M40" s="16">
        <f>0</f>
        <v>0</v>
      </c>
      <c r="N40">
        <v>1</v>
      </c>
      <c r="O40">
        <f>COUNT(C26,C27,C28,C29)</f>
        <v>4</v>
      </c>
    </row>
    <row r="41" spans="1:15" x14ac:dyDescent="0.3">
      <c r="J41" s="40">
        <v>12378359</v>
      </c>
      <c r="K41">
        <f>O41*K9</f>
        <v>0</v>
      </c>
      <c r="L41" s="20">
        <v>0</v>
      </c>
      <c r="M41" s="16">
        <v>0</v>
      </c>
      <c r="N41" s="24">
        <v>1</v>
      </c>
      <c r="O41">
        <f>0</f>
        <v>0</v>
      </c>
    </row>
    <row r="42" spans="1:15" x14ac:dyDescent="0.3">
      <c r="J42" s="40">
        <v>89237812</v>
      </c>
      <c r="K42">
        <f>O42*K9</f>
        <v>0</v>
      </c>
      <c r="L42" s="20">
        <f>0</f>
        <v>0</v>
      </c>
      <c r="M42" s="16">
        <f>0</f>
        <v>0</v>
      </c>
      <c r="N42" s="24">
        <v>1</v>
      </c>
      <c r="O42">
        <f>0</f>
        <v>0</v>
      </c>
    </row>
    <row r="43" spans="1:15" x14ac:dyDescent="0.3">
      <c r="K43">
        <f>SUM(K38:K42)</f>
        <v>35</v>
      </c>
      <c r="L43" s="18"/>
    </row>
    <row r="45" spans="1:15" x14ac:dyDescent="0.3">
      <c r="G45" s="28" t="s">
        <v>79</v>
      </c>
      <c r="H45" s="14"/>
      <c r="I45" s="14"/>
      <c r="J45" s="49" t="s">
        <v>10</v>
      </c>
      <c r="K45" s="49" t="s">
        <v>50</v>
      </c>
      <c r="L45" s="49" t="s">
        <v>70</v>
      </c>
      <c r="M45" s="49" t="s">
        <v>69</v>
      </c>
      <c r="N45" s="49" t="s">
        <v>23</v>
      </c>
      <c r="O45" s="49" t="s">
        <v>68</v>
      </c>
    </row>
    <row r="46" spans="1:15" x14ac:dyDescent="0.3">
      <c r="J46" s="49">
        <v>12457609</v>
      </c>
      <c r="K46">
        <f>O46*K9</f>
        <v>21</v>
      </c>
      <c r="L46" s="20">
        <f>0</f>
        <v>0</v>
      </c>
      <c r="M46" s="16">
        <f>L46/O46</f>
        <v>0</v>
      </c>
      <c r="N46">
        <v>1</v>
      </c>
      <c r="O46">
        <f>COUNT(C31,C36,C37)</f>
        <v>3</v>
      </c>
    </row>
    <row r="47" spans="1:15" x14ac:dyDescent="0.3">
      <c r="J47" s="49">
        <v>78452390</v>
      </c>
      <c r="K47">
        <f>O47*K9</f>
        <v>7</v>
      </c>
      <c r="L47" s="20">
        <f>1</f>
        <v>1</v>
      </c>
      <c r="M47" s="16">
        <f>L47/O47</f>
        <v>1</v>
      </c>
      <c r="N47">
        <v>5</v>
      </c>
      <c r="O47">
        <f>COUNT(C30)</f>
        <v>1</v>
      </c>
    </row>
    <row r="48" spans="1:15" x14ac:dyDescent="0.3">
      <c r="J48" s="49">
        <v>90573478</v>
      </c>
      <c r="K48">
        <f>O48*K9</f>
        <v>14</v>
      </c>
      <c r="L48" s="20">
        <f>0</f>
        <v>0</v>
      </c>
      <c r="M48" s="16">
        <f>0</f>
        <v>0</v>
      </c>
      <c r="N48">
        <v>1</v>
      </c>
      <c r="O48">
        <f>COUNT(C32,C33)</f>
        <v>2</v>
      </c>
    </row>
    <row r="49" spans="10:15" x14ac:dyDescent="0.3">
      <c r="J49" s="49">
        <v>12378359</v>
      </c>
      <c r="K49">
        <f>O49*K9</f>
        <v>7</v>
      </c>
      <c r="L49" s="20">
        <v>1</v>
      </c>
      <c r="M49" s="16">
        <f>L49/O49</f>
        <v>1</v>
      </c>
      <c r="N49">
        <v>5</v>
      </c>
      <c r="O49">
        <f>COUNT(C34)</f>
        <v>1</v>
      </c>
    </row>
    <row r="50" spans="10:15" x14ac:dyDescent="0.3">
      <c r="J50" s="49">
        <v>89237812</v>
      </c>
      <c r="K50">
        <f>O50*K9</f>
        <v>7</v>
      </c>
      <c r="L50" s="20">
        <f>1</f>
        <v>1</v>
      </c>
      <c r="M50" s="16">
        <f>L50/O50</f>
        <v>1</v>
      </c>
      <c r="N50">
        <v>5</v>
      </c>
      <c r="O50">
        <f>COUNT(C35)</f>
        <v>1</v>
      </c>
    </row>
    <row r="51" spans="10:15" x14ac:dyDescent="0.3">
      <c r="K51">
        <f>SUM(K46:K50)</f>
        <v>56</v>
      </c>
      <c r="L51" s="18"/>
    </row>
    <row r="53" spans="10:15" x14ac:dyDescent="0.3">
      <c r="K53" s="21" t="s">
        <v>92</v>
      </c>
      <c r="L53" s="21"/>
      <c r="M53" s="21"/>
    </row>
    <row r="54" spans="10:15" x14ac:dyDescent="0.3">
      <c r="K54" s="21" t="s">
        <v>93</v>
      </c>
      <c r="L54" s="21"/>
      <c r="M54" s="21"/>
      <c r="N54" s="21"/>
    </row>
    <row r="55" spans="10:15" x14ac:dyDescent="0.3">
      <c r="K55" s="21" t="s">
        <v>94</v>
      </c>
      <c r="L55" s="21"/>
      <c r="M55" s="2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6D32-B893-4B7C-8BA8-5498A30BA9D2}">
  <sheetPr>
    <tabColor rgb="FFFFC000"/>
  </sheetPr>
  <dimension ref="A1:N40"/>
  <sheetViews>
    <sheetView workbookViewId="0">
      <selection activeCell="H36" sqref="H36"/>
    </sheetView>
  </sheetViews>
  <sheetFormatPr defaultRowHeight="14.4" x14ac:dyDescent="0.3"/>
  <cols>
    <col min="1" max="1" width="24.6640625" bestFit="1" customWidth="1"/>
    <col min="2" max="2" width="17.21875" bestFit="1" customWidth="1"/>
    <col min="3" max="3" width="17.21875" customWidth="1"/>
    <col min="4" max="4" width="19.44140625" bestFit="1" customWidth="1"/>
    <col min="8" max="8" width="14.6640625" bestFit="1" customWidth="1"/>
    <col min="9" max="9" width="24.44140625" bestFit="1" customWidth="1"/>
  </cols>
  <sheetData>
    <row r="1" spans="1:13" x14ac:dyDescent="0.3">
      <c r="A1" s="30" t="s">
        <v>66</v>
      </c>
      <c r="B1" s="30" t="s">
        <v>0</v>
      </c>
      <c r="C1" s="30" t="s">
        <v>10</v>
      </c>
      <c r="D1" s="30" t="s">
        <v>21</v>
      </c>
      <c r="E1" s="30" t="s">
        <v>71</v>
      </c>
      <c r="H1" s="34" t="s">
        <v>76</v>
      </c>
      <c r="I1" s="35" t="s">
        <v>77</v>
      </c>
      <c r="J1" s="5"/>
    </row>
    <row r="2" spans="1:13" x14ac:dyDescent="0.3">
      <c r="A2" s="2" t="s">
        <v>18</v>
      </c>
      <c r="B2" t="s">
        <v>6</v>
      </c>
      <c r="C2" s="17">
        <v>12457609</v>
      </c>
      <c r="D2">
        <f>Reaction!R15+Comment!K15+Shares!N14</f>
        <v>13</v>
      </c>
      <c r="E2" s="5" t="s">
        <v>72</v>
      </c>
      <c r="H2" t="s">
        <v>73</v>
      </c>
      <c r="I2">
        <v>2</v>
      </c>
    </row>
    <row r="3" spans="1:13" x14ac:dyDescent="0.3">
      <c r="A3" t="s">
        <v>18</v>
      </c>
      <c r="B3" t="s">
        <v>7</v>
      </c>
      <c r="C3" s="17">
        <v>78452390</v>
      </c>
      <c r="D3">
        <f>Reaction!R16+Comment!K16+Shares!N15</f>
        <v>5</v>
      </c>
      <c r="E3" s="5"/>
      <c r="H3" t="s">
        <v>22</v>
      </c>
      <c r="I3">
        <v>1</v>
      </c>
    </row>
    <row r="4" spans="1:13" x14ac:dyDescent="0.3">
      <c r="A4" t="s">
        <v>18</v>
      </c>
      <c r="B4" t="s">
        <v>8</v>
      </c>
      <c r="C4" s="17">
        <v>90573478</v>
      </c>
      <c r="D4">
        <f>Reaction!R17+Comment!K17+Shares!N16</f>
        <v>6</v>
      </c>
      <c r="E4" s="5"/>
      <c r="H4" t="s">
        <v>74</v>
      </c>
      <c r="I4">
        <v>1</v>
      </c>
    </row>
    <row r="5" spans="1:13" x14ac:dyDescent="0.3">
      <c r="A5" t="s">
        <v>18</v>
      </c>
      <c r="B5" t="s">
        <v>25</v>
      </c>
      <c r="C5" s="17">
        <v>12378359</v>
      </c>
      <c r="D5">
        <f>Reaction!R18+Comment!K18+Shares!N17</f>
        <v>6</v>
      </c>
      <c r="E5" s="5"/>
      <c r="H5" t="s">
        <v>81</v>
      </c>
      <c r="I5">
        <v>1</v>
      </c>
    </row>
    <row r="6" spans="1:13" x14ac:dyDescent="0.3">
      <c r="A6" t="s">
        <v>18</v>
      </c>
      <c r="B6" t="s">
        <v>26</v>
      </c>
      <c r="C6" s="17">
        <v>89237812</v>
      </c>
      <c r="D6">
        <f>Reaction!R19+Comment!K19+Shares!N18</f>
        <v>9</v>
      </c>
      <c r="E6" s="5"/>
      <c r="H6" t="s">
        <v>80</v>
      </c>
      <c r="I6">
        <v>1</v>
      </c>
    </row>
    <row r="7" spans="1:13" x14ac:dyDescent="0.3">
      <c r="C7" s="17"/>
    </row>
    <row r="8" spans="1:13" x14ac:dyDescent="0.3">
      <c r="I8" s="21" t="s">
        <v>97</v>
      </c>
      <c r="J8" s="21"/>
      <c r="K8" s="21"/>
      <c r="L8" s="21"/>
      <c r="M8" s="21"/>
    </row>
    <row r="9" spans="1:13" x14ac:dyDescent="0.3">
      <c r="A9" s="7" t="s">
        <v>66</v>
      </c>
      <c r="B9" s="31" t="s">
        <v>0</v>
      </c>
      <c r="C9" s="31" t="s">
        <v>10</v>
      </c>
      <c r="D9" s="31" t="s">
        <v>21</v>
      </c>
      <c r="E9" s="31" t="s">
        <v>71</v>
      </c>
    </row>
    <row r="10" spans="1:13" x14ac:dyDescent="0.3">
      <c r="A10" s="2" t="s">
        <v>19</v>
      </c>
      <c r="B10" t="s">
        <v>6</v>
      </c>
      <c r="C10" s="17">
        <v>12457609</v>
      </c>
      <c r="D10">
        <f>Reaction!R23+Comment!K23+Shares!N22</f>
        <v>7</v>
      </c>
      <c r="E10" s="5"/>
    </row>
    <row r="11" spans="1:13" x14ac:dyDescent="0.3">
      <c r="A11" t="s">
        <v>19</v>
      </c>
      <c r="B11" t="s">
        <v>7</v>
      </c>
      <c r="C11" s="17">
        <v>78452390</v>
      </c>
      <c r="D11">
        <f>Reaction!R24+Comment!K24+Shares!N23</f>
        <v>9</v>
      </c>
      <c r="E11" s="5"/>
    </row>
    <row r="12" spans="1:13" x14ac:dyDescent="0.3">
      <c r="A12" t="s">
        <v>19</v>
      </c>
      <c r="B12" t="s">
        <v>8</v>
      </c>
      <c r="C12" s="17">
        <v>90573478</v>
      </c>
      <c r="D12">
        <f>Reaction!R25+Comment!K25+Shares!N24</f>
        <v>11</v>
      </c>
      <c r="E12" s="5" t="s">
        <v>72</v>
      </c>
    </row>
    <row r="13" spans="1:13" x14ac:dyDescent="0.3">
      <c r="A13" t="s">
        <v>19</v>
      </c>
      <c r="B13" t="s">
        <v>25</v>
      </c>
      <c r="C13" s="17">
        <v>12378359</v>
      </c>
      <c r="D13">
        <f>Reaction!R26+Comment!K26+Shares!N25</f>
        <v>11</v>
      </c>
      <c r="E13" s="5" t="s">
        <v>72</v>
      </c>
    </row>
    <row r="14" spans="1:13" x14ac:dyDescent="0.3">
      <c r="A14" t="s">
        <v>19</v>
      </c>
      <c r="B14" t="s">
        <v>26</v>
      </c>
      <c r="C14" s="17">
        <v>89237812</v>
      </c>
      <c r="D14">
        <f>Reaction!R27+Comment!K27+Shares!N26</f>
        <v>10</v>
      </c>
      <c r="E14" s="5"/>
    </row>
    <row r="17" spans="1:14" x14ac:dyDescent="0.3">
      <c r="A17" s="19" t="s">
        <v>66</v>
      </c>
      <c r="B17" s="25" t="s">
        <v>0</v>
      </c>
      <c r="C17" s="25" t="s">
        <v>10</v>
      </c>
      <c r="D17" s="25" t="s">
        <v>21</v>
      </c>
      <c r="E17" s="32" t="s">
        <v>71</v>
      </c>
    </row>
    <row r="18" spans="1:14" x14ac:dyDescent="0.3">
      <c r="A18" s="2" t="s">
        <v>20</v>
      </c>
      <c r="B18" t="s">
        <v>6</v>
      </c>
      <c r="C18" s="17">
        <v>12457609</v>
      </c>
      <c r="D18">
        <f>Reaction!R31+Comment!K31+Shares!N30</f>
        <v>8</v>
      </c>
      <c r="E18" s="5"/>
    </row>
    <row r="19" spans="1:14" x14ac:dyDescent="0.3">
      <c r="A19" t="s">
        <v>20</v>
      </c>
      <c r="B19" t="s">
        <v>7</v>
      </c>
      <c r="C19" s="17">
        <v>78452390</v>
      </c>
      <c r="D19">
        <f>Reaction!R32+Comment!K32+Shares!N31</f>
        <v>7</v>
      </c>
      <c r="E19" s="5"/>
      <c r="N19" s="28"/>
    </row>
    <row r="20" spans="1:14" x14ac:dyDescent="0.3">
      <c r="A20" t="s">
        <v>20</v>
      </c>
      <c r="B20" t="s">
        <v>8</v>
      </c>
      <c r="C20" s="17">
        <v>90573478</v>
      </c>
      <c r="D20">
        <f>Reaction!R33+Comment!K33+Shares!N32</f>
        <v>6</v>
      </c>
      <c r="E20" s="5"/>
    </row>
    <row r="21" spans="1:14" x14ac:dyDescent="0.3">
      <c r="A21" t="s">
        <v>20</v>
      </c>
      <c r="B21" t="s">
        <v>25</v>
      </c>
      <c r="C21" s="17">
        <v>12378359</v>
      </c>
      <c r="D21">
        <f>Reaction!R34+Comment!K34+Shares!N33</f>
        <v>7</v>
      </c>
      <c r="E21" s="5"/>
    </row>
    <row r="22" spans="1:14" x14ac:dyDescent="0.3">
      <c r="A22" t="s">
        <v>20</v>
      </c>
      <c r="B22" t="s">
        <v>26</v>
      </c>
      <c r="C22" s="17">
        <v>89237812</v>
      </c>
      <c r="D22">
        <f>Reaction!R35+Comment!K35+Shares!N34</f>
        <v>11</v>
      </c>
      <c r="E22" s="5" t="s">
        <v>72</v>
      </c>
    </row>
    <row r="25" spans="1:14" x14ac:dyDescent="0.3">
      <c r="A25" s="21" t="s">
        <v>66</v>
      </c>
      <c r="B25" s="26" t="s">
        <v>0</v>
      </c>
      <c r="C25" s="26" t="s">
        <v>10</v>
      </c>
      <c r="D25" s="26" t="s">
        <v>21</v>
      </c>
      <c r="E25" s="27" t="s">
        <v>71</v>
      </c>
    </row>
    <row r="26" spans="1:14" x14ac:dyDescent="0.3">
      <c r="A26" s="2" t="s">
        <v>78</v>
      </c>
      <c r="B26" t="s">
        <v>6</v>
      </c>
      <c r="C26" s="17">
        <v>12457609</v>
      </c>
      <c r="D26">
        <f>Reaction!R39+Comment!K40+Shares!N30</f>
        <v>9</v>
      </c>
      <c r="E26" s="5"/>
    </row>
    <row r="27" spans="1:14" x14ac:dyDescent="0.3">
      <c r="A27" s="2" t="s">
        <v>78</v>
      </c>
      <c r="B27" t="s">
        <v>7</v>
      </c>
      <c r="C27" s="17">
        <v>78452390</v>
      </c>
      <c r="D27">
        <f>Reaction!R40+Comment!K41+Shares!N31</f>
        <v>8</v>
      </c>
      <c r="E27" s="5"/>
    </row>
    <row r="28" spans="1:14" x14ac:dyDescent="0.3">
      <c r="A28" s="2" t="s">
        <v>78</v>
      </c>
      <c r="B28" t="s">
        <v>8</v>
      </c>
      <c r="C28" s="17">
        <v>90573478</v>
      </c>
      <c r="D28">
        <f>Reaction!R41+Comment!K42+Shares!N32</f>
        <v>8</v>
      </c>
      <c r="E28" s="5"/>
    </row>
    <row r="29" spans="1:14" x14ac:dyDescent="0.3">
      <c r="A29" s="2" t="s">
        <v>78</v>
      </c>
      <c r="B29" t="s">
        <v>25</v>
      </c>
      <c r="C29" s="17">
        <v>12378359</v>
      </c>
      <c r="D29">
        <f>Reaction!R42+Comment!K43+Shares!N33</f>
        <v>7</v>
      </c>
      <c r="E29" s="5"/>
    </row>
    <row r="30" spans="1:14" x14ac:dyDescent="0.3">
      <c r="A30" s="2" t="s">
        <v>78</v>
      </c>
      <c r="B30" t="s">
        <v>26</v>
      </c>
      <c r="C30" s="17">
        <v>89237812</v>
      </c>
      <c r="D30">
        <f>Reaction!R43+Comment!K44+Shares!N34</f>
        <v>10</v>
      </c>
      <c r="E30" s="5" t="s">
        <v>72</v>
      </c>
    </row>
    <row r="33" spans="1:9" x14ac:dyDescent="0.3">
      <c r="A33" s="28" t="s">
        <v>66</v>
      </c>
      <c r="B33" s="29" t="s">
        <v>0</v>
      </c>
      <c r="C33" s="29" t="s">
        <v>10</v>
      </c>
      <c r="D33" s="29" t="s">
        <v>21</v>
      </c>
      <c r="E33" s="33" t="s">
        <v>71</v>
      </c>
    </row>
    <row r="34" spans="1:9" x14ac:dyDescent="0.3">
      <c r="A34" s="2" t="s">
        <v>79</v>
      </c>
      <c r="B34" t="s">
        <v>6</v>
      </c>
      <c r="C34" s="17">
        <v>12457609</v>
      </c>
      <c r="D34">
        <f>Reaction!R47+Comment!K48+Shares!N38</f>
        <v>6</v>
      </c>
      <c r="E34" s="5"/>
    </row>
    <row r="35" spans="1:9" x14ac:dyDescent="0.3">
      <c r="A35" s="2" t="s">
        <v>79</v>
      </c>
      <c r="B35" t="s">
        <v>7</v>
      </c>
      <c r="C35" s="17">
        <v>78452390</v>
      </c>
      <c r="D35">
        <f>Reaction!R48+Comment!I49+Shares!N39</f>
        <v>8</v>
      </c>
      <c r="E35" s="5"/>
    </row>
    <row r="36" spans="1:9" x14ac:dyDescent="0.3">
      <c r="A36" s="2" t="s">
        <v>79</v>
      </c>
      <c r="B36" t="s">
        <v>8</v>
      </c>
      <c r="C36" s="17">
        <v>90573478</v>
      </c>
      <c r="D36">
        <f>Reaction!R49+Comment!K50+Shares!N48</f>
        <v>9</v>
      </c>
      <c r="E36" s="5"/>
    </row>
    <row r="37" spans="1:9" x14ac:dyDescent="0.3">
      <c r="A37" s="2" t="s">
        <v>79</v>
      </c>
      <c r="B37" t="s">
        <v>25</v>
      </c>
      <c r="C37" s="17">
        <v>12378359</v>
      </c>
      <c r="D37">
        <f>Reaction!R50+Comment!K51+Shares!N49</f>
        <v>7</v>
      </c>
      <c r="E37" s="5"/>
    </row>
    <row r="38" spans="1:9" x14ac:dyDescent="0.3">
      <c r="A38" s="2" t="s">
        <v>79</v>
      </c>
      <c r="B38" t="s">
        <v>26</v>
      </c>
      <c r="C38" s="17">
        <v>89237812</v>
      </c>
      <c r="D38">
        <f>Reaction!R51+Comment!K52+Shares!N50</f>
        <v>15</v>
      </c>
      <c r="E38" s="5" t="s">
        <v>72</v>
      </c>
    </row>
    <row r="40" spans="1:9" x14ac:dyDescent="0.3">
      <c r="D40" s="21" t="s">
        <v>96</v>
      </c>
      <c r="E40" s="21"/>
      <c r="F40" s="21"/>
      <c r="G40" s="21"/>
      <c r="H40" s="21"/>
      <c r="I40"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47EE-C57F-4A65-9D69-6B2E7E5096F5}">
  <sheetPr>
    <tabColor rgb="FF92D050"/>
  </sheetPr>
  <dimension ref="A1:J18"/>
  <sheetViews>
    <sheetView workbookViewId="0">
      <selection activeCell="A10" sqref="A10"/>
    </sheetView>
  </sheetViews>
  <sheetFormatPr defaultRowHeight="14.4" x14ac:dyDescent="0.3"/>
  <cols>
    <col min="1" max="1" width="12.5546875" bestFit="1" customWidth="1"/>
    <col min="2" max="2" width="15.44140625" bestFit="1" customWidth="1"/>
    <col min="3" max="4" width="15.44140625" customWidth="1"/>
    <col min="5" max="5" width="14.88671875" bestFit="1" customWidth="1"/>
  </cols>
  <sheetData>
    <row r="1" spans="1:10" x14ac:dyDescent="0.3">
      <c r="A1" s="9" t="s">
        <v>10</v>
      </c>
      <c r="B1" s="9" t="s">
        <v>47</v>
      </c>
      <c r="C1" s="9" t="s">
        <v>17</v>
      </c>
      <c r="D1" s="9" t="s">
        <v>82</v>
      </c>
      <c r="E1" s="9" t="s">
        <v>83</v>
      </c>
    </row>
    <row r="2" spans="1:10" x14ac:dyDescent="0.3">
      <c r="A2">
        <v>12457609</v>
      </c>
      <c r="B2">
        <f>Reaction!P15+Reaction!P23+Reaction!P31+Reaction!P39+Reaction!P47</f>
        <v>19</v>
      </c>
      <c r="C2">
        <f>Comment!I15+Comment!I23+Comment!I31+Comment!I40+Comment!I48</f>
        <v>14</v>
      </c>
      <c r="D2">
        <f>Shares!K14+Shares!K22+Shares!K30+Shares!K38+Shares!K46</f>
        <v>84</v>
      </c>
      <c r="E2">
        <f>SUM(B2,C2,D2)</f>
        <v>117</v>
      </c>
    </row>
    <row r="3" spans="1:10" x14ac:dyDescent="0.3">
      <c r="A3">
        <v>78452390</v>
      </c>
      <c r="B3">
        <f>Reaction!P16+Reaction!P24+Reaction!P32+Reaction!P40+Reaction!P48</f>
        <v>12</v>
      </c>
      <c r="C3">
        <f>Comment!I16+Comment!I24+Comment!I32+Comment!I41+Comment!I49</f>
        <v>14</v>
      </c>
      <c r="D3">
        <f>Shares!K15+Shares!K23+Shares!K31+Shares!K39+Shares!K47</f>
        <v>28</v>
      </c>
      <c r="E3">
        <f>SUM(B3,C3,D3)</f>
        <v>54</v>
      </c>
    </row>
    <row r="4" spans="1:10" x14ac:dyDescent="0.3">
      <c r="A4">
        <v>90573478</v>
      </c>
      <c r="B4">
        <f>Reaction!P17+Reaction!P25+Reaction!P33+Reaction!P41+Reaction!P49</f>
        <v>29</v>
      </c>
      <c r="C4">
        <f>Comment!I17+Comment!I25+Comment!I33+Comment!I42+Comment!I50</f>
        <v>8</v>
      </c>
      <c r="D4">
        <f>Shares!K16+Shares!K24+Shares!K32+Shares!K40+Shares!K48</f>
        <v>70</v>
      </c>
      <c r="E4">
        <f>SUM(B4,C4,D4)</f>
        <v>107</v>
      </c>
    </row>
    <row r="5" spans="1:10" x14ac:dyDescent="0.3">
      <c r="A5">
        <v>12378359</v>
      </c>
      <c r="B5">
        <f>Reaction!P18+Reaction!P26+Reaction!P34+Reaction!P42+Reaction!P50</f>
        <v>2</v>
      </c>
      <c r="C5">
        <f>Comment!I18+Comment!I26+Comment!I34+Comment!I43+Comment!I51</f>
        <v>18</v>
      </c>
      <c r="D5">
        <f>Shares!K17+Shares!K25+Shares!K33+Shares!K41+Shares!K49</f>
        <v>28</v>
      </c>
      <c r="E5">
        <f>SUM(B5,C5,D5)</f>
        <v>48</v>
      </c>
    </row>
    <row r="6" spans="1:10" x14ac:dyDescent="0.3">
      <c r="A6">
        <v>89237812</v>
      </c>
      <c r="B6">
        <f>Reaction!P19+Reaction!P27+Reaction!P35+Reaction!P43+Reaction!P51</f>
        <v>24</v>
      </c>
      <c r="C6">
        <f>Comment!I19+Comment!I27+Comment!I35+Comment!I44+Comment!I52</f>
        <v>16</v>
      </c>
      <c r="D6">
        <f>Shares!K18+Shares!K26+Shares!K34+Shares!K42+Shares!K50</f>
        <v>42</v>
      </c>
      <c r="E6">
        <f>SUM(B6,C6,D6)</f>
        <v>82</v>
      </c>
    </row>
    <row r="8" spans="1:10" x14ac:dyDescent="0.3">
      <c r="E8" s="21" t="s">
        <v>98</v>
      </c>
      <c r="F8" s="21"/>
      <c r="G8" s="21"/>
      <c r="H8" s="21"/>
      <c r="I8" s="21"/>
      <c r="J8" s="21"/>
    </row>
    <row r="10" spans="1:10" x14ac:dyDescent="0.3">
      <c r="A10" s="15" t="s">
        <v>84</v>
      </c>
      <c r="B10" s="15" t="s">
        <v>85</v>
      </c>
      <c r="C10" s="15" t="s">
        <v>43</v>
      </c>
      <c r="D10" s="15" t="s">
        <v>86</v>
      </c>
    </row>
    <row r="11" spans="1:10" x14ac:dyDescent="0.3">
      <c r="A11">
        <v>1</v>
      </c>
      <c r="B11">
        <v>117</v>
      </c>
      <c r="C11">
        <v>12457609</v>
      </c>
      <c r="D11">
        <v>100</v>
      </c>
    </row>
    <row r="12" spans="1:10" x14ac:dyDescent="0.3">
      <c r="A12">
        <v>2</v>
      </c>
      <c r="B12">
        <v>107</v>
      </c>
      <c r="C12">
        <v>90573478</v>
      </c>
      <c r="D12">
        <v>80</v>
      </c>
    </row>
    <row r="13" spans="1:10" x14ac:dyDescent="0.3">
      <c r="A13">
        <v>3</v>
      </c>
      <c r="B13">
        <v>82</v>
      </c>
      <c r="C13">
        <v>89237812</v>
      </c>
      <c r="D13">
        <v>60</v>
      </c>
    </row>
    <row r="14" spans="1:10" x14ac:dyDescent="0.3">
      <c r="A14">
        <v>4</v>
      </c>
      <c r="B14">
        <v>54</v>
      </c>
      <c r="C14">
        <v>78452390</v>
      </c>
      <c r="D14">
        <v>40</v>
      </c>
    </row>
    <row r="15" spans="1:10" x14ac:dyDescent="0.3">
      <c r="A15">
        <v>5</v>
      </c>
      <c r="B15">
        <v>48</v>
      </c>
      <c r="C15">
        <v>12378359</v>
      </c>
      <c r="D15">
        <v>20</v>
      </c>
    </row>
    <row r="17" spans="3:10" x14ac:dyDescent="0.3">
      <c r="C17" s="21" t="s">
        <v>99</v>
      </c>
      <c r="D17" s="21"/>
      <c r="E17" s="21"/>
      <c r="F17" s="21"/>
      <c r="G17" s="21"/>
      <c r="H17" s="21"/>
      <c r="I17" s="21"/>
      <c r="J17" s="21"/>
    </row>
    <row r="18" spans="3:10" x14ac:dyDescent="0.3">
      <c r="C18" s="36" t="s">
        <v>100</v>
      </c>
      <c r="D18" s="21"/>
      <c r="E18" s="21"/>
      <c r="F18" s="21"/>
      <c r="G18" s="21"/>
      <c r="H18"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C1C00-A263-4C16-B1A1-1050D3143D43}">
  <sheetPr>
    <tabColor rgb="FF00B0F0"/>
  </sheetPr>
  <dimension ref="A1:P15"/>
  <sheetViews>
    <sheetView tabSelected="1" workbookViewId="0">
      <selection activeCell="L6" sqref="L6"/>
    </sheetView>
  </sheetViews>
  <sheetFormatPr defaultRowHeight="14.4" x14ac:dyDescent="0.3"/>
  <cols>
    <col min="1" max="1" width="11" bestFit="1" customWidth="1"/>
    <col min="2" max="2" width="14.6640625" bestFit="1" customWidth="1"/>
    <col min="3" max="7" width="9" bestFit="1" customWidth="1"/>
    <col min="8" max="8" width="12.88671875" bestFit="1" customWidth="1"/>
  </cols>
  <sheetData>
    <row r="1" spans="1:16" x14ac:dyDescent="0.3">
      <c r="A1" s="15" t="s">
        <v>75</v>
      </c>
      <c r="B1" s="15" t="s">
        <v>87</v>
      </c>
      <c r="C1" s="38">
        <v>12457609</v>
      </c>
      <c r="D1" s="15">
        <v>78452390</v>
      </c>
      <c r="E1" s="15">
        <v>90573478</v>
      </c>
      <c r="F1" s="15">
        <v>12378359</v>
      </c>
      <c r="G1" s="15">
        <v>89237812</v>
      </c>
      <c r="H1" s="15" t="s">
        <v>85</v>
      </c>
    </row>
    <row r="2" spans="1:16" x14ac:dyDescent="0.3">
      <c r="A2">
        <v>1</v>
      </c>
      <c r="B2" s="41" t="s">
        <v>73</v>
      </c>
      <c r="C2">
        <f>(Reaction!P15+Comment!I15+Shares!K14)*'Popular Player'!D11</f>
        <v>4100</v>
      </c>
      <c r="D2">
        <f>(Reaction!P16+Comment!I16+Shares!K15)*'Popular Player'!D12</f>
        <v>2240</v>
      </c>
      <c r="E2">
        <f>(Reaction!P17+Comment!I17+Shares!K16)*'Popular Player'!D13</f>
        <v>1020</v>
      </c>
      <c r="F2">
        <f>(Reaction!P18+Comment!I18+Shares!K17)*'Popular Player'!D14</f>
        <v>600</v>
      </c>
      <c r="G2">
        <f>(Reaction!P19+Comment!I19+Shares!K18)*'Popular Player'!D15</f>
        <v>660</v>
      </c>
      <c r="H2">
        <f>SUM(C2,D2,E2,F2,G2)</f>
        <v>8620</v>
      </c>
    </row>
    <row r="3" spans="1:16" x14ac:dyDescent="0.3">
      <c r="A3">
        <v>2</v>
      </c>
      <c r="B3" s="41" t="s">
        <v>22</v>
      </c>
      <c r="C3">
        <f>(Reaction!P47+Comment!I48+Shares!K46)*'Popular Player'!D11</f>
        <v>2300</v>
      </c>
      <c r="D3">
        <f>(Reaction!P48+Comment!I49+Shares!K47)*'Popular Player'!D12</f>
        <v>960</v>
      </c>
      <c r="E3">
        <f>(Reaction!P49+Comment!I50+Shares!K48)*'Popular Player'!D13</f>
        <v>1320</v>
      </c>
      <c r="F3">
        <f>(Reaction!P50+Comment!I51+Shares!K49)*'Popular Player'!D14</f>
        <v>280</v>
      </c>
      <c r="G3">
        <f>(Reaction!P51+Comment!I52+Shares!K50)*'Popular Player'!D15</f>
        <v>380</v>
      </c>
      <c r="H3">
        <f>SUM(C3,D3,E3,F3,G3)</f>
        <v>5240</v>
      </c>
    </row>
    <row r="4" spans="1:16" x14ac:dyDescent="0.3">
      <c r="A4">
        <v>3</v>
      </c>
      <c r="B4" s="41" t="s">
        <v>74</v>
      </c>
      <c r="C4" s="6">
        <f>(Reaction!P23+Comment!I23+Shares!K22)*'Popular Player'!D11</f>
        <v>1800</v>
      </c>
      <c r="D4">
        <f>(Reaction!P24+Comment!I24+Shares!K23)*'Popular Player'!D12</f>
        <v>320</v>
      </c>
      <c r="E4">
        <f>(Reaction!P25+Comment!I25+Shares!K24)*'Popular Player'!D13</f>
        <v>1740</v>
      </c>
      <c r="F4">
        <f>(Reaction!P34+Comment!I26+Shares!K25)*'Popular Player'!D14</f>
        <v>440</v>
      </c>
      <c r="G4">
        <f>(Reaction!P27+Comment!I27+Shares!K26)*'Popular Player'!D15</f>
        <v>180</v>
      </c>
      <c r="H4">
        <f>SUM(C4,D4,E4,F4,G4)</f>
        <v>4480</v>
      </c>
    </row>
    <row r="5" spans="1:16" x14ac:dyDescent="0.3">
      <c r="A5">
        <v>4</v>
      </c>
      <c r="B5" s="41" t="s">
        <v>81</v>
      </c>
      <c r="C5">
        <f>(Reaction!P39+Comment!I40+Shares!K38)*'Popular Player'!D11</f>
        <v>1600</v>
      </c>
      <c r="D5">
        <f>(Reaction!P40+Comment!I41+Shares!K39)*'Popular Player'!D12</f>
        <v>400</v>
      </c>
      <c r="E5">
        <f>(Reaction!P41+Comment!I42+Shares!K40)*'Popular Player'!D13</f>
        <v>1920</v>
      </c>
      <c r="F5">
        <f>(Reaction!P42+Comment!I43+Shares!K41)*'Popular Player'!D14</f>
        <v>160</v>
      </c>
      <c r="G5">
        <f>(Reaction!P43+Comment!I44+Shares!K42)*'Popular Player'!D15</f>
        <v>120</v>
      </c>
      <c r="H5">
        <f>SUM(C5,D5,E5,F5,G5)</f>
        <v>4200</v>
      </c>
    </row>
    <row r="6" spans="1:16" x14ac:dyDescent="0.3">
      <c r="A6">
        <v>5</v>
      </c>
      <c r="B6" s="41" t="s">
        <v>80</v>
      </c>
      <c r="C6">
        <f>(Reaction!P31+Comment!I31+Shares!K30)*'Popular Player'!D11</f>
        <v>1900</v>
      </c>
      <c r="D6">
        <f>(Reaction!P32+Comment!I32+Shares!K31)*'Popular Player'!D12</f>
        <v>400</v>
      </c>
      <c r="E6">
        <f>(Reaction!P33+Comment!I33+Shares!K32)*'Popular Player'!D13</f>
        <v>420</v>
      </c>
      <c r="F6">
        <f>(Reaction!P34+Comment!I34+Shares!K33)*'Popular Player'!D14</f>
        <v>440</v>
      </c>
      <c r="G6">
        <f>(Reaction!P35+Comment!I35+Shares!K34)*'Popular Player'!D15</f>
        <v>300</v>
      </c>
      <c r="H6">
        <f>SUM(C6,D6,E6,F6,G6)</f>
        <v>3460</v>
      </c>
    </row>
    <row r="7" spans="1:16" x14ac:dyDescent="0.3">
      <c r="B7" s="41"/>
    </row>
    <row r="8" spans="1:16" x14ac:dyDescent="0.3">
      <c r="B8" s="50" t="s">
        <v>111</v>
      </c>
      <c r="C8" s="21">
        <v>100</v>
      </c>
      <c r="D8" s="21">
        <v>80</v>
      </c>
      <c r="E8" s="21">
        <v>60</v>
      </c>
      <c r="F8" s="21">
        <v>40</v>
      </c>
      <c r="G8" s="21">
        <v>20</v>
      </c>
      <c r="H8" s="21"/>
    </row>
    <row r="10" spans="1:16" x14ac:dyDescent="0.3">
      <c r="C10" s="36" t="s">
        <v>102</v>
      </c>
      <c r="D10" s="21"/>
      <c r="E10" s="21"/>
      <c r="F10" s="21"/>
      <c r="G10" s="21"/>
      <c r="H10" s="21"/>
      <c r="I10" s="21"/>
      <c r="J10" s="21"/>
      <c r="K10" s="21"/>
      <c r="L10" s="21"/>
      <c r="M10" s="21"/>
      <c r="N10" s="21"/>
      <c r="O10" s="21"/>
      <c r="P10" s="21"/>
    </row>
    <row r="11" spans="1:16" x14ac:dyDescent="0.3">
      <c r="C11" s="36"/>
      <c r="D11" s="42" t="s">
        <v>101</v>
      </c>
      <c r="E11" s="21"/>
      <c r="F11" s="21"/>
      <c r="G11" s="21"/>
      <c r="H11" s="21"/>
      <c r="I11" s="21"/>
      <c r="J11" s="21"/>
      <c r="K11" s="21"/>
      <c r="L11" s="21"/>
      <c r="M11" s="21"/>
      <c r="N11" s="21"/>
      <c r="O11" s="21"/>
      <c r="P11" s="21"/>
    </row>
    <row r="12" spans="1:16" x14ac:dyDescent="0.3">
      <c r="C12" s="36"/>
      <c r="D12" s="42" t="s">
        <v>103</v>
      </c>
      <c r="E12" s="21"/>
      <c r="F12" s="21"/>
      <c r="G12" s="21"/>
      <c r="H12" s="21"/>
      <c r="I12" s="21"/>
      <c r="J12" s="21"/>
      <c r="K12" s="21"/>
      <c r="L12" s="21"/>
      <c r="M12" s="21"/>
      <c r="N12" s="21"/>
      <c r="O12" s="21"/>
      <c r="P12" s="21"/>
    </row>
    <row r="14" spans="1:16" x14ac:dyDescent="0.3">
      <c r="C14" s="21" t="s">
        <v>104</v>
      </c>
      <c r="D14" s="21"/>
      <c r="E14" s="21"/>
      <c r="F14" s="21"/>
      <c r="G14" s="21"/>
      <c r="H14" s="21"/>
      <c r="I14" s="21"/>
    </row>
    <row r="15" spans="1:16" x14ac:dyDescent="0.3">
      <c r="C15" s="21" t="s">
        <v>105</v>
      </c>
      <c r="D15" s="21"/>
      <c r="E15" s="21"/>
      <c r="F15" s="21"/>
      <c r="G15" s="21"/>
      <c r="H15" s="21"/>
      <c r="I15" s="21"/>
    </row>
  </sheetData>
  <pageMargins left="0.7" right="0.7" top="0.75" bottom="0.75" header="0.3" footer="0.3"/>
  <pageSetup orientation="portrait" horizontalDpi="360" verticalDpi="36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T a b l e C o u n t I n S a n d b o x " > < C u s t o m C o n t e n t > < ! [ C D A T A [ 1 3 ] ] > < / 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 N a m e   a n d   I D 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 N a m e   a n d   I D 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D a t a M a s h u p   x m l n s = " h t t p : / / s c h e m a s . m i c r o s o f t . c o m / D a t a M a s h u p " > A A A A A A o G A A B Q S w M E F A A C A A g A C 7 h 2 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C 7 h 2 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4 d k v 3 h L s X A Q M A A D E e A A A T A B w A R m 9 y b X V s Y X M v U 2 V j d G l v b j E u b S C i G A A o o B Q A A A A A A A A A A A A A A A A A A A A A A A A A A A D t m F 1 v o k A U h u 9 N / A 8 T 9 0 Y T Y m q / 9 i t e E K W V 9 T N C Y z Z i N l O d X a n A G B g 3 N o 3 / f R k w B T q D E a V 2 t q k 3 x v d M 5 r z w n D l H 8 N C U m N g B W v h d + 1 4 s F A v e H L p o B j 6 V e t B G A D o z o D Z L o A 4 s R I o F 4 H 8 0 v H K n y F e U 9 R R Z 1 R F 2 F / c Y L 8 o 3 p o W q D e w Q 5 B C v X G p 8 M + 4 8 5 H o G Q f b S a C J v Q f D S O L + 6 N G 5 d v F o a A x c / + H m N 5 s C 4 g Q s E m p B A o K o q + I t c c H Z V X V v e u l S R g L O y L A k Q d 4 U q U m g g Y e 2 X N k e I U I O h r 6 e x 6 i e s J 9 x L b d O Z 1 U v h y s l m T F N N n j f z j d i Y + J f c Q n D m G 6 Z 7 6 f D e v 5 h t Z K u X e X k l M N 6 u k i 1 L m 0 I L u l 6 d m p 1 E b h t z 6 P z x 9 9 c f l y j a X H e h 4 / 3 G r t 3 A 1 s p 2 a J C m Y N x I T 0 + l O 0 0 Z B h c C V I d c X 1 b p 4 o 0 E w k B P 7 i p + h P g a I G h N N p t K s W A 6 3 O x J w j o m 0 A I N b N s + M t E Y J 8 y l U U 5 e Q W 6 c e b n f m L T e 1 + U O a P S 7 X a W n J 8 M Z e S s 2 f j D F p B 1 Y 2 8 0 6 d J 8 z 6 X j e U 3 M O z i 1 0 H m O U l W 7 / h 3 o U 4 4 6 5 Q G I i p s 5 2 E w 6 8 5 w w 4 l v U 0 f N O P c E d t K 0 e x 1 e h P T 0 y 6 o b f d f L f + c y a c y C x E r 9 Z a 8 l D R D k K 9 n T x C I U 5 M Q w b t f i M 4 w z 1 P p K N 3 O w z W X n b M U D 7 n y x e J / 0 W R f s l f f s W X r w 9 i G M w U o Q j G p h z D b 5 + x m o F e L N X R 7 J J y d n Q c + T N f / s K X v / L l 2 t l B d U F H k V B l E c 1 G p i r y H M V R m j f u z o O + p r M q H c u H N e t w 8 g i F N D 4 M G a h 7 z d 8 M 9 z + e 7 L U O + 4 v + / d q n P X s R D L A n 1 r i m h l I K g I b y O t V R G i F P N V W Z 5 X s i H S I L 0 t d i 3 t x c C o U 2 b i w F c X x J X q j Z t K d B z m W Y j j y 1 Q t g H L 6 q O + i N W b M k t m V U 1 m b O r 3 L s d / u Q 8 A r T k X v v m r s N G u o q m y b c K 0 9 m e H x c y v 8 i j Z S Z U g d J t U w q T h v I q y C j N f / 0 W N h g d 5 f O K W E / 0 7 3 R + p D a T 4 / 8 u v k k 3 i V 4 I H 1 B 5 Q e M Q r v I + u k f 2 7 n E h G M O P 7 v E u u 8 c / U E s B A i 0 A F A A C A A g A C 7 h 2 S 4 A t 9 0 2 n A A A A + A A A A B I A A A A A A A A A A A A A A A A A A A A A A E N v b m Z p Z y 9 Q Y W N r Y W d l L n h t b F B L A Q I t A B Q A A g A I A A u 4 d k s P y u m r p A A A A O k A A A A T A A A A A A A A A A A A A A A A A P M A A A B b Q 2 9 u d G V u d F 9 U e X B l c 1 0 u e G 1 s U E s B A i 0 A F A A C A A g A C 7 h 2 S / e E u x c B A w A A M R 4 A A B M A A A A A A A A A A A A A A A A A 5 A E A A E Z v c m 1 1 b G F z L 1 N l Y 3 R p b 2 4 x L m 1 Q S w U G A A A A A A M A A w D C A A A A M 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w A A A A A A A B p 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F t Z S U y M G F u Z C U y M E l E 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R X h j Z X B 0 a W 9 u I i A v P j x F b n R y e S B U e X B l P S J G a W x s T G F z d F V w Z G F 0 Z W Q i I F Z h b H V l P S J k M j A x N y 0 x M S 0 y M l Q y M T o z O D o w N C 4 x M z I 0 M D E 4 W i I g L z 4 8 R W 5 0 c n k g V H l w Z T 0 i R m l s b E V y c m 9 y Q 2 9 k Z S I g V m F s d W U 9 I n N V b m t u b 3 d u I i A v P j x F b n R y e S B U e X B l P S J G a W x s Q 2 9 s d W 1 u T m F t Z X M i I F Z h b H V l P S J z W y Z x d W 9 0 O 1 V T R V I g S U Q m c X V v d D s s J n F 1 b 3 Q 7 V V N F U k 5 B T U U m c X V v d D t d I i A v P j x F b n R y e S B U e X B l P S J G a W x s Q 2 9 s d W 1 u V H l w Z X M i I F Z h b H V l P S J z Q X d Z P S I g L z 4 8 R W 5 0 c n k g V H l w Z T 0 i R m l s b E V y c m 9 y Q 2 9 1 b n Q i I F Z h b H V l P S J s M C I g L z 4 8 R W 5 0 c n k g V H l w Z T 0 i R m l s b E N v d W 5 0 I i B W Y W x 1 Z T 0 i b D M 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O Y W 1 l I G F u Z C B J R C 9 D a G F u Z 2 V k I F R 5 c G U u e 1 V T R V I g S U Q s M H 0 m c X V v d D s s J n F 1 b 3 Q 7 U 2 V j d G l v b j E v T m F t Z S B h b m Q g S U Q v Q 2 h h b m d l Z C B U e X B l L n t V U 0 V S T k F N R S w x f S Z x d W 9 0 O 1 0 s J n F 1 b 3 Q 7 Q 2 9 s d W 1 u Q 2 9 1 b n Q m c X V v d D s 6 M i w m c X V v d D t L Z X l D b 2 x 1 b W 5 O Y W 1 l c y Z x d W 9 0 O z p b X S w m c X V v d D t D b 2 x 1 b W 5 J Z G V u d G l 0 a W V z J n F 1 b 3 Q 7 O l s m c X V v d D t T Z W N 0 a W 9 u M S 9 O Y W 1 l I G F u Z C B J R C 9 D a G F u Z 2 V k I F R 5 c G U u e 1 V T R V I g S U Q s M H 0 m c X V v d D s s J n F 1 b 3 Q 7 U 2 V j d G l v b j E v T m F t Z S B h b m Q g S U Q v Q 2 h h b m d l Z C B U e X B l L n t V U 0 V S T k F N R S w x f S Z x d W 9 0 O 1 0 s J n F 1 b 3 Q 7 U m V s Y X R p b 2 5 z a G l w S W 5 m b y Z x d W 9 0 O z p b X X 0 i I C 8 + P C 9 T d G F i b G V F b n R y a W V z P j w v S X R l b T 4 8 S X R l b T 4 8 S X R l b U x v Y 2 F 0 a W 9 u P j x J d G V t V H l w Z T 5 G b 3 J t d W x h P C 9 J d G V t V H l w Z T 4 8 S X R l b V B h d G g + U 2 V j d G l v b j E v T m F t Z S U y M G F u Z C U y M E l E L 1 N v d X J j Z T w v S X R l b V B h d G g + P C 9 J d G V t T G 9 j Y X R p b 2 4 + P F N 0 Y W J s Z U V u d H J p Z X M g L z 4 8 L 0 l 0 Z W 0 + P E l 0 Z W 0 + P E l 0 Z W 1 M b 2 N h d G l v b j 4 8 S X R l b V R 5 c G U + R m 9 y b X V s Y T w v S X R l b V R 5 c G U + P E l 0 Z W 1 Q Y X R o P l N l Y 3 R p b 2 4 x L 0 5 h b W U l M j B h b m Q l M j B J R C 9 O Y W 1 l J T I w Y W 5 k J T I w S U R f U 2 h l Z X Q 8 L 0 l 0 Z W 1 Q Y X R o P j w v S X R l b U x v Y 2 F 0 a W 9 u P j x T d G F i b G V F b n R y a W V z I C 8 + P C 9 J d G V t P j x J d G V t P j x J d G V t T G 9 j Y X R p b 2 4 + P E l 0 Z W 1 U e X B l P k Z v c m 1 1 b G E 8 L 0 l 0 Z W 1 U e X B l P j x J d G V t U G F 0 a D 5 T Z W N 0 a W 9 u M S 9 O Y W 1 l J T I w Y W 5 k J T I w S U Q v U H J v b W 9 0 Z W Q l M j B I Z W F k Z X J z P C 9 J d G V t U G F 0 a D 4 8 L 0 l 0 Z W 1 M b 2 N h d G l v b j 4 8 U 3 R h Y m x l R W 5 0 c m l l c y A v P j w v S X R l b T 4 8 S X R l b T 4 8 S X R l b U x v Y 2 F 0 a W 9 u P j x J d G V t V H l w Z T 5 G b 3 J t d W x h P C 9 J d G V t V H l w Z T 4 8 S X R l b V B h d G g + U 2 V j d G l v b j E v T m F t Z S U y M G F u Z C U y M E l E L 0 N o Y W 5 n Z W Q l M j B U e X B l P C 9 J d G V t U G F 0 a D 4 8 L 0 l 0 Z W 1 M b 2 N h d G l v b j 4 8 U 3 R h Y m x l R W 5 0 c m l l c y A v P j w v S X R l b T 4 8 S X R l b T 4 8 S X R l b U x v Y 2 F 0 a W 9 u P j x J d G V t V H l w Z T 5 G b 3 J t d W x h P C 9 J d G V t V H l w Z T 4 8 S X R l b V B h d G g + U 2 V j d G l v b j E v V G 9 0 Y W w l M j B D b 2 1 t Z W 5 0 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M Y X N 0 V X B k Y X R l Z C I g V m F s d W U 9 I m Q y M D E 3 L T E x L T I y V D I x O j M 4 O j A 0 L j E z N z Q 0 N T N a I i A v P j x F b n R y e S B U e X B l P S J G a W x s R X J y b 3 J D b 2 R l I i B W Y W x 1 Z T 0 i c 1 V u a 2 5 v d 2 4 i I C 8 + P E V u d H J 5 I F R 5 c G U 9 I k Z p b G x D b 2 x 1 b W 5 O Y W 1 l c y I g V m F s d W U 9 I n N b J n F 1 b 3 Q 7 V V N F U i B J R C Z x d W 9 0 O y w m c X V v d D t U T 1 R B T C B D T 0 1 N R U 5 U J n F 1 b 3 Q 7 X S I g L z 4 8 R W 5 0 c n k g V H l w Z T 0 i R m l s b E N v b H V t b l R 5 c G V z I i B W Y W x 1 Z T 0 i c 0 F 3 T T 0 i I C 8 + P E V u d H J 5 I F R 5 c G U 9 I k Z p b G x F c n J v c k N v d W 5 0 I i B W Y W x 1 Z T 0 i b D A i I C 8 + P E V u d H J 5 I F R 5 c G U 9 I k Z p b G x D b 3 V u d C I g V m F s d W U 9 I m w z 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9 0 Y W w g Q 2 9 t b W V u d C 9 D a G F u Z 2 V k I F R 5 c G U u e 1 V T R V I g S U Q s M H 0 m c X V v d D s s J n F 1 b 3 Q 7 U 2 V j d G l v b j E v V G 9 0 Y W w g Q 2 9 t b W V u d C 9 D a G F u Z 2 V k I F R 5 c G U u e 1 R P V E F M I E N P T U 1 F T l Q s M X 0 m c X V v d D t d L C Z x d W 9 0 O 0 N v b H V t b k N v d W 5 0 J n F 1 b 3 Q 7 O j I s J n F 1 b 3 Q 7 S 2 V 5 Q 2 9 s d W 1 u T m F t Z X M m c X V v d D s 6 W 1 0 s J n F 1 b 3 Q 7 Q 2 9 s d W 1 u S W R l b n R p d G l l c y Z x d W 9 0 O z p b J n F 1 b 3 Q 7 U 2 V j d G l v b j E v V G 9 0 Y W w g Q 2 9 t b W V u d C 9 D a G F u Z 2 V k I F R 5 c G U u e 1 V T R V I g S U Q s M H 0 m c X V v d D s s J n F 1 b 3 Q 7 U 2 V j d G l v b j E v V G 9 0 Y W w g Q 2 9 t b W V u d C 9 D a G F u Z 2 V k I F R 5 c G U u e 1 R P V E F M I E N P T U 1 F T l Q s M X 0 m c X V v d D t d L C Z x d W 9 0 O 1 J l b G F 0 a W 9 u c 2 h p c E l u Z m 8 m c X V v d D s 6 W 1 1 9 I i A v P j w v U 3 R h Y m x l R W 5 0 c m l l c z 4 8 L 0 l 0 Z W 0 + P E l 0 Z W 0 + P E l 0 Z W 1 M b 2 N h d G l v b j 4 8 S X R l b V R 5 c G U + R m 9 y b X V s Y T w v S X R l b V R 5 c G U + P E l 0 Z W 1 Q Y X R o P l N l Y 3 R p b 2 4 x L 1 R v d G F s J T I w Q 2 9 t b W V u d C 9 T b 3 V y Y 2 U 8 L 0 l 0 Z W 1 Q Y X R o P j w v S X R l b U x v Y 2 F 0 a W 9 u P j x T d G F i b G V F b n R y a W V z I C 8 + P C 9 J d G V t P j x J d G V t P j x J d G V t T G 9 j Y X R p b 2 4 + P E l 0 Z W 1 U e X B l P k Z v c m 1 1 b G E 8 L 0 l 0 Z W 1 U e X B l P j x J d G V t U G F 0 a D 5 T Z W N 0 a W 9 u M S 9 U b 3 R h b C U y M E N v b W 1 l b n Q v V G 9 0 Y W w l M j B D b 2 1 t Z W 5 0 X 1 N o Z W V 0 P C 9 J d G V t U G F 0 a D 4 8 L 0 l 0 Z W 1 M b 2 N h d G l v b j 4 8 U 3 R h Y m x l R W 5 0 c m l l c y A v P j w v S X R l b T 4 8 S X R l b T 4 8 S X R l b U x v Y 2 F 0 a W 9 u P j x J d G V t V H l w Z T 5 G b 3 J t d W x h P C 9 J d G V t V H l w Z T 4 8 S X R l b V B h d G g + U 2 V j d G l v b j E v V G 9 0 Y W w l M j B D b 2 1 t Z W 5 0 L 1 B y b 2 1 v d G V k J T I w S G V h Z G V y c z w v S X R l b V B h d G g + P C 9 J d G V t T G 9 j Y X R p b 2 4 + P F N 0 Y W J s Z U V u d H J p Z X M g L z 4 8 L 0 l 0 Z W 0 + P E l 0 Z W 0 + P E l 0 Z W 1 M b 2 N h d G l v b j 4 8 S X R l b V R 5 c G U + R m 9 y b X V s Y T w v S X R l b V R 5 c G U + P E l 0 Z W 1 Q Y X R o P l N l Y 3 R p b 2 4 x L 1 R v d G F s J T I w Q 2 9 t b W V u d C 9 D a G F u Z 2 V k J T I w V H l w Z T w v S X R l b V B h d G g + P C 9 J d G V t T G 9 j Y X R p b 2 4 + P F N 0 Y W J s Z U V u d H J p Z X M g L z 4 8 L 0 l 0 Z W 0 + P E l 0 Z W 0 + P E l 0 Z W 1 M b 2 N h d G l v b j 4 8 S X R l b V R 5 c G U + R m 9 y b X V s Y T w v S X R l b V R 5 c G U + P E l 0 Z W 1 Q Y X R o P l N l Y 3 R p b 2 4 x L 1 R v d G F s J T I w R W 1 v a m 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T c t M T E t M j J U M j E 6 M z g 6 M D Q u M T Q y N D U 3 N F o i I C 8 + P E V u d H J 5 I F R 5 c G U 9 I k Z p b G x F c n J v c k N v Z G U i I F Z h b H V l P S J z V W 5 r b m 9 3 b i I g L z 4 8 R W 5 0 c n k g V H l w Z T 0 i R m l s b E N v b H V t b k 5 h b W V z I i B W Y W x 1 Z T 0 i c 1 s m c X V v d D t V U 0 V S I E l E J n F 1 b 3 Q 7 L C Z x d W 9 0 O 1 R P V E F M I E V N T 0 p J J n F 1 b 3 Q 7 X S I g L z 4 8 R W 5 0 c n k g V H l w Z T 0 i R m l s b E N v b H V t b l R 5 c G V z I i B W Y W x 1 Z T 0 i c 0 F B T T 0 i I C 8 + P E V u d H J 5 I F R 5 c G U 9 I k Z p b G x F c n J v c k N v d W 5 0 I i B W Y W x 1 Z T 0 i b D A i I C 8 + P E V u d H J 5 I F R 5 c G U 9 I k Z p b G x D b 3 V u d C I g V m F s d W U 9 I m w y M i 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R v d G F s I E V t b 2 p p L 0 N o Y W 5 n Z W Q g V H l w Z S 5 7 V V N F U i B J R C w w f S Z x d W 9 0 O y w m c X V v d D t T Z W N 0 a W 9 u M S 9 U b 3 R h b C B F b W 9 q a S 9 D a G F u Z 2 V k I F R 5 c G U u e 1 R P V E F M I E V N T 0 p J L D F 9 J n F 1 b 3 Q 7 X S w m c X V v d D t D b 2 x 1 b W 5 D b 3 V u d C Z x d W 9 0 O z o y L C Z x d W 9 0 O 0 t l e U N v b H V t b k 5 h b W V z J n F 1 b 3 Q 7 O l t d L C Z x d W 9 0 O 0 N v b H V t b k l k Z W 5 0 a X R p Z X M m c X V v d D s 6 W y Z x d W 9 0 O 1 N l Y 3 R p b 2 4 x L 1 R v d G F s I E V t b 2 p p L 0 N o Y W 5 n Z W Q g V H l w Z S 5 7 V V N F U i B J R C w w f S Z x d W 9 0 O y w m c X V v d D t T Z W N 0 a W 9 u M S 9 U b 3 R h b C B F b W 9 q a S 9 D a G F u Z 2 V k I F R 5 c G U u e 1 R P V E F M I E V N T 0 p J L D F 9 J n F 1 b 3 Q 7 X S w m c X V v d D t S Z W x h d G l v b n N o a X B J b m Z v J n F 1 b 3 Q 7 O l t d f S I g L z 4 8 L 1 N 0 Y W J s Z U V u d H J p Z X M + P C 9 J d G V t P j x J d G V t P j x J d G V t T G 9 j Y X R p b 2 4 + P E l 0 Z W 1 U e X B l P k Z v c m 1 1 b G E 8 L 0 l 0 Z W 1 U e X B l P j x J d G V t U G F 0 a D 5 T Z W N 0 a W 9 u M S 9 U b 3 R h b C U y M E V t b 2 p p L 1 N v d X J j Z T w v S X R l b V B h d G g + P C 9 J d G V t T G 9 j Y X R p b 2 4 + P F N 0 Y W J s Z U V u d H J p Z X M g L z 4 8 L 0 l 0 Z W 0 + P E l 0 Z W 0 + P E l 0 Z W 1 M b 2 N h d G l v b j 4 8 S X R l b V R 5 c G U + R m 9 y b X V s Y T w v S X R l b V R 5 c G U + P E l 0 Z W 1 Q Y X R o P l N l Y 3 R p b 2 4 x L 1 R v d G F s J T I w R W 1 v a m k v V G 9 0 Y W w l M j B F b W 9 q a V 9 T a G V l d D w v S X R l b V B h d G g + P C 9 J d G V t T G 9 j Y X R p b 2 4 + P F N 0 Y W J s Z U V u d H J p Z X M g L z 4 8 L 0 l 0 Z W 0 + P E l 0 Z W 0 + P E l 0 Z W 1 M b 2 N h d G l v b j 4 8 S X R l b V R 5 c G U + R m 9 y b X V s Y T w v S X R l b V R 5 c G U + P E l 0 Z W 1 Q Y X R o P l N l Y 3 R p b 2 4 x L 1 R v d G F s J T I w R W 1 v a m k v U H J v b W 9 0 Z W Q l M j B I Z W F k Z X J z P C 9 J d G V t U G F 0 a D 4 8 L 0 l 0 Z W 1 M b 2 N h d G l v b j 4 8 U 3 R h Y m x l R W 5 0 c m l l c y A v P j w v S X R l b T 4 8 S X R l b T 4 8 S X R l b U x v Y 2 F 0 a W 9 u P j x J d G V t V H l w Z T 5 G b 3 J t d W x h P C 9 J d G V t V H l w Z T 4 8 S X R l b V B h d G g + U 2 V j d G l v b j E v V G 9 0 Y W w l M j B F b W 9 q a S 9 D a G F u Z 2 V k J T I w V H l w Z T w v S X R l b V B h d G g + P C 9 J d G V t T G 9 j Y X R p b 2 4 + P F N 0 Y W J s Z U V u d H J p Z X M g L z 4 8 L 0 l 0 Z W 0 + P E l 0 Z W 0 + P E l 0 Z W 1 M b 2 N h d G l v b j 4 8 S X R l b V R 5 c G U + R m 9 y b X V s Y T w v S X R l b V R 5 c G U + P E l 0 Z W 1 Q Y X R o P l N l Y 3 R p b 2 4 x L 1 R v d G F s J T I w T G l r Z 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l Q y M T o z O D o w N C 4 x N T E 0 N T I z W i I g L z 4 8 R W 5 0 c n k g V H l w Z T 0 i R m l s b E V y c m 9 y Q 2 9 k Z S I g V m F s d W U 9 I n N V b m t u b 3 d u I i A v P j x F b n R y e S B U e X B l P S J G a W x s Q 2 9 s d W 1 u T m F t Z X M i I F Z h b H V l P S J z W y Z x d W 9 0 O 0 l E J n F 1 b 3 Q 7 L C Z x d W 9 0 O 1 R P V E F M I E x J S 0 U m c X V v d D t d I i A v P j x F b n R y e S B U e X B l P S J G a W x s Q 2 9 s d W 1 u V H l w Z X M i I F Z h b H V l P S J z Q X d N P S I g L z 4 8 R W 5 0 c n k g V H l w Z T 0 i R m l s b E V y c m 9 y Q 2 9 1 b n Q i I F Z h b H V l P S J s M C I g L z 4 8 R W 5 0 c n k g V H l w Z T 0 i R m l s b E N v d W 5 0 I i B W Y W x 1 Z T 0 i b D M 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U b 3 R h b C B M a W t l L 0 N o Y W 5 n Z W Q g V H l w Z S 5 7 S U Q s M H 0 m c X V v d D s s J n F 1 b 3 Q 7 U 2 V j d G l v b j E v V G 9 0 Y W w g T G l r Z S 9 D a G F u Z 2 V k I F R 5 c G U u e 1 R P V E F M I E x J S 0 U s M X 0 m c X V v d D t d L C Z x d W 9 0 O 0 N v b H V t b k N v d W 5 0 J n F 1 b 3 Q 7 O j I s J n F 1 b 3 Q 7 S 2 V 5 Q 2 9 s d W 1 u T m F t Z X M m c X V v d D s 6 W 1 0 s J n F 1 b 3 Q 7 Q 2 9 s d W 1 u S W R l b n R p d G l l c y Z x d W 9 0 O z p b J n F 1 b 3 Q 7 U 2 V j d G l v b j E v V G 9 0 Y W w g T G l r Z S 9 D a G F u Z 2 V k I F R 5 c G U u e 0 l E L D B 9 J n F 1 b 3 Q 7 L C Z x d W 9 0 O 1 N l Y 3 R p b 2 4 x L 1 R v d G F s I E x p a 2 U v Q 2 h h b m d l Z C B U e X B l L n t U T 1 R B T C B M S U t F L D F 9 J n F 1 b 3 Q 7 X S w m c X V v d D t S Z W x h d G l v b n N o a X B J b m Z v J n F 1 b 3 Q 7 O l t d f S I g L z 4 8 L 1 N 0 Y W J s Z U V u d H J p Z X M + P C 9 J d G V t P j x J d G V t P j x J d G V t T G 9 j Y X R p b 2 4 + P E l 0 Z W 1 U e X B l P k Z v c m 1 1 b G E 8 L 0 l 0 Z W 1 U e X B l P j x J d G V t U G F 0 a D 5 T Z W N 0 a W 9 u M S 9 U b 3 R h b C U y M E x p a 2 U v U 2 9 1 c m N l P C 9 J d G V t U G F 0 a D 4 8 L 0 l 0 Z W 1 M b 2 N h d G l v b j 4 8 U 3 R h Y m x l R W 5 0 c m l l c y A v P j w v S X R l b T 4 8 S X R l b T 4 8 S X R l b U x v Y 2 F 0 a W 9 u P j x J d G V t V H l w Z T 5 G b 3 J t d W x h P C 9 J d G V t V H l w Z T 4 8 S X R l b V B h d G g + U 2 V j d G l v b j E v V G 9 0 Y W w l M j B M a W t l L 1 R v d G F s J T I w T G l r Z V 9 T a G V l d D w v S X R l b V B h d G g + P C 9 J d G V t T G 9 j Y X R p b 2 4 + P F N 0 Y W J s Z U V u d H J p Z X M g L z 4 8 L 0 l 0 Z W 0 + P E l 0 Z W 0 + P E l 0 Z W 1 M b 2 N h d G l v b j 4 8 S X R l b V R 5 c G U + R m 9 y b X V s Y T w v S X R l b V R 5 c G U + P E l 0 Z W 1 Q Y X R o P l N l Y 3 R p b 2 4 x L 1 R v d G F s J T I w T G l r Z S 9 Q c m 9 t b 3 R l Z C U y M E h l Y W R l c n M 8 L 0 l 0 Z W 1 Q Y X R o P j w v S X R l b U x v Y 2 F 0 a W 9 u P j x T d G F i b G V F b n R y a W V z I C 8 + P C 9 J d G V t P j x J d G V t P j x J d G V t T G 9 j Y X R p b 2 4 + P E l 0 Z W 1 U e X B l P k Z v c m 1 1 b G E 8 L 0 l 0 Z W 1 U e X B l P j x J d G V t U G F 0 a D 5 T Z W N 0 a W 9 u M S 9 U b 3 R h b C U y M E x p a 2 U v Q 2 h h b m d l Z C U y M F R 5 c G U 8 L 0 l 0 Z W 1 Q Y X R o P j w v S X R l b U x v Y 2 F 0 a W 9 u P j x T d G F i b G V F b n R y a W V z I C 8 + P C 9 J d G V t P j x J d G V t P j x J d G V t T G 9 j Y X R p b 2 4 + P E l 0 Z W 1 U e X B l P k Z v c m 1 1 b G E 8 L 0 l 0 Z W 1 U e X B l P j x J d G V t U G F 0 a D 5 T Z W N 0 a W 9 u M S 9 U b 3 R h b C U y M F N o Y X J l 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l Q y M T o z O D o w N C 4 x N T U 0 N j M 3 W i I g L z 4 8 R W 5 0 c n k g V H l w Z T 0 i R m l s b E V y c m 9 y Q 2 9 k Z S I g V m F s d W U 9 I n N V b m t u b 3 d u I i A v P j x F b n R y e S B U e X B l P S J G a W x s Q 2 9 s d W 1 u T m F t Z X M i I F Z h b H V l P S J z W y Z x d W 9 0 O 1 V T R V I g S U Q m c X V v d D s s J n F 1 b 3 Q 7 V E 9 U Q U w g U 0 h B U k V T J n F 1 b 3 Q 7 X S I g L z 4 8 R W 5 0 c n k g V H l w Z T 0 i R m l s b E N v b H V t b l R 5 c G V z I i B W Y W x 1 Z T 0 i c 0 F 3 T T 0 i I C 8 + P E V u d H J 5 I F R 5 c G U 9 I k Z p b G x F c n J v c k N v d W 5 0 I i B W Y W x 1 Z T 0 i b D A i I C 8 + P E V u d H J 5 I F R 5 c G U 9 I k Z p b G x D b 3 V u d C I g V m F s d W U 9 I m w z 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9 0 Y W w g U 2 h h c m V z L 0 N o Y W 5 n Z W Q g V H l w Z S 5 7 V V N F U i B J R C w w f S Z x d W 9 0 O y w m c X V v d D t T Z W N 0 a W 9 u M S 9 U b 3 R h b C B T a G F y Z X M v Q 2 h h b m d l Z C B U e X B l L n t U T 1 R B T C B T S E F S R V M s M X 0 m c X V v d D t d L C Z x d W 9 0 O 0 N v b H V t b k N v d W 5 0 J n F 1 b 3 Q 7 O j I s J n F 1 b 3 Q 7 S 2 V 5 Q 2 9 s d W 1 u T m F t Z X M m c X V v d D s 6 W 1 0 s J n F 1 b 3 Q 7 Q 2 9 s d W 1 u S W R l b n R p d G l l c y Z x d W 9 0 O z p b J n F 1 b 3 Q 7 U 2 V j d G l v b j E v V G 9 0 Y W w g U 2 h h c m V z L 0 N o Y W 5 n Z W Q g V H l w Z S 5 7 V V N F U i B J R C w w f S Z x d W 9 0 O y w m c X V v d D t T Z W N 0 a W 9 u M S 9 U b 3 R h b C B T a G F y Z X M v Q 2 h h b m d l Z C B U e X B l L n t U T 1 R B T C B T S E F S R V M s M X 0 m c X V v d D t d L C Z x d W 9 0 O 1 J l b G F 0 a W 9 u c 2 h p c E l u Z m 8 m c X V v d D s 6 W 1 1 9 I i A v P j w v U 3 R h Y m x l R W 5 0 c m l l c z 4 8 L 0 l 0 Z W 0 + P E l 0 Z W 0 + P E l 0 Z W 1 M b 2 N h d G l v b j 4 8 S X R l b V R 5 c G U + R m 9 y b X V s Y T w v S X R l b V R 5 c G U + P E l 0 Z W 1 Q Y X R o P l N l Y 3 R p b 2 4 x L 1 R v d G F s J T I w U 2 h h c m V z L 1 N v d X J j Z T w v S X R l b V B h d G g + P C 9 J d G V t T G 9 j Y X R p b 2 4 + P F N 0 Y W J s Z U V u d H J p Z X M g L z 4 8 L 0 l 0 Z W 0 + P E l 0 Z W 0 + P E l 0 Z W 1 M b 2 N h d G l v b j 4 8 S X R l b V R 5 c G U + R m 9 y b X V s Y T w v S X R l b V R 5 c G U + P E l 0 Z W 1 Q Y X R o P l N l Y 3 R p b 2 4 x L 1 R v d G F s J T I w U 2 h h c m V z L 1 R v d G F s J T I w U 2 h h c m V z X 1 N o Z W V 0 P C 9 J d G V t U G F 0 a D 4 8 L 0 l 0 Z W 1 M b 2 N h d G l v b j 4 8 U 3 R h Y m x l R W 5 0 c m l l c y A v P j w v S X R l b T 4 8 S X R l b T 4 8 S X R l b U x v Y 2 F 0 a W 9 u P j x J d G V t V H l w Z T 5 G b 3 J t d W x h P C 9 J d G V t V H l w Z T 4 8 S X R l b V B h d G g + U 2 V j d G l v b j E v V G 9 0 Y W w l M j B T a G F y Z X M v U H J v b W 9 0 Z W Q l M j B I Z W F k Z X J z P C 9 J d G V t U G F 0 a D 4 8 L 0 l 0 Z W 1 M b 2 N h d G l v b j 4 8 U 3 R h Y m x l R W 5 0 c m l l c y A v P j w v S X R l b T 4 8 S X R l b T 4 8 S X R l b U x v Y 2 F 0 a W 9 u P j x J d G V t V H l w Z T 5 G b 3 J t d W x h P C 9 J d G V t V H l w Z T 4 8 S X R l b V B h d G g + U 2 V j d G l v b j E v V G 9 0 Y W w l M j B T a G F y Z X M v Q 2 h h b m d l Z C U y M F R 5 c G U 8 L 0 l 0 Z W 1 Q Y X R o P j w v S X R l b U x v Y 2 F 0 a W 9 u P j x T d G F i b G V F b n R y a W V z I C 8 + P C 9 J d G V t P j x J d G V t P j x J d G V t T G 9 j Y X R p b 2 4 + P E l 0 Z W 1 U e X B l P k Z v c m 1 1 b G E 8 L 0 l 0 Z W 1 U e X B l P j x J d G V t U G F 0 a D 5 T Z W N 0 a W 9 u M S 9 D b 2 1 t Z W 5 0 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R X h j Z X B 0 a W 9 u I i A v P j x F b n R y e S B U e X B l P S J G a W x s T G F z d F V w Z G F 0 Z W Q i I F Z h b H V l P S J k M j A x N y 0 x M S 0 y M l Q y M T o z O D o w N C 4 x N j U 0 O D g 5 W i I g L z 4 8 R W 5 0 c n k g V H l w Z T 0 i R m l s b E V y c m 9 y Q 2 9 k Z S I g V m F s d W U 9 I n N V b m t u b 3 d u I i A v P j x F b n R y e S B U e X B l P S J G a W x s Q 2 9 s d W 1 u T m F t Z X M i I F Z h b H V l P S J z W y Z x d W 9 0 O 0 N v b H V t b j E m c X V v d D s s J n F 1 b 3 Q 7 Q 2 9 s d W 1 u M i Z x d W 9 0 O y w m c X V v d D t D b 2 x 1 b W 4 z J n F 1 b 3 Q 7 L C Z x d W 9 0 O 0 N v b H V t b j Q m c X V v d D s s J n F 1 b 3 Q 7 Q 2 9 s d W 1 u N S Z x d W 9 0 O y w m c X V v d D t D b 2 x 1 b W 4 2 J n F 1 b 3 Q 7 X S I g L z 4 8 R W 5 0 c n k g V H l w Z T 0 i R m l s b E N v b H V t b l R 5 c G V z I i B W Y W x 1 Z T 0 i c 0 F B Q U d B Q U F E I i A v P j x F b n R y e S B U e X B l P S J G a W x s R X J y b 3 J D b 3 V u d C I g V m F s d W U 9 I m w w I i A v P j x F b n R y e S B U e X B l P S J G a W x s Q 2 9 1 b n Q i I F Z h b H V l P S J s M T E 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D b 2 1 t Z W 5 0 L 0 N o Y W 5 n Z W Q g V H l w Z S 5 7 Q 2 9 s d W 1 u M S w w f S Z x d W 9 0 O y w m c X V v d D t T Z W N 0 a W 9 u M S 9 D b 2 1 t Z W 5 0 L 0 N o Y W 5 n Z W Q g V H l w Z S 5 7 Q 2 9 s d W 1 u M i w x f S Z x d W 9 0 O y w m c X V v d D t T Z W N 0 a W 9 u M S 9 D b 2 1 t Z W 5 0 L 0 N o Y W 5 n Z W Q g V H l w Z S 5 7 Q 2 9 s d W 1 u M y w y f S Z x d W 9 0 O y w m c X V v d D t T Z W N 0 a W 9 u M S 9 D b 2 1 t Z W 5 0 L 0 N o Y W 5 n Z W Q g V H l w Z S 5 7 Q 2 9 s d W 1 u N C w z f S Z x d W 9 0 O y w m c X V v d D t T Z W N 0 a W 9 u M S 9 D b 2 1 t Z W 5 0 L 0 N o Y W 5 n Z W Q g V H l w Z S 5 7 Q 2 9 s d W 1 u N S w 0 f S Z x d W 9 0 O y w m c X V v d D t T Z W N 0 a W 9 u M S 9 D b 2 1 t Z W 5 0 L 0 N o Y W 5 n Z W Q g V H l w Z S 5 7 Q 2 9 s d W 1 u N i w 1 f S Z x d W 9 0 O 1 0 s J n F 1 b 3 Q 7 Q 2 9 s d W 1 u Q 2 9 1 b n Q m c X V v d D s 6 N i w m c X V v d D t L Z X l D b 2 x 1 b W 5 O Y W 1 l c y Z x d W 9 0 O z p b X S w m c X V v d D t D b 2 x 1 b W 5 J Z G V u d G l 0 a W V z J n F 1 b 3 Q 7 O l s m c X V v d D t T Z W N 0 a W 9 u M S 9 D b 2 1 t Z W 5 0 L 0 N o Y W 5 n Z W Q g V H l w Z S 5 7 Q 2 9 s d W 1 u M S w w f S Z x d W 9 0 O y w m c X V v d D t T Z W N 0 a W 9 u M S 9 D b 2 1 t Z W 5 0 L 0 N o Y W 5 n Z W Q g V H l w Z S 5 7 Q 2 9 s d W 1 u M i w x f S Z x d W 9 0 O y w m c X V v d D t T Z W N 0 a W 9 u M S 9 D b 2 1 t Z W 5 0 L 0 N o Y W 5 n Z W Q g V H l w Z S 5 7 Q 2 9 s d W 1 u M y w y f S Z x d W 9 0 O y w m c X V v d D t T Z W N 0 a W 9 u M S 9 D b 2 1 t Z W 5 0 L 0 N o Y W 5 n Z W Q g V H l w Z S 5 7 Q 2 9 s d W 1 u N C w z f S Z x d W 9 0 O y w m c X V v d D t T Z W N 0 a W 9 u M S 9 D b 2 1 t Z W 5 0 L 0 N o Y W 5 n Z W Q g V H l w Z S 5 7 Q 2 9 s d W 1 u N S w 0 f S Z x d W 9 0 O y w m c X V v d D t T Z W N 0 a W 9 u M S 9 D b 2 1 t Z W 5 0 L 0 N o Y W 5 n Z W Q g V H l w Z S 5 7 Q 2 9 s d W 1 u N i w 1 f S Z x d W 9 0 O 1 0 s J n F 1 b 3 Q 7 U m V s Y X R p b 2 5 z a G l w S W 5 m b y Z x d W 9 0 O z p b X X 0 i I C 8 + P C 9 T d G F i b G V F b n R y a W V z P j w v S X R l b T 4 8 S X R l b T 4 8 S X R l b U x v Y 2 F 0 a W 9 u P j x J d G V t V H l w Z T 5 G b 3 J t d W x h P C 9 J d G V t V H l w Z T 4 8 S X R l b V B h d G g + U 2 V j d G l v b j E v Q 2 9 t b W V u d C 9 T b 3 V y Y 2 U 8 L 0 l 0 Z W 1 Q Y X R o P j w v S X R l b U x v Y 2 F 0 a W 9 u P j x T d G F i b G V F b n R y a W V z I C 8 + P C 9 J d G V t P j x J d G V t P j x J d G V t T G 9 j Y X R p b 2 4 + P E l 0 Z W 1 U e X B l P k Z v c m 1 1 b G E 8 L 0 l 0 Z W 1 U e X B l P j x J d G V t U G F 0 a D 5 T Z W N 0 a W 9 u M S 9 D b 2 1 t Z W 5 0 L 0 N v b W 1 l b n R f U 2 h l Z X Q 8 L 0 l 0 Z W 1 Q Y X R o P j w v S X R l b U x v Y 2 F 0 a W 9 u P j x T d G F i b G V F b n R y a W V z I C 8 + P C 9 J d G V t P j x J d G V t P j x J d G V t T G 9 j Y X R p b 2 4 + P E l 0 Z W 1 U e X B l P k Z v c m 1 1 b G E 8 L 0 l 0 Z W 1 U e X B l P j x J d G V t U G F 0 a D 5 T Z W N 0 a W 9 u M S 9 D b 2 1 t Z W 5 0 L 0 N o Y W 5 n Z W Q l M j B U e X B l P C 9 J d G V t U G F 0 a D 4 8 L 0 l 0 Z W 1 M b 2 N h d G l v b j 4 8 U 3 R h Y m x l R W 5 0 c m l l c y A v P j w v S X R l b T 4 8 S X R l b T 4 8 S X R l b U x v Y 2 F 0 a W 9 u P j x J d G V t V H l w Z T 5 G b 3 J t d W x h P C 9 J d G V t V H l w Z T 4 8 S X R l b V B h d G g + U 2 V j d G l v b j E v R W 1 v a m 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F e G N l c H R p b 2 4 i I C 8 + P E V u d H J 5 I F R 5 c G U 9 I k Z p b G x M Y X N 0 V X B k Y X R l Z C I g V m F s d W U 9 I m Q y M D E 3 L T E x L T I y V D I x O j M 4 O j A 0 L j E 3 M D U z M j B a I i A v P j x F b n R y e S B U e X B l P S J G a W x s R X J y b 3 J D b 2 R l I i B W Y W x 1 Z T 0 i c 1 V u a 2 5 v d 2 4 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t d I i A v P j x F b n R y e S B U e X B l P S J G a W x s Q 2 9 s d W 1 u V H l w Z X M i I F Z h b H V l P S J z Q U F B Q U F B Q U F B Q U F B Q X c 9 P S I g L z 4 8 R W 5 0 c n k g V H l w Z T 0 i R m l s b E V y c m 9 y Q 2 9 1 b n Q i I F Z h b H V l P S J s M C I g L z 4 8 R W 5 0 c n k g V H l w Z T 0 i R m l s b E N v d W 5 0 I i B W Y W x 1 Z T 0 i b D E x 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0 V t b 2 p p L 0 N o Y W 5 n Z W Q g V H l w Z S 5 7 Q 2 9 s d W 1 u M S w w f S Z x d W 9 0 O y w m c X V v d D t T Z W N 0 a W 9 u M S 9 F b W 9 q a S 9 D a G F u Z 2 V k I F R 5 c G U u e 0 N v b H V t b j I s M X 0 m c X V v d D s s J n F 1 b 3 Q 7 U 2 V j d G l v b j E v R W 1 v a m k v Q 2 h h b m d l Z C B U e X B l L n t D b 2 x 1 b W 4 z L D J 9 J n F 1 b 3 Q 7 L C Z x d W 9 0 O 1 N l Y 3 R p b 2 4 x L 0 V t b 2 p p L 0 N o Y W 5 n Z W Q g V H l w Z S 5 7 Q 2 9 s d W 1 u N C w z f S Z x d W 9 0 O y w m c X V v d D t T Z W N 0 a W 9 u M S 9 F b W 9 q a S 9 D a G F u Z 2 V k I F R 5 c G U u e 0 N v b H V t b j U s N H 0 m c X V v d D s s J n F 1 b 3 Q 7 U 2 V j d G l v b j E v R W 1 v a m k v Q 2 h h b m d l Z C B U e X B l L n t D b 2 x 1 b W 4 2 L D V 9 J n F 1 b 3 Q 7 L C Z x d W 9 0 O 1 N l Y 3 R p b 2 4 x L 0 V t b 2 p p L 0 N o Y W 5 n Z W Q g V H l w Z S 5 7 Q 2 9 s d W 1 u N y w 2 f S Z x d W 9 0 O y w m c X V v d D t T Z W N 0 a W 9 u M S 9 F b W 9 q a S 9 D a G F u Z 2 V k I F R 5 c G U u e 0 N v b H V t b j g s N 3 0 m c X V v d D s s J n F 1 b 3 Q 7 U 2 V j d G l v b j E v R W 1 v a m k v Q 2 h h b m d l Z C B U e X B l L n t D b 2 x 1 b W 4 5 L D h 9 J n F 1 b 3 Q 7 L C Z x d W 9 0 O 1 N l Y 3 R p b 2 4 x L 0 V t b 2 p p L 0 N o Y W 5 n Z W Q g V H l w Z S 5 7 Q 2 9 s d W 1 u M T A s O X 0 m c X V v d D t d L C Z x d W 9 0 O 0 N v b H V t b k N v d W 5 0 J n F 1 b 3 Q 7 O j E w L C Z x d W 9 0 O 0 t l e U N v b H V t b k 5 h b W V z J n F 1 b 3 Q 7 O l t d L C Z x d W 9 0 O 0 N v b H V t b k l k Z W 5 0 a X R p Z X M m c X V v d D s 6 W y Z x d W 9 0 O 1 N l Y 3 R p b 2 4 x L 0 V t b 2 p p L 0 N o Y W 5 n Z W Q g V H l w Z S 5 7 Q 2 9 s d W 1 u M S w w f S Z x d W 9 0 O y w m c X V v d D t T Z W N 0 a W 9 u M S 9 F b W 9 q a S 9 D a G F u Z 2 V k I F R 5 c G U u e 0 N v b H V t b j I s M X 0 m c X V v d D s s J n F 1 b 3 Q 7 U 2 V j d G l v b j E v R W 1 v a m k v Q 2 h h b m d l Z C B U e X B l L n t D b 2 x 1 b W 4 z L D J 9 J n F 1 b 3 Q 7 L C Z x d W 9 0 O 1 N l Y 3 R p b 2 4 x L 0 V t b 2 p p L 0 N o Y W 5 n Z W Q g V H l w Z S 5 7 Q 2 9 s d W 1 u N C w z f S Z x d W 9 0 O y w m c X V v d D t T Z W N 0 a W 9 u M S 9 F b W 9 q a S 9 D a G F u Z 2 V k I F R 5 c G U u e 0 N v b H V t b j U s N H 0 m c X V v d D s s J n F 1 b 3 Q 7 U 2 V j d G l v b j E v R W 1 v a m k v Q 2 h h b m d l Z C B U e X B l L n t D b 2 x 1 b W 4 2 L D V 9 J n F 1 b 3 Q 7 L C Z x d W 9 0 O 1 N l Y 3 R p b 2 4 x L 0 V t b 2 p p L 0 N o Y W 5 n Z W Q g V H l w Z S 5 7 Q 2 9 s d W 1 u N y w 2 f S Z x d W 9 0 O y w m c X V v d D t T Z W N 0 a W 9 u M S 9 F b W 9 q a S 9 D a G F u Z 2 V k I F R 5 c G U u e 0 N v b H V t b j g s N 3 0 m c X V v d D s s J n F 1 b 3 Q 7 U 2 V j d G l v b j E v R W 1 v a m k v Q 2 h h b m d l Z C B U e X B l L n t D b 2 x 1 b W 4 5 L D h 9 J n F 1 b 3 Q 7 L C Z x d W 9 0 O 1 N l Y 3 R p b 2 4 x L 0 V t b 2 p p L 0 N o Y W 5 n Z W Q g V H l w Z S 5 7 Q 2 9 s d W 1 u M T A s O X 0 m c X V v d D t d L C Z x d W 9 0 O 1 J l b G F 0 a W 9 u c 2 h p c E l u Z m 8 m c X V v d D s 6 W 1 1 9 I i A v P j w v U 3 R h Y m x l R W 5 0 c m l l c z 4 8 L 0 l 0 Z W 0 + P E l 0 Z W 0 + P E l 0 Z W 1 M b 2 N h d G l v b j 4 8 S X R l b V R 5 c G U + R m 9 y b X V s Y T w v S X R l b V R 5 c G U + P E l 0 Z W 1 Q Y X R o P l N l Y 3 R p b 2 4 x L 0 V t b 2 p p L 1 N v d X J j Z T w v S X R l b V B h d G g + P C 9 J d G V t T G 9 j Y X R p b 2 4 + P F N 0 Y W J s Z U V u d H J p Z X M g L z 4 8 L 0 l 0 Z W 0 + P E l 0 Z W 0 + P E l 0 Z W 1 M b 2 N h d G l v b j 4 8 S X R l b V R 5 c G U + R m 9 y b X V s Y T w v S X R l b V R 5 c G U + P E l 0 Z W 1 Q Y X R o P l N l Y 3 R p b 2 4 x L 0 V t b 2 p p L 0 V t b 2 p p X 1 N o Z W V 0 P C 9 J d G V t U G F 0 a D 4 8 L 0 l 0 Z W 1 M b 2 N h d G l v b j 4 8 U 3 R h Y m x l R W 5 0 c m l l c y A v P j w v S X R l b T 4 8 S X R l b T 4 8 S X R l b U x v Y 2 F 0 a W 9 u P j x J d G V t V H l w Z T 5 G b 3 J t d W x h P C 9 J d G V t V H l w Z T 4 8 S X R l b V B h d G g + U 2 V j d G l v b j E v R W 1 v a m k v Q 2 h h b m d l Z C U y M F R 5 c G U 8 L 0 l 0 Z W 1 Q Y X R o P j w v S X R l b U x v Y 2 F 0 a W 9 u P j x T d G F i b G V F b n R y a W V z I C 8 + P C 9 J d G V t P j x J d G V t P j x J d G V t T G 9 j Y X R p b 2 4 + P E l 0 Z W 1 U e X B l P k Z v c m 1 1 b G E 8 L 0 l 0 Z W 1 U e X B l P j x J d G V t U G F 0 a D 5 T Z W N 0 a W 9 u M S 9 M a W t l 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R X h j Z X B 0 a W 9 u I i A v P j x F b n R y e S B U e X B l P S J G a W x s T G F z d F V w Z G F 0 Z W Q i I F Z h b H V l P S J k M j A x N y 0 x M S 0 y M l Q y M T o z O D o w N C 4 x N z Y w N T A x W i I g L z 4 8 R W 5 0 c n k g V H l w Z T 0 i R m l s b E V y c m 9 y Q 2 9 k Z S I g V m F s d W U 9 I n N V b m t u b 3 d u I i A v P j x F b n R y e S B U e X B l P S J G a W x s Q 2 9 s d W 1 u T m F t Z X M i I F Z h b H V l P S J z W y Z x d W 9 0 O 1 V T R V I g S U Q m c X V v d D s s J n F 1 b 3 Q 7 U E 9 T V C Z x d W 9 0 O y w m c X V v d D t M S U t F U y Z x d W 9 0 O 1 0 i I C 8 + P E V u d H J 5 I F R 5 c G U 9 I k Z p b G x D b 2 x 1 b W 5 U e X B l c y I g V m F s d W U 9 I n N B d 0 1 E I i A v P j x F b n R y e S B U e X B l P S J G a W x s R X J y b 3 J D b 3 V u d C I g V m F s d W U 9 I m w w I i A v P j x F b n R y e S B U e X B l P S J G a W x s Q 2 9 1 b n Q i I F Z h b H V l P S J s M T 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M a W t l L 0 N o Y W 5 n Z W Q g V H l w Z S 5 7 V V N F U i B J R C w w f S Z x d W 9 0 O y w m c X V v d D t T Z W N 0 a W 9 u M S 9 M a W t l L 0 N o Y W 5 n Z W Q g V H l w Z S 5 7 U E 9 T V C w x f S Z x d W 9 0 O y w m c X V v d D t T Z W N 0 a W 9 u M S 9 M a W t l L 0 N o Y W 5 n Z W Q g V H l w Z S 5 7 T E l L R V M s M n 0 m c X V v d D t d L C Z x d W 9 0 O 0 N v b H V t b k N v d W 5 0 J n F 1 b 3 Q 7 O j M s J n F 1 b 3 Q 7 S 2 V 5 Q 2 9 s d W 1 u T m F t Z X M m c X V v d D s 6 W 1 0 s J n F 1 b 3 Q 7 Q 2 9 s d W 1 u S W R l b n R p d G l l c y Z x d W 9 0 O z p b J n F 1 b 3 Q 7 U 2 V j d G l v b j E v T G l r Z S 9 D a G F u Z 2 V k I F R 5 c G U u e 1 V T R V I g S U Q s M H 0 m c X V v d D s s J n F 1 b 3 Q 7 U 2 V j d G l v b j E v T G l r Z S 9 D a G F u Z 2 V k I F R 5 c G U u e 1 B P U 1 Q s M X 0 m c X V v d D s s J n F 1 b 3 Q 7 U 2 V j d G l v b j E v T G l r Z S 9 D a G F u Z 2 V k I F R 5 c G U u e 0 x J S 0 V T L D J 9 J n F 1 b 3 Q 7 X S w m c X V v d D t S Z W x h d G l v b n N o a X B J b m Z v J n F 1 b 3 Q 7 O l t d f S I g L z 4 8 L 1 N 0 Y W J s Z U V u d H J p Z X M + P C 9 J d G V t P j x J d G V t P j x J d G V t T G 9 j Y X R p b 2 4 + P E l 0 Z W 1 U e X B l P k Z v c m 1 1 b G E 8 L 0 l 0 Z W 1 U e X B l P j x J d G V t U G F 0 a D 5 T Z W N 0 a W 9 u M S 9 M a W t l L 1 N v d X J j Z T w v S X R l b V B h d G g + P C 9 J d G V t T G 9 j Y X R p b 2 4 + P F N 0 Y W J s Z U V u d H J p Z X M g L z 4 8 L 0 l 0 Z W 0 + P E l 0 Z W 0 + P E l 0 Z W 1 M b 2 N h d G l v b j 4 8 S X R l b V R 5 c G U + R m 9 y b X V s Y T w v S X R l b V R 5 c G U + P E l 0 Z W 1 Q Y X R o P l N l Y 3 R p b 2 4 x L 0 x p a 2 U v T G l r Z V 9 T a G V l d D w v S X R l b V B h d G g + P C 9 J d G V t T G 9 j Y X R p b 2 4 + P F N 0 Y W J s Z U V u d H J p Z X M g L z 4 8 L 0 l 0 Z W 0 + P E l 0 Z W 0 + P E l 0 Z W 1 M b 2 N h d G l v b j 4 8 S X R l b V R 5 c G U + R m 9 y b X V s Y T w v S X R l b V R 5 c G U + P E l 0 Z W 1 Q Y X R o P l N l Y 3 R p b 2 4 x L 0 x p a 2 U v U H J v b W 9 0 Z W Q l M j B I Z W F k Z X J z P C 9 J d G V t U G F 0 a D 4 8 L 0 l 0 Z W 1 M b 2 N h d G l v b j 4 8 U 3 R h Y m x l R W 5 0 c m l l c y A v P j w v S X R l b T 4 8 S X R l b T 4 8 S X R l b U x v Y 2 F 0 a W 9 u P j x J d G V t V H l w Z T 5 G b 3 J t d W x h P C 9 J d G V t V H l w Z T 4 8 S X R l b V B h d G g + U 2 V j d G l v b j E v T G l r Z S 9 D a G F u Z 2 V k J T I w V H l w Z T w v S X R l b V B h d G g + P C 9 J d G V t T G 9 j Y X R p b 2 4 + P F N 0 Y W J s Z U V u d H J p Z X M g L z 4 8 L 0 l 0 Z W 0 + P E l 0 Z W 0 + P E l 0 Z W 1 M b 2 N h d G l v b j 4 8 S X R l b V R 5 c G U + R m 9 y b X V s Y T w v S X R l b V R 5 c G U + P E l 0 Z W 1 Q Y X R o P l N l Y 3 R p b 2 4 x L 1 N o Y X J l 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0 V 4 Y 2 V w d G l v b i I g L z 4 8 R W 5 0 c n k g V H l w Z T 0 i R m l s b E x h c 3 R V c G R h d G V k I i B W Y W x 1 Z T 0 i Z D I w M T c t M T E t M j J U M j E 6 M z g 6 M D Q u M T g y M D Y 2 O F o i I C 8 + P E V u d H J 5 I F R 5 c G U 9 I k Z p b G x F c n J v c k N v Z G U i I F Z h b H V l P S J z V W 5 r b m 9 3 b i 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B Q U F B Q m d B Q U F B Q U Q i I C 8 + P E V u d H J 5 I F R 5 c G U 9 I k Z p b G x F c n J v c k N v d W 5 0 I i B W Y W x 1 Z T 0 i b D A i I C 8 + P E V u d H J 5 I F R 5 c G U 9 I k Z p b G x D b 3 V u d C I g V m F s d W U 9 I m w x M S 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1 N o Y X J l c y 9 D a G F u Z 2 V k I F R 5 c G U u e 0 N v b H V t b j E s M H 0 m c X V v d D s s J n F 1 b 3 Q 7 U 2 V j d G l v b j E v U 2 h h c m V z L 0 N o Y W 5 n Z W Q g V H l w Z S 5 7 Q 2 9 s d W 1 u M i w x f S Z x d W 9 0 O y w m c X V v d D t T Z W N 0 a W 9 u M S 9 T a G F y Z X M v Q 2 h h b m d l Z C B U e X B l L n t D b 2 x 1 b W 4 z L D J 9 J n F 1 b 3 Q 7 L C Z x d W 9 0 O 1 N l Y 3 R p b 2 4 x L 1 N o Y X J l c y 9 D a G F u Z 2 V k I F R 5 c G U u e 0 N v b H V t b j Q s M 3 0 m c X V v d D s s J n F 1 b 3 Q 7 U 2 V j d G l v b j E v U 2 h h c m V z L 0 N o Y W 5 n Z W Q g V H l w Z S 5 7 Q 2 9 s d W 1 u N S w 0 f S Z x d W 9 0 O y w m c X V v d D t T Z W N 0 a W 9 u M S 9 T a G F y Z X M v Q 2 h h b m d l Z C B U e X B l L n t D b 2 x 1 b W 4 2 L D V 9 J n F 1 b 3 Q 7 L C Z x d W 9 0 O 1 N l Y 3 R p b 2 4 x L 1 N o Y X J l c y 9 D a G F u Z 2 V k I F R 5 c G U u e 0 N v b H V t b j c s N n 0 m c X V v d D s s J n F 1 b 3 Q 7 U 2 V j d G l v b j E v U 2 h h c m V z L 0 N o Y W 5 n Z W Q g V H l w Z S 5 7 Q 2 9 s d W 1 u O C w 3 f S Z x d W 9 0 O y w m c X V v d D t T Z W N 0 a W 9 u M S 9 T a G F y Z X M v Q 2 h h b m d l Z C B U e X B l L n t D b 2 x 1 b W 4 5 L D h 9 J n F 1 b 3 Q 7 X S w m c X V v d D t D b 2 x 1 b W 5 D b 3 V u d C Z x d W 9 0 O z o 5 L C Z x d W 9 0 O 0 t l e U N v b H V t b k 5 h b W V z J n F 1 b 3 Q 7 O l t d L C Z x d W 9 0 O 0 N v b H V t b k l k Z W 5 0 a X R p Z X M m c X V v d D s 6 W y Z x d W 9 0 O 1 N l Y 3 R p b 2 4 x L 1 N o Y X J l c y 9 D a G F u Z 2 V k I F R 5 c G U u e 0 N v b H V t b j E s M H 0 m c X V v d D s s J n F 1 b 3 Q 7 U 2 V j d G l v b j E v U 2 h h c m V z L 0 N o Y W 5 n Z W Q g V H l w Z S 5 7 Q 2 9 s d W 1 u M i w x f S Z x d W 9 0 O y w m c X V v d D t T Z W N 0 a W 9 u M S 9 T a G F y Z X M v Q 2 h h b m d l Z C B U e X B l L n t D b 2 x 1 b W 4 z L D J 9 J n F 1 b 3 Q 7 L C Z x d W 9 0 O 1 N l Y 3 R p b 2 4 x L 1 N o Y X J l c y 9 D a G F u Z 2 V k I F R 5 c G U u e 0 N v b H V t b j Q s M 3 0 m c X V v d D s s J n F 1 b 3 Q 7 U 2 V j d G l v b j E v U 2 h h c m V z L 0 N o Y W 5 n Z W Q g V H l w Z S 5 7 Q 2 9 s d W 1 u N S w 0 f S Z x d W 9 0 O y w m c X V v d D t T Z W N 0 a W 9 u M S 9 T a G F y Z X M v Q 2 h h b m d l Z C B U e X B l L n t D b 2 x 1 b W 4 2 L D V 9 J n F 1 b 3 Q 7 L C Z x d W 9 0 O 1 N l Y 3 R p b 2 4 x L 1 N o Y X J l c y 9 D a G F u Z 2 V k I F R 5 c G U u e 0 N v b H V t b j c s N n 0 m c X V v d D s s J n F 1 b 3 Q 7 U 2 V j d G l v b j E v U 2 h h c m V z L 0 N o Y W 5 n Z W Q g V H l w Z S 5 7 Q 2 9 s d W 1 u O C w 3 f S Z x d W 9 0 O y w m c X V v d D t T Z W N 0 a W 9 u M S 9 T a G F y Z X M v Q 2 h h b m d l Z C B U e X B l L n t D b 2 x 1 b W 4 5 L D h 9 J n F 1 b 3 Q 7 X S w m c X V v d D t S Z W x h d G l v b n N o a X B J b m Z v J n F 1 b 3 Q 7 O l t d f S I g L z 4 8 L 1 N 0 Y W J s Z U V u d H J p Z X M + P C 9 J d G V t P j x J d G V t P j x J d G V t T G 9 j Y X R p b 2 4 + P E l 0 Z W 1 U e X B l P k Z v c m 1 1 b G E 8 L 0 l 0 Z W 1 U e X B l P j x J d G V t U G F 0 a D 5 T Z W N 0 a W 9 u M S 9 T a G F y Z X M v U 2 9 1 c m N l P C 9 J d G V t U G F 0 a D 4 8 L 0 l 0 Z W 1 M b 2 N h d G l v b j 4 8 U 3 R h Y m x l R W 5 0 c m l l c y A v P j w v S X R l b T 4 8 S X R l b T 4 8 S X R l b U x v Y 2 F 0 a W 9 u P j x J d G V t V H l w Z T 5 G b 3 J t d W x h P C 9 J d G V t V H l w Z T 4 8 S X R l b V B h d G g + U 2 V j d G l v b j E v U 2 h h c m V z L 1 N o Y X J l c 1 9 T a G V l d D w v S X R l b V B h d G g + P C 9 J d G V t T G 9 j Y X R p b 2 4 + P F N 0 Y W J s Z U V u d H J p Z X M g L z 4 8 L 0 l 0 Z W 0 + P E l 0 Z W 0 + P E l 0 Z W 1 M b 2 N h d G l v b j 4 8 S X R l b V R 5 c G U + R m 9 y b X V s Y T w v S X R l b V R 5 c G U + P E l 0 Z W 1 Q Y X R o P l N l Y 3 R p b 2 4 x L 1 N o Y X J l c y 9 D a G F u Z 2 V k J T I w V H l w Z T w v S X R l b V B h d G g + P C 9 J d G V t T G 9 j Y X R p b 2 4 + P F N 0 Y W J s Z U V u d H J p Z X M g L z 4 8 L 0 l 0 Z W 0 + P E l 0 Z W 0 + P E l 0 Z W 1 M b 2 N h d G l v b j 4 8 S X R l b V R 5 c G U + R m 9 y b X V s Y T w v S X R l b V R 5 c G U + P E l 0 Z W 1 Q Y X R o P l N l Y 3 R p b 2 4 x L 1 B v c 3 Q 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T c t M T E t M j J U M j E 6 M z g 6 M D Q u M T g 2 N T c 3 O V o i I C 8 + P E V u d H J 5 I F R 5 c G U 9 I k Z p b G x F c n J v c k N v Z G U i I F Z h b H V l P S J z V W 5 r b m 9 3 b i I g L z 4 8 R W 5 0 c n k g V H l w Z T 0 i R m l s b E N v b H V t b k 5 h b W V z I i B W Y W x 1 Z T 0 i c 1 s m c X V v d D t V U 0 V S I E l E J n F 1 b 3 Q 7 L C Z x d W 9 0 O 1 B P U 1 Q m c X V v d D s s J n F 1 b 3 Q 7 U E 9 T V C B J R C Z x d W 9 0 O 1 0 i I C 8 + P E V u d H J 5 I F R 5 c G U 9 I k Z p b G x D b 2 x 1 b W 5 U e X B l c y I g V m F s d W U 9 I n N B d 0 1 E I i A v P j x F b n R y e S B U e X B l P S J G a W x s R X J y b 3 J D b 3 V u d C I g V m F s d W U 9 I m w w I i A v P j x F b n R y e S B U e X B l P S J G a W x s Q 2 9 1 b n Q i I F Z h b H V l P S J s M T 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Q b 3 N 0 L 0 N o Y W 5 n Z W Q g V H l w Z S 5 7 V V N F U i B J R C w w f S Z x d W 9 0 O y w m c X V v d D t T Z W N 0 a W 9 u M S 9 Q b 3 N 0 L 0 N o Y W 5 n Z W Q g V H l w Z S 5 7 U E 9 T V C w x f S Z x d W 9 0 O y w m c X V v d D t T Z W N 0 a W 9 u M S 9 Q b 3 N 0 L 0 N o Y W 5 n Z W Q g V H l w Z S 5 7 U E 9 T V C B J R C w y f S Z x d W 9 0 O 1 0 s J n F 1 b 3 Q 7 Q 2 9 s d W 1 u Q 2 9 1 b n Q m c X V v d D s 6 M y w m c X V v d D t L Z X l D b 2 x 1 b W 5 O Y W 1 l c y Z x d W 9 0 O z p b X S w m c X V v d D t D b 2 x 1 b W 5 J Z G V u d G l 0 a W V z J n F 1 b 3 Q 7 O l s m c X V v d D t T Z W N 0 a W 9 u M S 9 Q b 3 N 0 L 0 N o Y W 5 n Z W Q g V H l w Z S 5 7 V V N F U i B J R C w w f S Z x d W 9 0 O y w m c X V v d D t T Z W N 0 a W 9 u M S 9 Q b 3 N 0 L 0 N o Y W 5 n Z W Q g V H l w Z S 5 7 U E 9 T V C w x f S Z x d W 9 0 O y w m c X V v d D t T Z W N 0 a W 9 u M S 9 Q b 3 N 0 L 0 N o Y W 5 n Z W Q g V H l w Z S 5 7 U E 9 T V C B J R C w y f S Z x d W 9 0 O 1 0 s J n F 1 b 3 Q 7 U m V s Y X R p b 2 5 z a G l w S W 5 m b y Z x d W 9 0 O z p b X X 0 i I C 8 + P C 9 T d G F i b G V F b n R y a W V z P j w v S X R l b T 4 8 S X R l b T 4 8 S X R l b U x v Y 2 F 0 a W 9 u P j x J d G V t V H l w Z T 5 G b 3 J t d W x h P C 9 J d G V t V H l w Z T 4 8 S X R l b V B h d G g + U 2 V j d G l v b j E v U G 9 z d C 9 T b 3 V y Y 2 U 8 L 0 l 0 Z W 1 Q Y X R o P j w v S X R l b U x v Y 2 F 0 a W 9 u P j x T d G F i b G V F b n R y a W V z I C 8 + P C 9 J d G V t P j x J d G V t P j x J d G V t T G 9 j Y X R p b 2 4 + P E l 0 Z W 1 U e X B l P k Z v c m 1 1 b G E 8 L 0 l 0 Z W 1 U e X B l P j x J d G V t U G F 0 a D 5 T Z W N 0 a W 9 u M S 9 Q b 3 N 0 L 1 B v c 3 R f U 2 h l Z X Q 8 L 0 l 0 Z W 1 Q Y X R o P j w v S X R l b U x v Y 2 F 0 a W 9 u P j x T d G F i b G V F b n R y a W V z I C 8 + P C 9 J d G V t P j x J d G V t P j x J d G V t T G 9 j Y X R p b 2 4 + P E l 0 Z W 1 U e X B l P k Z v c m 1 1 b G E 8 L 0 l 0 Z W 1 U e X B l P j x J d G V t U G F 0 a D 5 T Z W N 0 a W 9 u M S 9 Q b 3 N 0 L 1 B y b 2 1 v d G V k J T I w S G V h Z G V y c z w v S X R l b V B h d G g + P C 9 J d G V t T G 9 j Y X R p b 2 4 + P F N 0 Y W J s Z U V u d H J p Z X M g L z 4 8 L 0 l 0 Z W 0 + P E l 0 Z W 0 + P E l 0 Z W 1 M b 2 N h d G l v b j 4 8 S X R l b V R 5 c G U + R m 9 y b X V s Y T w v S X R l b V R 5 c G U + P E l 0 Z W 1 Q Y X R o P l N l Y 3 R p b 2 4 x L 1 B v c 3 Q v Q 2 h h b m d l Z C U y M F R 5 c G U 8 L 0 l 0 Z W 1 Q Y X R o P j w v S X R l b U x v Y 2 F 0 a W 9 u P j x T d G F i b G V F b n R y a W V z I C 8 + P C 9 J d G V t P j x J d G V t P j x J d G V t T G 9 j Y X R p b 2 4 + P E l 0 Z W 1 U e X B l P k Z v c m 1 1 b G E 8 L 0 l 0 Z W 1 U e X B l P j x J d G V t U G F 0 a D 5 T Z W N 0 a W 9 u M S 9 S Z W x h d G l v b n N o a X A 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F e G N l c H R p b 2 4 i I C 8 + P E V u d H J 5 I F R 5 c G U 9 I k Z p b G x M Y X N 0 V X B k Y X R l Z C I g V m F s d W U 9 I m Q y M D E 3 L T E x L T I y V D I x O j M 4 O j A 0 L j E 5 O T Y 4 M z Z a I i A v P j x F b n R y e S B U e X B l P S J G a W x s Q 2 9 s d W 1 u T m F t Z X M i I F Z h b H V l P S J z W y Z x d W 9 0 O 1 B P U 1 Q g S U Q m c X V v d D s s J n F 1 b 3 Q 7 U E 9 T V C Z x d W 9 0 O y w m c X V v d D t V U 0 V S I E l E J n F 1 b 3 Q 7 L C Z x d W 9 0 O 0 x J S 0 U m c X V v d D s s J n F 1 b 3 Q 7 V 0 9 X J n F 1 b 3 Q 7 L C Z x d W 9 0 O 0 h B S E E m c X V v d D s s J n F 1 b 3 Q 7 U 0 F E J n F 1 b 3 Q 7 L C Z x d W 9 0 O 0 F O R 1 J Z J n F 1 b 3 Q 7 L C Z x d W 9 0 O 1 R I Q U 5 L R l V M J n F 1 b 3 Q 7 L C Z x d W 9 0 O 0 1 F U 1 N B R 0 U m c X V v d D s s J n F 1 b 3 Q 7 U 0 h B U k V T J n F 1 b 3 Q 7 X S I g L z 4 8 R W 5 0 c n k g V H l w Z T 0 i R m l s b E V y c m 9 y Q 2 9 k Z S I g V m F s d W U 9 I n N V b m t u b 3 d u I i A v P j x F b n R y e S B U e X B l P S J G a W x s Q 2 9 s d W 1 u V H l w Z X M i I F Z h b H V l P S J z Q X d N R E F 3 T U R B d 0 1 E Q m d Z P S I g L z 4 8 R W 5 0 c n k g V H l w Z T 0 i R m l s b E V y c m 9 y Q 2 9 1 b n Q i I F Z h b H V l P S J s M C I g L z 4 8 R W 5 0 c n k g V H l w Z T 0 i R m l s b E N v d W 5 0 I i B W Y W x 1 Z T 0 i b D E w 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1 J l b G F 0 a W 9 u c 2 h p c C 9 D a G F u Z 2 V k I F R 5 c G U u e 1 B P U 1 Q g S U Q s M H 0 m c X V v d D s s J n F 1 b 3 Q 7 U 2 V j d G l v b j E v U m V s Y X R p b 2 5 z a G l w L 0 N o Y W 5 n Z W Q g V H l w Z S 5 7 U E 9 T V C w x f S Z x d W 9 0 O y w m c X V v d D t T Z W N 0 a W 9 u M S 9 S Z W x h d G l v b n N o a X A v Q 2 h h b m d l Z C B U e X B l L n t V U 0 V S I E l E L D J 9 J n F 1 b 3 Q 7 L C Z x d W 9 0 O 1 N l Y 3 R p b 2 4 x L 1 J l b G F 0 a W 9 u c 2 h p c C 9 D a G F u Z 2 V k I F R 5 c G U u e 0 x J S 0 U s M 3 0 m c X V v d D s s J n F 1 b 3 Q 7 U 2 V j d G l v b j E v U m V s Y X R p b 2 5 z a G l w L 0 N o Y W 5 n Z W Q g V H l w Z S 5 7 V 0 9 X L D R 9 J n F 1 b 3 Q 7 L C Z x d W 9 0 O 1 N l Y 3 R p b 2 4 x L 1 J l b G F 0 a W 9 u c 2 h p c C 9 D a G F u Z 2 V k I F R 5 c G U u e 0 h B S E E s N X 0 m c X V v d D s s J n F 1 b 3 Q 7 U 2 V j d G l v b j E v U m V s Y X R p b 2 5 z a G l w L 0 N o Y W 5 n Z W Q g V H l w Z S 5 7 U 0 F E L D Z 9 J n F 1 b 3 Q 7 L C Z x d W 9 0 O 1 N l Y 3 R p b 2 4 x L 1 J l b G F 0 a W 9 u c 2 h p c C 9 D a G F u Z 2 V k I F R 5 c G U u e 0 F O R 1 J Z L D d 9 J n F 1 b 3 Q 7 L C Z x d W 9 0 O 1 N l Y 3 R p b 2 4 x L 1 J l b G F 0 a W 9 u c 2 h p c C 9 D a G F u Z 2 V k I F R 5 c G U u e 1 R I Q U 5 L R l V M L D h 9 J n F 1 b 3 Q 7 L C Z x d W 9 0 O 1 N l Y 3 R p b 2 4 x L 1 J l b G F 0 a W 9 u c 2 h p c C 9 D a G F u Z 2 V k I F R 5 c G U u e 0 1 F U 1 N B R 0 U s O X 0 m c X V v d D s s J n F 1 b 3 Q 7 U 2 V j d G l v b j E v U m V s Y X R p b 2 5 z a G l w L 0 N o Y W 5 n Z W Q g V H l w Z S 5 7 U 0 h B U k V T L D E w f S Z x d W 9 0 O 1 0 s J n F 1 b 3 Q 7 Q 2 9 s d W 1 u Q 2 9 1 b n Q m c X V v d D s 6 M T E s J n F 1 b 3 Q 7 S 2 V 5 Q 2 9 s d W 1 u T m F t Z X M m c X V v d D s 6 W 1 0 s J n F 1 b 3 Q 7 Q 2 9 s d W 1 u S W R l b n R p d G l l c y Z x d W 9 0 O z p b J n F 1 b 3 Q 7 U 2 V j d G l v b j E v U m V s Y X R p b 2 5 z a G l w L 0 N o Y W 5 n Z W Q g V H l w Z S 5 7 U E 9 T V C B J R C w w f S Z x d W 9 0 O y w m c X V v d D t T Z W N 0 a W 9 u M S 9 S Z W x h d G l v b n N o a X A v Q 2 h h b m d l Z C B U e X B l L n t Q T 1 N U L D F 9 J n F 1 b 3 Q 7 L C Z x d W 9 0 O 1 N l Y 3 R p b 2 4 x L 1 J l b G F 0 a W 9 u c 2 h p c C 9 D a G F u Z 2 V k I F R 5 c G U u e 1 V T R V I g S U Q s M n 0 m c X V v d D s s J n F 1 b 3 Q 7 U 2 V j d G l v b j E v U m V s Y X R p b 2 5 z a G l w L 0 N o Y W 5 n Z W Q g V H l w Z S 5 7 T E l L R S w z f S Z x d W 9 0 O y w m c X V v d D t T Z W N 0 a W 9 u M S 9 S Z W x h d G l v b n N o a X A v Q 2 h h b m d l Z C B U e X B l L n t X T 1 c s N H 0 m c X V v d D s s J n F 1 b 3 Q 7 U 2 V j d G l v b j E v U m V s Y X R p b 2 5 z a G l w L 0 N o Y W 5 n Z W Q g V H l w Z S 5 7 S E F I Q S w 1 f S Z x d W 9 0 O y w m c X V v d D t T Z W N 0 a W 9 u M S 9 S Z W x h d G l v b n N o a X A v Q 2 h h b m d l Z C B U e X B l L n t T Q U Q s N n 0 m c X V v d D s s J n F 1 b 3 Q 7 U 2 V j d G l v b j E v U m V s Y X R p b 2 5 z a G l w L 0 N o Y W 5 n Z W Q g V H l w Z S 5 7 Q U 5 H U l k s N 3 0 m c X V v d D s s J n F 1 b 3 Q 7 U 2 V j d G l v b j E v U m V s Y X R p b 2 5 z a G l w L 0 N o Y W 5 n Z W Q g V H l w Z S 5 7 V E h B T k t G V U w s O H 0 m c X V v d D s s J n F 1 b 3 Q 7 U 2 V j d G l v b j E v U m V s Y X R p b 2 5 z a G l w L 0 N o Y W 5 n Z W Q g V H l w Z S 5 7 T U V T U 0 F H R S w 5 f S Z x d W 9 0 O y w m c X V v d D t T Z W N 0 a W 9 u M S 9 S Z W x h d G l v b n N o a X A v Q 2 h h b m d l Z C B U e X B l L n t T S E F S R V M s M T B 9 J n F 1 b 3 Q 7 X S w m c X V v d D t S Z W x h d G l v b n N o a X B J b m Z v J n F 1 b 3 Q 7 O l t d f S I g L z 4 8 L 1 N 0 Y W J s Z U V u d H J p Z X M + P C 9 J d G V t P j x J d G V t P j x J d G V t T G 9 j Y X R p b 2 4 + P E l 0 Z W 1 U e X B l P k Z v c m 1 1 b G E 8 L 0 l 0 Z W 1 U e X B l P j x J d G V t U G F 0 a D 5 T Z W N 0 a W 9 u M S 9 S Z W x h d G l v b n N o a X A v U 2 9 1 c m N l P C 9 J d G V t U G F 0 a D 4 8 L 0 l 0 Z W 1 M b 2 N h d G l v b j 4 8 U 3 R h Y m x l R W 5 0 c m l l c y A v P j w v S X R l b T 4 8 S X R l b T 4 8 S X R l b U x v Y 2 F 0 a W 9 u P j x J d G V t V H l w Z T 5 G b 3 J t d W x h P C 9 J d G V t V H l w Z T 4 8 S X R l b V B h d G g + U 2 V j d G l v b j E v U m V s Y X R p b 2 5 z a G l w L 1 J l b G F 0 a W 9 u c 2 h p c F 9 T a G V l d D w v S X R l b V B h d G g + P C 9 J d G V t T G 9 j Y X R p b 2 4 + P F N 0 Y W J s Z U V u d H J p Z X M g L z 4 8 L 0 l 0 Z W 0 + P E l 0 Z W 0 + P E l 0 Z W 1 M b 2 N h d G l v b j 4 8 S X R l b V R 5 c G U + R m 9 y b X V s Y T w v S X R l b V R 5 c G U + P E l 0 Z W 1 Q Y X R o P l N l Y 3 R p b 2 4 x L 1 J l b G F 0 a W 9 u c 2 h p c C 9 Q c m 9 t b 3 R l Z C U y M E h l Y W R l c n M 8 L 0 l 0 Z W 1 Q Y X R o P j w v S X R l b U x v Y 2 F 0 a W 9 u P j x T d G F i b G V F b n R y a W V z I C 8 + P C 9 J d G V t P j x J d G V t P j x J d G V t T G 9 j Y X R p b 2 4 + P E l 0 Z W 1 U e X B l P k Z v c m 1 1 b G E 8 L 0 l 0 Z W 1 U e X B l P j x J d G V t U G F 0 a D 5 T Z W N 0 a W 9 u M S 9 S Z W x h d G l v b n N o a X A v Q 2 h h b m d l Z C U y M F R 5 c G U 8 L 0 l 0 Z W 1 Q Y X R o P j w v S X R l b U x v Y 2 F 0 a W 9 u P j x T d G F i b G V F b n R y a W V z I C 8 + P C 9 J d G V t P j x J d G V t P j x J d G V t T G 9 j Y X R p b 2 4 + P E l 0 Z W 1 U e X B l P k Z v c m 1 1 b G E 8 L 0 l 0 Z W 1 U e X B l P j x J d G V t U G F 0 a D 5 T Z W N 0 a W 9 u M S 9 V c 2 V y 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M Y X N 0 V X B k Y X R l Z C I g V m F s d W U 9 I m Q y M D E 3 L T E x L T I z V D A 2 O j U y O j Q w L j c 1 O D M 2 M z F a I i A v P j x F b n R y e S B U e X B l P S J G a W x s R X J y b 3 J D b 2 R l I i B W Y W x 1 Z T 0 i c 1 V u a 2 5 v d 2 4 i I C 8 + P E V u d H J 5 I F R 5 c G U 9 I k Z p b G x D b 2 x 1 b W 5 O Y W 1 l c y I g V m F s d W U 9 I n N b J n F 1 b 3 Q 7 V V N F U i B J R C Z x d W 9 0 O y w m c X V v d D t V U 0 V S T k F N R S Z x d W 9 0 O 1 0 i I C 8 + P E V u d H J 5 I F R 5 c G U 9 I k Z p b G x D b 2 x 1 b W 5 U e X B l c y I g V m F s d W U 9 I n N B d 1 k 9 I i A v P j x F b n R y e S B U e X B l P S J G a W x s R X J y b 3 J D b 3 V u d C I g V m F s d W U 9 I m w w I i A v P j x F b n R y e S B U e X B l P S J G a W x s Q 2 9 1 b n Q i I F Z h b H V l P S J s N S 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V z Z X I v Q 2 h h b m d l Z C B U e X B l L n t V U 0 V S I E l E L D B 9 J n F 1 b 3 Q 7 L C Z x d W 9 0 O 1 N l Y 3 R p b 2 4 x L 1 V z Z X I v Q 2 h h b m d l Z C B U e X B l L n t V U 0 V S T k F N R S w x f S Z x d W 9 0 O 1 0 s J n F 1 b 3 Q 7 Q 2 9 s d W 1 u Q 2 9 1 b n Q m c X V v d D s 6 M i w m c X V v d D t L Z X l D b 2 x 1 b W 5 O Y W 1 l c y Z x d W 9 0 O z p b X S w m c X V v d D t D b 2 x 1 b W 5 J Z G V u d G l 0 a W V z J n F 1 b 3 Q 7 O l s m c X V v d D t T Z W N 0 a W 9 u M S 9 V c 2 V y L 0 N o Y W 5 n Z W Q g V H l w Z S 5 7 V V N F U i B J R C w w f S Z x d W 9 0 O y w m c X V v d D t T Z W N 0 a W 9 u M S 9 V c 2 V y L 0 N o Y W 5 n Z W Q g V H l w Z S 5 7 V V N F U k 5 B T U U s M X 0 m c X V v d D t d L C Z x d W 9 0 O 1 J l b G F 0 a W 9 u c 2 h p c E l u Z m 8 m c X V v d D s 6 W 1 1 9 I i A v P j w v U 3 R h Y m x l R W 5 0 c m l l c z 4 8 L 0 l 0 Z W 0 + P E l 0 Z W 0 + P E l 0 Z W 1 M b 2 N h d G l v b j 4 8 S X R l b V R 5 c G U + R m 9 y b X V s Y T w v S X R l b V R 5 c G U + P E l 0 Z W 1 Q Y X R o P l N l Y 3 R p b 2 4 x L 1 V z Z X I v U 2 9 1 c m N l P C 9 J d G V t U G F 0 a D 4 8 L 0 l 0 Z W 1 M b 2 N h d G l v b j 4 8 U 3 R h Y m x l R W 5 0 c m l l c y A v P j w v S X R l b T 4 8 S X R l b T 4 8 S X R l b U x v Y 2 F 0 a W 9 u P j x J d G V t V H l w Z T 5 G b 3 J t d W x h P C 9 J d G V t V H l w Z T 4 8 S X R l b V B h d G g + U 2 V j d G l v b j E v V X N l c i 9 V c 2 V y X 1 N o Z W V 0 P C 9 J d G V t U G F 0 a D 4 8 L 0 l 0 Z W 1 M b 2 N h d G l v b j 4 8 U 3 R h Y m x l R W 5 0 c m l l c y A v P j w v S X R l b T 4 8 S X R l b T 4 8 S X R l b U x v Y 2 F 0 a W 9 u P j x J d G V t V H l w Z T 5 G b 3 J t d W x h P C 9 J d G V t V H l w Z T 4 8 S X R l b V B h d G g + U 2 V j d G l v b j E v V X N l c i 9 Q c m 9 t b 3 R l Z C U y M E h l Y W R l c n M 8 L 0 l 0 Z W 1 Q Y X R o P j w v S X R l b U x v Y 2 F 0 a W 9 u P j x T d G F i b G V F b n R y a W V z I C 8 + P C 9 J d G V t P j x J d G V t P j x J d G V t T G 9 j Y X R p b 2 4 + P E l 0 Z W 1 U e X B l P k Z v c m 1 1 b G E 8 L 0 l 0 Z W 1 U e X B l P j x J d G V t U G F 0 a D 5 T Z W N 0 a W 9 u M S 9 V c 2 V y L 0 N o Y W 5 n Z W Q l M j B U e X B l P C 9 J d G V t U G F 0 a D 4 8 L 0 l 0 Z W 1 M b 2 N h d G l v b j 4 8 U 3 R h Y m x l R W 5 0 c m l l c y A v P j w v S X R l b T 4 8 S X R l b T 4 8 S X R l b U x v Y 2 F 0 a W 9 u P j x J d G V t V H l w Z T 5 G b 3 J t d W x h P C 9 J d G V t V H l w Z T 4 8 S X R l b V B h d G g + U 2 V j d G l v b j E v U G 9 z d C U y M C g y 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1 Q w N j o 1 M j o 0 M C 4 3 N j Q z O D M z W i I g L z 4 8 R W 5 0 c n k g V H l w Z T 0 i R m l s b E V y c m 9 y Q 2 9 k Z S I g V m F s d W U 9 I n N V b m t u b 3 d u I i A v P j x F b n R y e S B U e X B l P S J G a W x s Q 2 9 s d W 1 u T m F t Z X M i I F Z h b H V l P S J z W y Z x d W 9 0 O 1 B P U 1 Q g S U Q m c X V v d D s s J n F 1 b 3 Q 7 V V N F U i B J R C Z x d W 9 0 O y w m c X V v d D t Q T 1 N U J n F 1 b 3 Q 7 L C Z x d W 9 0 O 0 x J S 0 V T J n F 1 b 3 Q 7 L C Z x d W 9 0 O 1 d P V y Z x d W 9 0 O y w m c X V v d D t I Q U h B J n F 1 b 3 Q 7 L C Z x d W 9 0 O 1 N B R C Z x d W 9 0 O y w m c X V v d D t B T k d S W S Z x d W 9 0 O y w m c X V v d D t U S E F O S 0 Z V T C Z x d W 9 0 O y w m c X V v d D t D T 0 1 N R U 5 U J n F 1 b 3 Q 7 X S I g L z 4 8 R W 5 0 c n k g V H l w Z T 0 i R m l s b E N v b H V t b l R 5 c G V z I i B W Y W x 1 Z T 0 i c 0 F 3 T U R B d 0 1 E Q X d N R E J n P T 0 i I C 8 + P E V u d H J 5 I F R 5 c G U 9 I k Z p b G x F c n J v c k N v d W 5 0 I i B W Y W x 1 Z T 0 i b D A i I C 8 + P E V u d H J 5 I F R 5 c G U 9 I k Z p b G x D b 3 V u d C I g V m F s d W U 9 I m w x O 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Q b 3 N 0 I C g y K S 9 D a G F u Z 2 V k I F R 5 c G U u e 1 B P U 1 Q g S U Q s M H 0 m c X V v d D s s J n F 1 b 3 Q 7 U 2 V j d G l v b j E v U G 9 z d C A o M i k v Q 2 h h b m d l Z C B U e X B l L n t V U 0 V S I E l E L D F 9 J n F 1 b 3 Q 7 L C Z x d W 9 0 O 1 N l Y 3 R p b 2 4 x L 1 B v c 3 Q g K D I p L 0 N o Y W 5 n Z W Q g V H l w Z S 5 7 U E 9 T V C w y f S Z x d W 9 0 O y w m c X V v d D t T Z W N 0 a W 9 u M S 9 Q b 3 N 0 I C g y K S 9 D a G F u Z 2 V k I F R 5 c G U u e 0 x J S 0 V T L D N 9 J n F 1 b 3 Q 7 L C Z x d W 9 0 O 1 N l Y 3 R p b 2 4 x L 1 B v c 3 Q g K D I p L 0 N o Y W 5 n Z W Q g V H l w Z S 5 7 V 0 9 X L D R 9 J n F 1 b 3 Q 7 L C Z x d W 9 0 O 1 N l Y 3 R p b 2 4 x L 1 B v c 3 Q g K D I p L 0 N o Y W 5 n Z W Q g V H l w Z S 5 7 S E F I Q S w 1 f S Z x d W 9 0 O y w m c X V v d D t T Z W N 0 a W 9 u M S 9 Q b 3 N 0 I C g y K S 9 D a G F u Z 2 V k I F R 5 c G U u e 1 N B R C w 2 f S Z x d W 9 0 O y w m c X V v d D t T Z W N 0 a W 9 u M S 9 Q b 3 N 0 I C g y K S 9 D a G F u Z 2 V k I F R 5 c G U u e 0 F O R 1 J Z L D d 9 J n F 1 b 3 Q 7 L C Z x d W 9 0 O 1 N l Y 3 R p b 2 4 x L 1 B v c 3 Q g K D I p L 0 N o Y W 5 n Z W Q g V H l w Z S 5 7 V E h B T k t G V U w s O H 0 m c X V v d D s s J n F 1 b 3 Q 7 U 2 V j d G l v b j E v U G 9 z d C A o M i k v Q 2 h h b m d l Z C B U e X B l L n t D T 0 1 N R U 5 U L D l 9 J n F 1 b 3 Q 7 X S w m c X V v d D t D b 2 x 1 b W 5 D b 3 V u d C Z x d W 9 0 O z o x M C w m c X V v d D t L Z X l D b 2 x 1 b W 5 O Y W 1 l c y Z x d W 9 0 O z p b X S w m c X V v d D t D b 2 x 1 b W 5 J Z G V u d G l 0 a W V z J n F 1 b 3 Q 7 O l s m c X V v d D t T Z W N 0 a W 9 u M S 9 Q b 3 N 0 I C g y K S 9 D a G F u Z 2 V k I F R 5 c G U u e 1 B P U 1 Q g S U Q s M H 0 m c X V v d D s s J n F 1 b 3 Q 7 U 2 V j d G l v b j E v U G 9 z d C A o M i k v Q 2 h h b m d l Z C B U e X B l L n t V U 0 V S I E l E L D F 9 J n F 1 b 3 Q 7 L C Z x d W 9 0 O 1 N l Y 3 R p b 2 4 x L 1 B v c 3 Q g K D I p L 0 N o Y W 5 n Z W Q g V H l w Z S 5 7 U E 9 T V C w y f S Z x d W 9 0 O y w m c X V v d D t T Z W N 0 a W 9 u M S 9 Q b 3 N 0 I C g y K S 9 D a G F u Z 2 V k I F R 5 c G U u e 0 x J S 0 V T L D N 9 J n F 1 b 3 Q 7 L C Z x d W 9 0 O 1 N l Y 3 R p b 2 4 x L 1 B v c 3 Q g K D I p L 0 N o Y W 5 n Z W Q g V H l w Z S 5 7 V 0 9 X L D R 9 J n F 1 b 3 Q 7 L C Z x d W 9 0 O 1 N l Y 3 R p b 2 4 x L 1 B v c 3 Q g K D I p L 0 N o Y W 5 n Z W Q g V H l w Z S 5 7 S E F I Q S w 1 f S Z x d W 9 0 O y w m c X V v d D t T Z W N 0 a W 9 u M S 9 Q b 3 N 0 I C g y K S 9 D a G F u Z 2 V k I F R 5 c G U u e 1 N B R C w 2 f S Z x d W 9 0 O y w m c X V v d D t T Z W N 0 a W 9 u M S 9 Q b 3 N 0 I C g y K S 9 D a G F u Z 2 V k I F R 5 c G U u e 0 F O R 1 J Z L D d 9 J n F 1 b 3 Q 7 L C Z x d W 9 0 O 1 N l Y 3 R p b 2 4 x L 1 B v c 3 Q g K D I p L 0 N o Y W 5 n Z W Q g V H l w Z S 5 7 V E h B T k t G V U w s O H 0 m c X V v d D s s J n F 1 b 3 Q 7 U 2 V j d G l v b j E v U G 9 z d C A o M i k v Q 2 h h b m d l Z C B U e X B l L n t D T 0 1 N R U 5 U L D l 9 J n F 1 b 3 Q 7 X S w m c X V v d D t S Z W x h d G l v b n N o a X B J b m Z v J n F 1 b 3 Q 7 O l t d f S I g L z 4 8 L 1 N 0 Y W J s Z U V u d H J p Z X M + P C 9 J d G V t P j x J d G V t P j x J d G V t T G 9 j Y X R p b 2 4 + P E l 0 Z W 1 U e X B l P k Z v c m 1 1 b G E 8 L 0 l 0 Z W 1 U e X B l P j x J d G V t U G F 0 a D 5 T Z W N 0 a W 9 u M S 9 Q b 3 N 0 J T I w K D I p L 1 N v d X J j Z T w v S X R l b V B h d G g + P C 9 J d G V t T G 9 j Y X R p b 2 4 + P F N 0 Y W J s Z U V u d H J p Z X M g L z 4 8 L 0 l 0 Z W 0 + P E l 0 Z W 0 + P E l 0 Z W 1 M b 2 N h d G l v b j 4 8 S X R l b V R 5 c G U + R m 9 y b X V s Y T w v S X R l b V R 5 c G U + P E l 0 Z W 1 Q Y X R o P l N l Y 3 R p b 2 4 x L 1 B v c 3 Q l M j A o M i k v U G 9 z d F 9 T a G V l d D w v S X R l b V B h d G g + P C 9 J d G V t T G 9 j Y X R p b 2 4 + P F N 0 Y W J s Z U V u d H J p Z X M g L z 4 8 L 0 l 0 Z W 0 + P E l 0 Z W 0 + P E l 0 Z W 1 M b 2 N h d G l v b j 4 8 S X R l b V R 5 c G U + R m 9 y b X V s Y T w v S X R l b V R 5 c G U + P E l 0 Z W 1 Q Y X R o P l N l Y 3 R p b 2 4 x L 1 B v c 3 Q l M j A o M i k v U H J v b W 9 0 Z W Q l M j B I Z W F k Z X J z P C 9 J d G V t U G F 0 a D 4 8 L 0 l 0 Z W 1 M b 2 N h d G l v b j 4 8 U 3 R h Y m x l R W 5 0 c m l l c y A v P j w v S X R l b T 4 8 S X R l b T 4 8 S X R l b U x v Y 2 F 0 a W 9 u P j x J d G V t V H l w Z T 5 G b 3 J t d W x h P C 9 J d G V t V H l w Z T 4 8 S X R l b V B h d G g + U 2 V j d G l v b j E v U G 9 z d C U y M C g y K S 9 D a G F u Z 2 V k J T I w V H l w Z T w v S X R l b V B h d G g + P C 9 J d G V t T G 9 j Y X R p b 2 4 + P F N 0 Y W J s Z U V u d H J p Z X M g L z 4 8 L 0 l 0 Z W 0 + P E l 0 Z W 0 + P E l 0 Z W 1 M b 2 N h d G l v b j 4 8 S X R l b V R 5 c G U + R m 9 y b X V s Y T w v S X R l b V R 5 c G U + P E l 0 Z W 1 Q Y X R o P l N l Y 3 R p b 2 4 x L 1 V z Z X I l M j A o M i 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T c t M T E t M j N U M D Y 6 N T k 6 M z E u N T g 5 N j U x N F o i I C 8 + P E V u d H J 5 I F R 5 c G U 9 I k Z p b G x D b 2 x 1 b W 5 O Y W 1 l c y I g V m F s d W U 9 I n N b J n F 1 b 3 Q 7 V V N F U i B J R C Z x d W 9 0 O y w m c X V v d D t V U 0 V S T k F N R S Z x d W 9 0 O 1 0 i I C 8 + P E V u d H J 5 I F R 5 c G U 9 I k Z p b G x F c n J v c k N v Z G U i I F Z h b H V l P S J z V W 5 r b m 9 3 b i I g L z 4 8 R W 5 0 c n k g V H l w Z T 0 i R m l s b E N v b H V t b l R 5 c G V z I i B W Y W x 1 Z T 0 i c 0 F 3 W T 0 i I C 8 + P E V u d H J 5 I F R 5 c G U 9 I k Z p b G x F c n J v c k N v d W 5 0 I i B W Y W x 1 Z T 0 i b D A i I C 8 + P E V u d H J 5 I F R 5 c G U 9 I k Z p b G x D b 3 V u d C I g V m F s d W U 9 I m w 1 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X N l c i A o M i k v Q 2 h h b m d l Z C B U e X B l L n t V U 0 V S I E l E L D B 9 J n F 1 b 3 Q 7 L C Z x d W 9 0 O 1 N l Y 3 R p b 2 4 x L 1 V z Z X I g K D I p L 0 N o Y W 5 n Z W Q g V H l w Z S 5 7 V V N F U k 5 B T U U s M X 0 m c X V v d D t d L C Z x d W 9 0 O 0 N v b H V t b k N v d W 5 0 J n F 1 b 3 Q 7 O j I s J n F 1 b 3 Q 7 S 2 V 5 Q 2 9 s d W 1 u T m F t Z X M m c X V v d D s 6 W 1 0 s J n F 1 b 3 Q 7 Q 2 9 s d W 1 u S W R l b n R p d G l l c y Z x d W 9 0 O z p b J n F 1 b 3 Q 7 U 2 V j d G l v b j E v V X N l c i A o M i k v Q 2 h h b m d l Z C B U e X B l L n t V U 0 V S I E l E L D B 9 J n F 1 b 3 Q 7 L C Z x d W 9 0 O 1 N l Y 3 R p b 2 4 x L 1 V z Z X I g K D I p L 0 N o Y W 5 n Z W Q g V H l w Z S 5 7 V V N F U k 5 B T U U s M X 0 m c X V v d D t d L C Z x d W 9 0 O 1 J l b G F 0 a W 9 u c 2 h p c E l u Z m 8 m c X V v d D s 6 W 1 1 9 I i A v P j w v U 3 R h Y m x l R W 5 0 c m l l c z 4 8 L 0 l 0 Z W 0 + P E l 0 Z W 0 + P E l 0 Z W 1 M b 2 N h d G l v b j 4 8 S X R l b V R 5 c G U + R m 9 y b X V s Y T w v S X R l b V R 5 c G U + P E l 0 Z W 1 Q Y X R o P l N l Y 3 R p b 2 4 x L 1 V z Z X I l M j A o M i k v U 2 9 1 c m N l P C 9 J d G V t U G F 0 a D 4 8 L 0 l 0 Z W 1 M b 2 N h d G l v b j 4 8 U 3 R h Y m x l R W 5 0 c m l l c y A v P j w v S X R l b T 4 8 S X R l b T 4 8 S X R l b U x v Y 2 F 0 a W 9 u P j x J d G V t V H l w Z T 5 G b 3 J t d W x h P C 9 J d G V t V H l w Z T 4 8 S X R l b V B h d G g + U 2 V j d G l v b j E v V X N l c i U y M C g y K S 9 V c 2 V y X 1 N o Z W V 0 P C 9 J d G V t U G F 0 a D 4 8 L 0 l 0 Z W 1 M b 2 N h d G l v b j 4 8 U 3 R h Y m x l R W 5 0 c m l l c y A v P j w v S X R l b T 4 8 S X R l b T 4 8 S X R l b U x v Y 2 F 0 a W 9 u P j x J d G V t V H l w Z T 5 G b 3 J t d W x h P C 9 J d G V t V H l w Z T 4 8 S X R l b V B h d G g + U 2 V j d G l v b j E v V X N l c i U y M C g y K S 9 Q c m 9 t b 3 R l Z C U y M E h l Y W R l c n M 8 L 0 l 0 Z W 1 Q Y X R o P j w v S X R l b U x v Y 2 F 0 a W 9 u P j x T d G F i b G V F b n R y a W V z I C 8 + P C 9 J d G V t P j x J d G V t P j x J d G V t T G 9 j Y X R p b 2 4 + P E l 0 Z W 1 U e X B l P k Z v c m 1 1 b G E 8 L 0 l 0 Z W 1 U e X B l P j x J d G V t U G F 0 a D 5 T Z W N 0 a W 9 u M S 9 V c 2 V y J T I w K D I p L 0 N o Y W 5 n Z W Q l M j B U e X B l P C 9 J d G V t U G F 0 a D 4 8 L 0 l 0 Z W 1 M b 2 N h d G l v b j 4 8 U 3 R h Y m x l R W 5 0 c m l l c y A v P j w v S X R l b T 4 8 S X R l b T 4 8 S X R l b U x v Y 2 F 0 a W 9 u P j x J d G V t V H l w Z T 5 G b 3 J t d W x h P C 9 J d G V t V H l w Z T 4 8 S X R l b V B h d G g + U 2 V j d G l v b j E v U G 9 z d C U y M C g z 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1 Q w N j o 1 O T o z M S 4 1 O T U 2 N j Y 3 W i I g L z 4 8 R W 5 0 c n k g V H l w Z T 0 i R m l s b E N v b H V t b k 5 h b W V z I i B W Y W x 1 Z T 0 i c 1 s m c X V v d D t Q T 1 N U I E l E J n F 1 b 3 Q 7 L C Z x d W 9 0 O 1 V T R V I g S U Q m c X V v d D s s J n F 1 b 3 Q 7 U E 9 T V C Z x d W 9 0 O y w m c X V v d D t M S U t F U y Z x d W 9 0 O y w m c X V v d D t X T 1 c m c X V v d D s s J n F 1 b 3 Q 7 S E F I Q S Z x d W 9 0 O y w m c X V v d D t T Q U Q m c X V v d D s s J n F 1 b 3 Q 7 Q U 5 H U l k m c X V v d D s s J n F 1 b 3 Q 7 V E h B T k t G V U w m c X V v d D s s J n F 1 b 3 Q 7 Q 0 9 N T U V O V C Z x d W 9 0 O 1 0 i I C 8 + P E V u d H J 5 I F R 5 c G U 9 I k Z p b G x F c n J v c k N v Z G U i I F Z h b H V l P S J z V W 5 r b m 9 3 b i I g L z 4 8 R W 5 0 c n k g V H l w Z T 0 i R m l s b E N v b H V t b l R 5 c G V z I i B W Y W x 1 Z T 0 i c 0 F 3 T U R B d 0 1 E Q X d N R E J n P T 0 i I C 8 + P E V u d H J 5 I F R 5 c G U 9 I k Z p b G x F c n J v c k N v d W 5 0 I i B W Y W x 1 Z T 0 i b D A i I C 8 + P E V u d H J 5 I F R 5 c G U 9 I k Z p b G x D b 3 V u d C I g V m F s d W U 9 I m w x O 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Q b 3 N 0 I C g z K S 9 D a G F u Z 2 V k I F R 5 c G U u e 1 B P U 1 Q g S U Q s M H 0 m c X V v d D s s J n F 1 b 3 Q 7 U 2 V j d G l v b j E v U G 9 z d C A o M y k v Q 2 h h b m d l Z C B U e X B l L n t V U 0 V S I E l E L D F 9 J n F 1 b 3 Q 7 L C Z x d W 9 0 O 1 N l Y 3 R p b 2 4 x L 1 B v c 3 Q g K D M p L 0 N o Y W 5 n Z W Q g V H l w Z S 5 7 U E 9 T V C w y f S Z x d W 9 0 O y w m c X V v d D t T Z W N 0 a W 9 u M S 9 Q b 3 N 0 I C g z K S 9 D a G F u Z 2 V k I F R 5 c G U u e 0 x J S 0 V T L D N 9 J n F 1 b 3 Q 7 L C Z x d W 9 0 O 1 N l Y 3 R p b 2 4 x L 1 B v c 3 Q g K D M p L 0 N o Y W 5 n Z W Q g V H l w Z S 5 7 V 0 9 X L D R 9 J n F 1 b 3 Q 7 L C Z x d W 9 0 O 1 N l Y 3 R p b 2 4 x L 1 B v c 3 Q g K D M p L 0 N o Y W 5 n Z W Q g V H l w Z S 5 7 S E F I Q S w 1 f S Z x d W 9 0 O y w m c X V v d D t T Z W N 0 a W 9 u M S 9 Q b 3 N 0 I C g z K S 9 D a G F u Z 2 V k I F R 5 c G U u e 1 N B R C w 2 f S Z x d W 9 0 O y w m c X V v d D t T Z W N 0 a W 9 u M S 9 Q b 3 N 0 I C g z K S 9 D a G F u Z 2 V k I F R 5 c G U u e 0 F O R 1 J Z L D d 9 J n F 1 b 3 Q 7 L C Z x d W 9 0 O 1 N l Y 3 R p b 2 4 x L 1 B v c 3 Q g K D M p L 0 N o Y W 5 n Z W Q g V H l w Z S 5 7 V E h B T k t G V U w s O H 0 m c X V v d D s s J n F 1 b 3 Q 7 U 2 V j d G l v b j E v U G 9 z d C A o M y k v Q 2 h h b m d l Z C B U e X B l L n t D T 0 1 N R U 5 U L D l 9 J n F 1 b 3 Q 7 X S w m c X V v d D t D b 2 x 1 b W 5 D b 3 V u d C Z x d W 9 0 O z o x M C w m c X V v d D t L Z X l D b 2 x 1 b W 5 O Y W 1 l c y Z x d W 9 0 O z p b X S w m c X V v d D t D b 2 x 1 b W 5 J Z G V u d G l 0 a W V z J n F 1 b 3 Q 7 O l s m c X V v d D t T Z W N 0 a W 9 u M S 9 Q b 3 N 0 I C g z K S 9 D a G F u Z 2 V k I F R 5 c G U u e 1 B P U 1 Q g S U Q s M H 0 m c X V v d D s s J n F 1 b 3 Q 7 U 2 V j d G l v b j E v U G 9 z d C A o M y k v Q 2 h h b m d l Z C B U e X B l L n t V U 0 V S I E l E L D F 9 J n F 1 b 3 Q 7 L C Z x d W 9 0 O 1 N l Y 3 R p b 2 4 x L 1 B v c 3 Q g K D M p L 0 N o Y W 5 n Z W Q g V H l w Z S 5 7 U E 9 T V C w y f S Z x d W 9 0 O y w m c X V v d D t T Z W N 0 a W 9 u M S 9 Q b 3 N 0 I C g z K S 9 D a G F u Z 2 V k I F R 5 c G U u e 0 x J S 0 V T L D N 9 J n F 1 b 3 Q 7 L C Z x d W 9 0 O 1 N l Y 3 R p b 2 4 x L 1 B v c 3 Q g K D M p L 0 N o Y W 5 n Z W Q g V H l w Z S 5 7 V 0 9 X L D R 9 J n F 1 b 3 Q 7 L C Z x d W 9 0 O 1 N l Y 3 R p b 2 4 x L 1 B v c 3 Q g K D M p L 0 N o Y W 5 n Z W Q g V H l w Z S 5 7 S E F I Q S w 1 f S Z x d W 9 0 O y w m c X V v d D t T Z W N 0 a W 9 u M S 9 Q b 3 N 0 I C g z K S 9 D a G F u Z 2 V k I F R 5 c G U u e 1 N B R C w 2 f S Z x d W 9 0 O y w m c X V v d D t T Z W N 0 a W 9 u M S 9 Q b 3 N 0 I C g z K S 9 D a G F u Z 2 V k I F R 5 c G U u e 0 F O R 1 J Z L D d 9 J n F 1 b 3 Q 7 L C Z x d W 9 0 O 1 N l Y 3 R p b 2 4 x L 1 B v c 3 Q g K D M p L 0 N o Y W 5 n Z W Q g V H l w Z S 5 7 V E h B T k t G V U w s O H 0 m c X V v d D s s J n F 1 b 3 Q 7 U 2 V j d G l v b j E v U G 9 z d C A o M y k v Q 2 h h b m d l Z C B U e X B l L n t D T 0 1 N R U 5 U L D l 9 J n F 1 b 3 Q 7 X S w m c X V v d D t S Z W x h d G l v b n N o a X B J b m Z v J n F 1 b 3 Q 7 O l t d f S I g L z 4 8 L 1 N 0 Y W J s Z U V u d H J p Z X M + P C 9 J d G V t P j x J d G V t P j x J d G V t T G 9 j Y X R p b 2 4 + P E l 0 Z W 1 U e X B l P k Z v c m 1 1 b G E 8 L 0 l 0 Z W 1 U e X B l P j x J d G V t U G F 0 a D 5 T Z W N 0 a W 9 u M S 9 Q b 3 N 0 J T I w K D M p L 1 N v d X J j Z T w v S X R l b V B h d G g + P C 9 J d G V t T G 9 j Y X R p b 2 4 + P F N 0 Y W J s Z U V u d H J p Z X M g L z 4 8 L 0 l 0 Z W 0 + P E l 0 Z W 0 + P E l 0 Z W 1 M b 2 N h d G l v b j 4 8 S X R l b V R 5 c G U + R m 9 y b X V s Y T w v S X R l b V R 5 c G U + P E l 0 Z W 1 Q Y X R o P l N l Y 3 R p b 2 4 x L 1 B v c 3 Q l M j A o M y k v U G 9 z d F 9 T a G V l d D w v S X R l b V B h d G g + P C 9 J d G V t T G 9 j Y X R p b 2 4 + P F N 0 Y W J s Z U V u d H J p Z X M g L z 4 8 L 0 l 0 Z W 0 + P E l 0 Z W 0 + P E l 0 Z W 1 M b 2 N h d G l v b j 4 8 S X R l b V R 5 c G U + R m 9 y b X V s Y T w v S X R l b V R 5 c G U + P E l 0 Z W 1 Q Y X R o P l N l Y 3 R p b 2 4 x L 1 B v c 3 Q l M j A o M y k v U H J v b W 9 0 Z W Q l M j B I Z W F k Z X J z P C 9 J d G V t U G F 0 a D 4 8 L 0 l 0 Z W 1 M b 2 N h d G l v b j 4 8 U 3 R h Y m x l R W 5 0 c m l l c y A v P j w v S X R l b T 4 8 S X R l b T 4 8 S X R l b U x v Y 2 F 0 a W 9 u P j x J d G V t V H l w Z T 5 G b 3 J t d W x h P C 9 J d G V t V H l w Z T 4 8 S X R l b V B h d G g + U 2 V j d G l v b j E v U G 9 z d C U y M C g z K S 9 D a G F u Z 2 V k J T I w V H l w Z T w v S X R l b V B h d G g + P C 9 J d G V t T G 9 j Y X R p b 2 4 + P F N 0 Y W J s Z U V u d H J p Z X M g L z 4 8 L 0 l 0 Z W 0 + P C 9 J d G V t c z 4 8 L 0 x v Y 2 F s U G F j a 2 F n Z U 1 l d G F k Y X R h R m l s Z T 4 W A A A A U E s F B g A A A A A A A A A A A A A A A A A A A A A A A C Y B A A A B A A A A 0 I y d 3 w E V 0 R G M e g D A T 8 K X 6 w E A A A C P U R n h C 5 C v R p J p A / G E j s e w A A A A A A I A A A A A A B B m A A A A A Q A A I A A A A C c I h R f / a 2 R z p a e C G Z + 1 3 Z m Y h j e e Z N 2 B H r t c L M p O L 6 X Y A A A A A A 6 A A A A A A g A A I A A A A A K F i 2 O L C e 2 H J y k N D 0 b H 9 G S + C H / e f F / G w T y y J y g y j s A Z U A A A A P 2 t J M l v e v Y 0 D W E w 8 V z H Z H 6 M E 3 w u 9 c U u 6 Q J M 0 M f T c x U Z f k W s m s L Z d y A M / i F L L j G s p v k X C E n 3 7 0 y P n C x 2 U A s D l K A K g O v M x o e C u g J S q n 8 J 4 y U J Q A A A A P K v m q 9 g r G 5 k n A X + i G 8 v I B e d S u U t u 4 c a B E U T L A + q 2 E 4 Y 6 c u h J t T n k d p i D G E T B N Q e 2 t p X i U l J e L B R j z d 8 o q Q O o K E = < / D a t a M a s h u p > 
</file>

<file path=customXml/item17.xml>��< ? x m l   v e r s i o n = " 1 . 0 "   e n c o d i n g = " U T F - 1 6 " ? > < G e m i n i   x m l n s = " h t t p : / / g e m i n i / p i v o t c u s t o m i z a t i o n / P o w e r P i v o t V e r s i o n " > < C u s t o m C o n t e n t > < ! [ C D A T A [ 2 0 1 5 . 1 3 0 . 8 0 0 . 6 7 9 ] ] > < / C u s t o m C o n t e n t > < / G e m i n i > 
</file>

<file path=customXml/item18.xml>��< ? x m l   v e r s i o n = " 1 . 0 "   e n c o d i n g = " U T F - 1 6 " ? > < G e m i n i   x m l n s = " h t t p : / / g e m i n i / p i v o t c u s t o m i z a t i o n / M a n u a l C a l c M o d e " > < C u s t o m C o n t e n t > < ! [ C D A T A [ F a l s e ] ] > < / C u s t o m C o n t e n t > < / G e m i n i > 
</file>

<file path=customXml/item2.xml>��< ? x m l   v e r s i o n = " 1 . 0 "   e n c o d i n g = " U T F - 1 6 " ? > < G e m i n i   x m l n s = " h t t p : / / g e m i n i / p i v o t c u s t o m i z a t i o n / C l i e n t W i n d o w X M L " > < C u s t o m C o n t e n t > < ! [ C D A T A [ N a m e   a n d   I D _ 1 1 7 b 0 d 1 b - 0 4 b 4 - 4 6 7 d - 8 1 6 3 - 0 2 f 1 1 3 1 2 a e 2 d ] ] > < / C u s t o m C o n t e n t > < / G e m i n i > 
</file>

<file path=customXml/item3.xml>��< ? x m l   v e r s i o n = " 1 . 0 "   e n c o d i n g = " U T F - 1 6 " ? > < G e m i n i   x m l n s = " h t t p : / / g e m i n i / p i v o t c u s t o m i z a t i o n / T a b l e O r d e r " > < C u s t o m C o n t e n t > < ! [ C D A T A [ N a m e   a n d   I D _ 1 1 7 b 0 d 1 b - 0 4 b 4 - 4 6 7 d - 8 1 6 3 - 0 2 f 1 1 3 1 2 a e 2 d , T o t a l   C o m m e n t _ f b 4 c 8 8 c f - a e 0 e - 4 e 2 2 - b e 5 c - a f 5 e 0 f c b 5 c 2 3 , T o t a l   E m o j i _ 9 a b b e 8 a e - 9 8 6 c - 4 7 6 9 - b 6 2 2 - 6 5 c 9 a f 5 d 5 e 0 7 , T o t a l   L i k e _ 1 0 7 0 1 a 0 0 - 1 d e e - 4 9 8 d - 9 8 0 a - 7 8 c 1 b 2 d f 2 7 8 b , T o t a l   S h a r e s _ b 9 e d 0 c a 2 - 6 0 2 5 - 4 4 9 a - b 8 e f - 7 c 1 a 7 e 3 d a d 6 4 , C o m m e n t _ 4 e f d d 7 8 e - 0 0 8 a - 4 1 f 6 - a f b 6 - f d 4 e 9 a 1 c f d a 2 , E m o j i _ 7 6 d 2 4 d 5 7 - 8 b 2 f - 4 d c c - 8 d 4 4 - a 8 e 7 c d 7 3 c 6 3 3 , L i k e _ 8 4 6 7 a 7 d e - 0 7 6 f - 4 e b 4 - 8 7 5 2 - 9 3 f 7 2 f 3 5 2 c a f , S h a r e s _ 5 0 4 e 0 0 1 7 - 8 c 0 4 - 4 f f a - b f a f - 6 3 7 1 5 a 7 a 3 6 d 4 , P o s t _ 2 a 5 c 6 5 4 6 - d 1 4 5 - 4 8 b d - 9 f 5 e - 8 9 5 9 9 1 3 c 0 6 8 9 , R e l a t i o n s h i p _ e 0 7 c 3 c 1 4 - d b d 5 - 4 e 8 7 - 8 e 9 7 - 9 0 8 0 9 c b e a 6 4 a , U s e r _ b 3 5 2 9 6 7 d - b f 3 f - 4 5 3 3 - a 5 d 9 - 8 1 4 7 6 b 3 9 5 8 5 f , P o s t     2 _ e 8 a 7 f d 9 f - 0 d 9 9 - 4 d 7 a - 8 c 7 7 - b a 3 7 7 d a f 8 9 8 f ] ] > < / 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 2 0 1 7 - 1 1 - 2 2 T 2 3 : 0 1 : 2 7 . 0 3 3 2 6 2 9 - 0 8 : 0 0 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 N a m e   a n d   I D 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 N a m e   a n d   I D 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  I D < / K e y > < / D i a g r a m O b j e c t K e y > < D i a g r a m O b j e c t K e y > < K e y > C o l u m n s \ U S E R N A M E 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  I D < / K e y > < / a : K e y > < a : V a l u e   i : t y p e = " M e a s u r e G r i d N o d e V i e w S t a t e " > < L a y e d O u t > t r u e < / L a y e d O u t > < / a : V a l u e > < / a : K e y V a l u e O f D i a g r a m O b j e c t K e y a n y T y p e z b w N T n L X > < a : K e y V a l u e O f D i a g r a m O b j e c t K e y a n y T y p e z b w N T n L X > < a : K e y > < K e y > C o l u m n s \ U S E R N A M E 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 T a g s \ T a b l e s \ & l t ; T a b l e s \ N a m e   a n d   I D & g t ; < / K e y > < / D i a g r a m O b j e c t K e y > < D i a g r a m O b j e c t K e y > < K e y > D y n a m i c   T a g s \ T a b l e s \ & l t ; T a b l e s \ T o t a l   C o m m e n t & g t ; < / K e y > < / D i a g r a m O b j e c t K e y > < D i a g r a m O b j e c t K e y > < K e y > D y n a m i c   T a g s \ T a b l e s \ & l t ; T a b l e s \ T o t a l   E m o j i & g t ; < / K e y > < / D i a g r a m O b j e c t K e y > < D i a g r a m O b j e c t K e y > < K e y > D y n a m i c   T a g s \ T a b l e s \ & l t ; T a b l e s \ T o t a l   L i k e & g t ; < / K e y > < / D i a g r a m O b j e c t K e y > < D i a g r a m O b j e c t K e y > < K e y > D y n a m i c   T a g s \ T a b l e s \ & l t ; T a b l e s \ T o t a l   S h a r e s & g t ; < / K e y > < / D i a g r a m O b j e c t K e y > < D i a g r a m O b j e c t K e y > < K e y > D y n a m i c   T a g s \ T a b l e s \ & l t ; T a b l e s \ C o m m e n t & g t ; < / K e y > < / D i a g r a m O b j e c t K e y > < D i a g r a m O b j e c t K e y > < K e y > D y n a m i c   T a g s \ T a b l e s \ & l t ; T a b l e s \ E m o j i & g t ; < / K e y > < / D i a g r a m O b j e c t K e y > < D i a g r a m O b j e c t K e y > < K e y > D y n a m i c   T a g s \ T a b l e s \ & l t ; T a b l e s \ L i k e & g t ; < / K e y > < / D i a g r a m O b j e c t K e y > < D i a g r a m O b j e c t K e y > < K e y > D y n a m i c   T a g s \ T a b l e s \ & l t ; T a b l e s \ S h a r e s & g t ; < / K e y > < / D i a g r a m O b j e c t K e y > < D i a g r a m O b j e c t K e y > < K e y > D y n a m i c   T a g s \ T a b l e s \ & l t ; T a b l e s \ P o s t & g t ; < / K e y > < / D i a g r a m O b j e c t K e y > < D i a g r a m O b j e c t K e y > < K e y > D y n a m i c   T a g s \ T a b l e s \ & l t ; T a b l e s \ R e l a t i o n s h i p & g t ; < / K e y > < / D i a g r a m O b j e c t K e y > < D i a g r a m O b j e c t K e y > < K e y > D y n a m i c   T a g s \ T a b l e s \ & l t ; T a b l e s \ U s e r & g t ; < / K e y > < / D i a g r a m O b j e c t K e y > < D i a g r a m O b j e c t K e y > < K e y > D y n a m i c   T a g s \ T a b l e s \ & l t ; T a b l e s \ P o s t     2 & g t ; < / K e y > < / D i a g r a m O b j e c t K e y > < D i a g r a m O b j e c t K e y > < K e y > T a b l e s \ N a m e   a n d   I D < / K e y > < / D i a g r a m O b j e c t K e y > < D i a g r a m O b j e c t K e y > < K e y > T a b l e s \ N a m e   a n d   I D \ C o l u m n s \ U S E R   I D < / K e y > < / D i a g r a m O b j e c t K e y > < D i a g r a m O b j e c t K e y > < K e y > T a b l e s \ N a m e   a n d   I D \ C o l u m n s \ U S E R N A M E < / K e y > < / D i a g r a m O b j e c t K e y > < D i a g r a m O b j e c t K e y > < K e y > T a b l e s \ T o t a l   C o m m e n t < / K e y > < / D i a g r a m O b j e c t K e y > < D i a g r a m O b j e c t K e y > < K e y > T a b l e s \ T o t a l   C o m m e n t \ C o l u m n s \ U S E R   I D < / K e y > < / D i a g r a m O b j e c t K e y > < D i a g r a m O b j e c t K e y > < K e y > T a b l e s \ T o t a l   C o m m e n t \ C o l u m n s \ T O T A L   C O M M E N T < / K e y > < / D i a g r a m O b j e c t K e y > < D i a g r a m O b j e c t K e y > < K e y > T a b l e s \ T o t a l   E m o j i < / K e y > < / D i a g r a m O b j e c t K e y > < D i a g r a m O b j e c t K e y > < K e y > T a b l e s \ T o t a l   E m o j i \ C o l u m n s \ U S E R   I D < / K e y > < / D i a g r a m O b j e c t K e y > < D i a g r a m O b j e c t K e y > < K e y > T a b l e s \ T o t a l   E m o j i \ C o l u m n s \ T O T A L   E M O J I < / K e y > < / D i a g r a m O b j e c t K e y > < D i a g r a m O b j e c t K e y > < K e y > T a b l e s \ T o t a l   L i k e < / K e y > < / D i a g r a m O b j e c t K e y > < D i a g r a m O b j e c t K e y > < K e y > T a b l e s \ T o t a l   L i k e \ C o l u m n s \ I D < / K e y > < / D i a g r a m O b j e c t K e y > < D i a g r a m O b j e c t K e y > < K e y > T a b l e s \ T o t a l   L i k e \ C o l u m n s \ T O T A L   L I K E < / K e y > < / D i a g r a m O b j e c t K e y > < D i a g r a m O b j e c t K e y > < K e y > T a b l e s \ T o t a l   S h a r e s < / K e y > < / D i a g r a m O b j e c t K e y > < D i a g r a m O b j e c t K e y > < K e y > T a b l e s \ T o t a l   S h a r e s \ C o l u m n s \ U S E R   I D < / K e y > < / D i a g r a m O b j e c t K e y > < D i a g r a m O b j e c t K e y > < K e y > T a b l e s \ T o t a l   S h a r e s \ C o l u m n s \ T O T A L   S H A R E S < / K e y > < / D i a g r a m O b j e c t K e y > < D i a g r a m O b j e c t K e y > < K e y > T a b l e s \ C o m m e n t < / K e y > < / D i a g r a m O b j e c t K e y > < D i a g r a m O b j e c t K e y > < K e y > T a b l e s \ C o m m e n t \ C o l u m n s \ C o l u m n 1 < / K e y > < / D i a g r a m O b j e c t K e y > < D i a g r a m O b j e c t K e y > < K e y > T a b l e s \ C o m m e n t \ C o l u m n s \ C o l u m n 2 < / K e y > < / D i a g r a m O b j e c t K e y > < D i a g r a m O b j e c t K e y > < K e y > T a b l e s \ C o m m e n t \ C o l u m n s \ C o l u m n 3 < / K e y > < / D i a g r a m O b j e c t K e y > < D i a g r a m O b j e c t K e y > < K e y > T a b l e s \ C o m m e n t \ C o l u m n s \ C o l u m n 4 < / K e y > < / D i a g r a m O b j e c t K e y > < D i a g r a m O b j e c t K e y > < K e y > T a b l e s \ C o m m e n t \ C o l u m n s \ C o l u m n 5 < / K e y > < / D i a g r a m O b j e c t K e y > < D i a g r a m O b j e c t K e y > < K e y > T a b l e s \ C o m m e n t \ C o l u m n s \ C o l u m n 6 < / K e y > < / D i a g r a m O b j e c t K e y > < D i a g r a m O b j e c t K e y > < K e y > T a b l e s \ E m o j i < / K e y > < / D i a g r a m O b j e c t K e y > < D i a g r a m O b j e c t K e y > < K e y > T a b l e s \ E m o j i \ C o l u m n s \ C o l u m n 1 < / K e y > < / D i a g r a m O b j e c t K e y > < D i a g r a m O b j e c t K e y > < K e y > T a b l e s \ E m o j i \ C o l u m n s \ C o l u m n 2 < / K e y > < / D i a g r a m O b j e c t K e y > < D i a g r a m O b j e c t K e y > < K e y > T a b l e s \ E m o j i \ C o l u m n s \ C o l u m n 3 < / K e y > < / D i a g r a m O b j e c t K e y > < D i a g r a m O b j e c t K e y > < K e y > T a b l e s \ E m o j i \ C o l u m n s \ C o l u m n 4 < / K e y > < / D i a g r a m O b j e c t K e y > < D i a g r a m O b j e c t K e y > < K e y > T a b l e s \ E m o j i \ C o l u m n s \ C o l u m n 5 < / K e y > < / D i a g r a m O b j e c t K e y > < D i a g r a m O b j e c t K e y > < K e y > T a b l e s \ E m o j i \ C o l u m n s \ C o l u m n 6 < / K e y > < / D i a g r a m O b j e c t K e y > < D i a g r a m O b j e c t K e y > < K e y > T a b l e s \ E m o j i \ C o l u m n s \ C o l u m n 7 < / K e y > < / D i a g r a m O b j e c t K e y > < D i a g r a m O b j e c t K e y > < K e y > T a b l e s \ E m o j i \ C o l u m n s \ C o l u m n 8 < / K e y > < / D i a g r a m O b j e c t K e y > < D i a g r a m O b j e c t K e y > < K e y > T a b l e s \ E m o j i \ C o l u m n s \ C o l u m n 9 < / K e y > < / D i a g r a m O b j e c t K e y > < D i a g r a m O b j e c t K e y > < K e y > T a b l e s \ E m o j i \ C o l u m n s \ C o l u m n 1 0 < / K e y > < / D i a g r a m O b j e c t K e y > < D i a g r a m O b j e c t K e y > < K e y > T a b l e s \ L i k e < / K e y > < / D i a g r a m O b j e c t K e y > < D i a g r a m O b j e c t K e y > < K e y > T a b l e s \ L i k e \ C o l u m n s \ U S E R   I D < / K e y > < / D i a g r a m O b j e c t K e y > < D i a g r a m O b j e c t K e y > < K e y > T a b l e s \ L i k e \ C o l u m n s \ P O S T < / K e y > < / D i a g r a m O b j e c t K e y > < D i a g r a m O b j e c t K e y > < K e y > T a b l e s \ L i k e \ C o l u m n s \ L I K E S < / K e y > < / D i a g r a m O b j e c t K e y > < D i a g r a m O b j e c t K e y > < K e y > T a b l e s \ S h a r e s < / K e y > < / D i a g r a m O b j e c t K e y > < D i a g r a m O b j e c t K e y > < K e y > T a b l e s \ S h a r e s \ C o l u m n s \ C o l u m n 1 < / K e y > < / D i a g r a m O b j e c t K e y > < D i a g r a m O b j e c t K e y > < K e y > T a b l e s \ S h a r e s \ C o l u m n s \ C o l u m n 2 < / K e y > < / D i a g r a m O b j e c t K e y > < D i a g r a m O b j e c t K e y > < K e y > T a b l e s \ S h a r e s \ C o l u m n s \ C o l u m n 3 < / K e y > < / D i a g r a m O b j e c t K e y > < D i a g r a m O b j e c t K e y > < K e y > T a b l e s \ S h a r e s \ C o l u m n s \ C o l u m n 4 < / K e y > < / D i a g r a m O b j e c t K e y > < D i a g r a m O b j e c t K e y > < K e y > T a b l e s \ S h a r e s \ C o l u m n s \ C o l u m n 5 < / K e y > < / D i a g r a m O b j e c t K e y > < D i a g r a m O b j e c t K e y > < K e y > T a b l e s \ S h a r e s \ C o l u m n s \ C o l u m n 6 < / K e y > < / D i a g r a m O b j e c t K e y > < D i a g r a m O b j e c t K e y > < K e y > T a b l e s \ S h a r e s \ C o l u m n s \ C o l u m n 7 < / K e y > < / D i a g r a m O b j e c t K e y > < D i a g r a m O b j e c t K e y > < K e y > T a b l e s \ S h a r e s \ C o l u m n s \ C o l u m n 8 < / K e y > < / D i a g r a m O b j e c t K e y > < D i a g r a m O b j e c t K e y > < K e y > T a b l e s \ S h a r e s \ C o l u m n s \ C o l u m n 9 < / K e y > < / D i a g r a m O b j e c t K e y > < D i a g r a m O b j e c t K e y > < K e y > T a b l e s \ P o s t < / K e y > < / D i a g r a m O b j e c t K e y > < D i a g r a m O b j e c t K e y > < K e y > T a b l e s \ P o s t \ C o l u m n s \ U S E R   I D < / K e y > < / D i a g r a m O b j e c t K e y > < D i a g r a m O b j e c t K e y > < K e y > T a b l e s \ P o s t \ C o l u m n s \ P O S T < / K e y > < / D i a g r a m O b j e c t K e y > < D i a g r a m O b j e c t K e y > < K e y > T a b l e s \ P o s t \ C o l u m n s \ P O S T   I D < / K e y > < / D i a g r a m O b j e c t K e y > < D i a g r a m O b j e c t K e y > < K e y > T a b l e s \ R e l a t i o n s h i p < / K e y > < / D i a g r a m O b j e c t K e y > < D i a g r a m O b j e c t K e y > < K e y > T a b l e s \ R e l a t i o n s h i p \ C o l u m n s \ P O S T   I D < / K e y > < / D i a g r a m O b j e c t K e y > < D i a g r a m O b j e c t K e y > < K e y > T a b l e s \ R e l a t i o n s h i p \ C o l u m n s \ P O S T < / K e y > < / D i a g r a m O b j e c t K e y > < D i a g r a m O b j e c t K e y > < K e y > T a b l e s \ R e l a t i o n s h i p \ C o l u m n s \ U S E R   I D < / K e y > < / D i a g r a m O b j e c t K e y > < D i a g r a m O b j e c t K e y > < K e y > T a b l e s \ R e l a t i o n s h i p \ C o l u m n s \ L I K E < / K e y > < / D i a g r a m O b j e c t K e y > < D i a g r a m O b j e c t K e y > < K e y > T a b l e s \ R e l a t i o n s h i p \ C o l u m n s \ W O W < / K e y > < / D i a g r a m O b j e c t K e y > < D i a g r a m O b j e c t K e y > < K e y > T a b l e s \ R e l a t i o n s h i p \ C o l u m n s \ H A H A < / K e y > < / D i a g r a m O b j e c t K e y > < D i a g r a m O b j e c t K e y > < K e y > T a b l e s \ R e l a t i o n s h i p \ C o l u m n s \ S A D < / K e y > < / D i a g r a m O b j e c t K e y > < D i a g r a m O b j e c t K e y > < K e y > T a b l e s \ R e l a t i o n s h i p \ C o l u m n s \ A N G R Y < / K e y > < / D i a g r a m O b j e c t K e y > < D i a g r a m O b j e c t K e y > < K e y > T a b l e s \ R e l a t i o n s h i p \ C o l u m n s \ T H A N K F U L < / K e y > < / D i a g r a m O b j e c t K e y > < D i a g r a m O b j e c t K e y > < K e y > T a b l e s \ R e l a t i o n s h i p \ C o l u m n s \ M E S S A G E < / K e y > < / D i a g r a m O b j e c t K e y > < D i a g r a m O b j e c t K e y > < K e y > T a b l e s \ R e l a t i o n s h i p \ C o l u m n s \ S H A R E S < / K e y > < / D i a g r a m O b j e c t K e y > < D i a g r a m O b j e c t K e y > < K e y > T a b l e s \ U s e r < / K e y > < / D i a g r a m O b j e c t K e y > < D i a g r a m O b j e c t K e y > < K e y > T a b l e s \ U s e r \ C o l u m n s \ U S E R   I D < / K e y > < / D i a g r a m O b j e c t K e y > < D i a g r a m O b j e c t K e y > < K e y > T a b l e s \ U s e r \ C o l u m n s \ U S E R N A M E < / K e y > < / D i a g r a m O b j e c t K e y > < D i a g r a m O b j e c t K e y > < K e y > T a b l e s \ P o s t     2 < / K e y > < / D i a g r a m O b j e c t K e y > < D i a g r a m O b j e c t K e y > < K e y > T a b l e s \ P o s t     2 \ C o l u m n s \ P O S T   I D < / K e y > < / D i a g r a m O b j e c t K e y > < D i a g r a m O b j e c t K e y > < K e y > T a b l e s \ P o s t     2 \ C o l u m n s \ U S E R   I D < / K e y > < / D i a g r a m O b j e c t K e y > < D i a g r a m O b j e c t K e y > < K e y > T a b l e s \ P o s t     2 \ C o l u m n s \ P O S T < / K e y > < / D i a g r a m O b j e c t K e y > < D i a g r a m O b j e c t K e y > < K e y > T a b l e s \ P o s t     2 \ C o l u m n s \ L I K E S < / K e y > < / D i a g r a m O b j e c t K e y > < D i a g r a m O b j e c t K e y > < K e y > T a b l e s \ P o s t     2 \ C o l u m n s \ W O W < / K e y > < / D i a g r a m O b j e c t K e y > < D i a g r a m O b j e c t K e y > < K e y > T a b l e s \ P o s t     2 \ C o l u m n s \ H A H A < / K e y > < / D i a g r a m O b j e c t K e y > < D i a g r a m O b j e c t K e y > < K e y > T a b l e s \ P o s t     2 \ C o l u m n s \ S A D < / K e y > < / D i a g r a m O b j e c t K e y > < D i a g r a m O b j e c t K e y > < K e y > T a b l e s \ P o s t     2 \ C o l u m n s \ A N G R Y < / K e y > < / D i a g r a m O b j e c t K e y > < D i a g r a m O b j e c t K e y > < K e y > T a b l e s \ P o s t     2 \ C o l u m n s \ T H A N K F U L < / K e y > < / D i a g r a m O b j e c t K e y > < D i a g r a m O b j e c t K e y > < K e y > T a b l e s \ P o s t     2 \ C o l u m n s \ C O M M E N T < / K e y > < / D i a g r a m O b j e c t K e y > < D i a g r a m O b j e c t K e y > < K e y > R e l a t i o n s h i p s \ & l t ; T a b l e s \ P o s t \ C o l u m n s \ U S E R   I D & g t ; - & l t ; T a b l e s \ N a m e   a n d   I D \ C o l u m n s \ U S E R   I D & g t ; < / K e y > < / D i a g r a m O b j e c t K e y > < D i a g r a m O b j e c t K e y > < K e y > R e l a t i o n s h i p s \ & l t ; T a b l e s \ P o s t \ C o l u m n s \ U S E R   I D & g t ; - & l t ; T a b l e s \ N a m e   a n d   I D \ C o l u m n s \ U S E R   I D & g t ; \ F K < / K e y > < / D i a g r a m O b j e c t K e y > < D i a g r a m O b j e c t K e y > < K e y > R e l a t i o n s h i p s \ & l t ; T a b l e s \ P o s t \ C o l u m n s \ U S E R   I D & g t ; - & l t ; T a b l e s \ N a m e   a n d   I D \ C o l u m n s \ U S E R   I D & g t ; \ P K < / K e y > < / D i a g r a m O b j e c t K e y > < D i a g r a m O b j e c t K e y > < K e y > R e l a t i o n s h i p s \ & l t ; T a b l e s \ P o s t \ C o l u m n s \ U S E R   I D & g t ; - & l t ; T a b l e s \ N a m e   a n d   I D \ C o l u m n s \ U S E R   I D & g t ; \ C r o s s F i l t e r < / K e y > < / D i a g r a m O b j e c t K e y > < / A l l K e y s > < S e l e c t e d K e y s > < D i a g r a m O b j e c t K e y > < K e y > R e l a t i o n s h i p s \ & l t ; T a b l e s \ P o s t \ C o l u m n s \ U S E R   I D & g t ; - & l t ; T a b l e s \ N a m e   a n d   I D \ C o l u m n s \ U S E R 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 T a g s \ T a b l e s \ & l t ; T a b l e s \ N a m e   a n d   I D & g t ; < / K e y > < / a : K e y > < a : V a l u e   i : t y p e = " D i a g r a m D i s p l a y T a g V i e w S t a t e " > < I s N o t F i l t e r e d O u t > t r u e < / I s N o t F i l t e r e d O u t > < / a : V a l u e > < / a : K e y V a l u e O f D i a g r a m O b j e c t K e y a n y T y p e z b w N T n L X > < a : K e y V a l u e O f D i a g r a m O b j e c t K e y a n y T y p e z b w N T n L X > < a : K e y > < K e y > D y n a m i c   T a g s \ T a b l e s \ & l t ; T a b l e s \ T o t a l   C o m m e n t & g t ; < / K e y > < / a : K e y > < a : V a l u e   i : t y p e = " D i a g r a m D i s p l a y T a g V i e w S t a t e " > < I s N o t F i l t e r e d O u t > t r u e < / I s N o t F i l t e r e d O u t > < / a : V a l u e > < / a : K e y V a l u e O f D i a g r a m O b j e c t K e y a n y T y p e z b w N T n L X > < a : K e y V a l u e O f D i a g r a m O b j e c t K e y a n y T y p e z b w N T n L X > < a : K e y > < K e y > D y n a m i c   T a g s \ T a b l e s \ & l t ; T a b l e s \ T o t a l   E m o j i & g t ; < / K e y > < / a : K e y > < a : V a l u e   i : t y p e = " D i a g r a m D i s p l a y T a g V i e w S t a t e " > < I s N o t F i l t e r e d O u t > t r u e < / I s N o t F i l t e r e d O u t > < / a : V a l u e > < / a : K e y V a l u e O f D i a g r a m O b j e c t K e y a n y T y p e z b w N T n L X > < a : K e y V a l u e O f D i a g r a m O b j e c t K e y a n y T y p e z b w N T n L X > < a : K e y > < K e y > D y n a m i c   T a g s \ T a b l e s \ & l t ; T a b l e s \ T o t a l   L i k e & g t ; < / K e y > < / a : K e y > < a : V a l u e   i : t y p e = " D i a g r a m D i s p l a y T a g V i e w S t a t e " > < I s N o t F i l t e r e d O u t > t r u e < / I s N o t F i l t e r e d O u t > < / a : V a l u e > < / a : K e y V a l u e O f D i a g r a m O b j e c t K e y a n y T y p e z b w N T n L X > < a : K e y V a l u e O f D i a g r a m O b j e c t K e y a n y T y p e z b w N T n L X > < a : K e y > < K e y > D y n a m i c   T a g s \ T a b l e s \ & l t ; T a b l e s \ T o t a l   S h a r e s & g t ; < / K e y > < / a : K e y > < a : V a l u e   i : t y p e = " D i a g r a m D i s p l a y T a g V i e w S t a t e " > < I s N o t F i l t e r e d O u t > t r u e < / I s N o t F i l t e r e d O u t > < / a : V a l u e > < / a : K e y V a l u e O f D i a g r a m O b j e c t K e y a n y T y p e z b w N T n L X > < a : K e y V a l u e O f D i a g r a m O b j e c t K e y a n y T y p e z b w N T n L X > < a : K e y > < K e y > D y n a m i c   T a g s \ T a b l e s \ & l t ; T a b l e s \ C o m m e n t & g t ; < / K e y > < / a : K e y > < a : V a l u e   i : t y p e = " D i a g r a m D i s p l a y T a g V i e w S t a t e " > < I s N o t F i l t e r e d O u t > t r u e < / I s N o t F i l t e r e d O u t > < / a : V a l u e > < / a : K e y V a l u e O f D i a g r a m O b j e c t K e y a n y T y p e z b w N T n L X > < a : K e y V a l u e O f D i a g r a m O b j e c t K e y a n y T y p e z b w N T n L X > < a : K e y > < K e y > D y n a m i c   T a g s \ T a b l e s \ & l t ; T a b l e s \ E m o j i & g t ; < / K e y > < / a : K e y > < a : V a l u e   i : t y p e = " D i a g r a m D i s p l a y T a g V i e w S t a t e " > < I s N o t F i l t e r e d O u t > t r u e < / I s N o t F i l t e r e d O u t > < / a : V a l u e > < / a : K e y V a l u e O f D i a g r a m O b j e c t K e y a n y T y p e z b w N T n L X > < a : K e y V a l u e O f D i a g r a m O b j e c t K e y a n y T y p e z b w N T n L X > < a : K e y > < K e y > D y n a m i c   T a g s \ T a b l e s \ & l t ; T a b l e s \ L i k e & g t ; < / K e y > < / a : K e y > < a : V a l u e   i : t y p e = " D i a g r a m D i s p l a y T a g V i e w S t a t e " > < I s N o t F i l t e r e d O u t > t r u e < / I s N o t F i l t e r e d O u t > < / a : V a l u e > < / a : K e y V a l u e O f D i a g r a m O b j e c t K e y a n y T y p e z b w N T n L X > < a : K e y V a l u e O f D i a g r a m O b j e c t K e y a n y T y p e z b w N T n L X > < a : K e y > < K e y > D y n a m i c   T a g s \ T a b l e s \ & l t ; T a b l e s \ S h a r e s & g t ; < / K e y > < / a : K e y > < a : V a l u e   i : t y p e = " D i a g r a m D i s p l a y T a g V i e w S t a t e " > < I s N o t F i l t e r e d O u t > t r u e < / I s N o t F i l t e r e d O u t > < / a : V a l u e > < / a : K e y V a l u e O f D i a g r a m O b j e c t K e y a n y T y p e z b w N T n L X > < a : K e y V a l u e O f D i a g r a m O b j e c t K e y a n y T y p e z b w N T n L X > < a : K e y > < K e y > D y n a m i c   T a g s \ T a b l e s \ & l t ; T a b l e s \ P o s t & g t ; < / K e y > < / a : K e y > < a : V a l u e   i : t y p e = " D i a g r a m D i s p l a y T a g V i e w S t a t e " > < I s N o t F i l t e r e d O u t > t r u e < / I s N o t F i l t e r e d O u t > < / a : V a l u e > < / a : K e y V a l u e O f D i a g r a m O b j e c t K e y a n y T y p e z b w N T n L X > < a : K e y V a l u e O f D i a g r a m O b j e c t K e y a n y T y p e z b w N T n L X > < a : K e y > < K e y > D y n a m i c   T a g s \ T a b l e s \ & l t ; T a b l e s \ R e l a t i o n s h i p & g t ; < / K e y > < / a : K e y > < a : V a l u e   i : t y p e = " D i a g r a m D i s p l a y T a g V i e w S t a t e " > < I s N o t F i l t e r e d O u t > t r u e < / I s N o t F i l t e r e d O u t > < / a : V a l u e > < / a : K e y V a l u e O f D i a g r a m O b j e c t K e y a n y T y p e z b w N T n L X > < a : K e y V a l u e O f D i a g r a m O b j e c t K e y a n y T y p e z b w N T n L X > < a : K e y > < K e y > D y n a m i c   T a g s \ T a b l e s \ & l t ; T a b l e s \ U s e r & g t ; < / K e y > < / a : K e y > < a : V a l u e   i : t y p e = " D i a g r a m D i s p l a y T a g V i e w S t a t e " > < I s N o t F i l t e r e d O u t > t r u e < / I s N o t F i l t e r e d O u t > < / a : V a l u e > < / a : K e y V a l u e O f D i a g r a m O b j e c t K e y a n y T y p e z b w N T n L X > < a : K e y V a l u e O f D i a g r a m O b j e c t K e y a n y T y p e z b w N T n L X > < a : K e y > < K e y > D y n a m i c   T a g s \ T a b l e s \ & l t ; T a b l e s \ P o s t     2 & g t ; < / K e y > < / a : K e y > < a : V a l u e   i : t y p e = " D i a g r a m D i s p l a y T a g V i e w S t a t e " > < I s N o t F i l t e r e d O u t > t r u e < / I s N o t F i l t e r e d O u t > < / a : V a l u e > < / a : K e y V a l u e O f D i a g r a m O b j e c t K e y a n y T y p e z b w N T n L X > < a : K e y V a l u e O f D i a g r a m O b j e c t K e y a n y T y p e z b w N T n L X > < a : K e y > < K e y > T a b l e s \ N a m e   a n d   I D < / K e y > < / a : K e y > < a : V a l u e   i : t y p e = " D i a g r a m D i s p l a y N o d e V i e w S t a t e " > < H e i g h t > 1 5 0 < / H e i g h t > < I s E x p a n d e d > t r u e < / I s E x p a n d e d > < L a y e d O u t > t r u e < / L a y e d O u t > < T a b I n d e x > 1 2 < / T a b I n d e x > < T o p > 3 3 6 . 4 0 0 0 0 0 0 0 0 0 0 0 0 3 < / T o p > < W i d t h > 2 0 0 < / W i d t h > < / a : V a l u e > < / a : K e y V a l u e O f D i a g r a m O b j e c t K e y a n y T y p e z b w N T n L X > < a : K e y V a l u e O f D i a g r a m O b j e c t K e y a n y T y p e z b w N T n L X > < a : K e y > < K e y > T a b l e s \ N a m e   a n d   I D \ C o l u m n s \ U S E R   I D < / K e y > < / a : K e y > < a : V a l u e   i : t y p e = " D i a g r a m D i s p l a y N o d e V i e w S t a t e " > < H e i g h t > 1 5 0 < / H e i g h t > < I s E x p a n d e d > t r u e < / I s E x p a n d e d > < W i d t h > 2 0 0 < / W i d t h > < / a : V a l u e > < / a : K e y V a l u e O f D i a g r a m O b j e c t K e y a n y T y p e z b w N T n L X > < a : K e y V a l u e O f D i a g r a m O b j e c t K e y a n y T y p e z b w N T n L X > < a : K e y > < K e y > T a b l e s \ N a m e   a n d   I D \ C o l u m n s \ U S E R N A M E < / K e y > < / a : K e y > < a : V a l u e   i : t y p e = " D i a g r a m D i s p l a y N o d e V i e w S t a t e " > < H e i g h t > 1 5 0 < / H e i g h t > < I s E x p a n d e d > t r u e < / I s E x p a n d e d > < W i d t h > 2 0 0 < / W i d t h > < / a : V a l u e > < / a : K e y V a l u e O f D i a g r a m O b j e c t K e y a n y T y p e z b w N T n L X > < a : K e y V a l u e O f D i a g r a m O b j e c t K e y a n y T y p e z b w N T n L X > < a : K e y > < K e y > T a b l e s \ T o t a l   C o m m e n t < / K e y > < / a : K e y > < a : V a l u e   i : t y p e = " D i a g r a m D i s p l a y N o d e V i e w S t a t e " > < H e i g h t > 1 5 0 < / H e i g h t > < I s E x p a n d e d > t r u e < / I s E x p a n d e d > < L a y e d O u t > t r u e < / L a y e d O u t > < L e f t > 3 2 9 . 9 0 3 8 1 0 5 6 7 6 6 5 8 < / L e f t > < W i d t h > 2 0 0 < / W i d t h > < / a : V a l u e > < / a : K e y V a l u e O f D i a g r a m O b j e c t K e y a n y T y p e z b w N T n L X > < a : K e y V a l u e O f D i a g r a m O b j e c t K e y a n y T y p e z b w N T n L X > < a : K e y > < K e y > T a b l e s \ T o t a l   C o m m e n t \ C o l u m n s \ U S E R   I D < / K e y > < / a : K e y > < a : V a l u e   i : t y p e = " D i a g r a m D i s p l a y N o d e V i e w S t a t e " > < H e i g h t > 1 5 0 < / H e i g h t > < I s E x p a n d e d > t r u e < / I s E x p a n d e d > < W i d t h > 2 0 0 < / W i d t h > < / a : V a l u e > < / a : K e y V a l u e O f D i a g r a m O b j e c t K e y a n y T y p e z b w N T n L X > < a : K e y V a l u e O f D i a g r a m O b j e c t K e y a n y T y p e z b w N T n L X > < a : K e y > < K e y > T a b l e s \ T o t a l   C o m m e n t \ C o l u m n s \ T O T A L   C O M M E N T < / K e y > < / a : K e y > < a : V a l u e   i : t y p e = " D i a g r a m D i s p l a y N o d e V i e w S t a t e " > < H e i g h t > 1 5 0 < / H e i g h t > < I s E x p a n d e d > t r u e < / I s E x p a n d e d > < W i d t h > 2 0 0 < / W i d t h > < / a : V a l u e > < / a : K e y V a l u e O f D i a g r a m O b j e c t K e y a n y T y p e z b w N T n L X > < a : K e y V a l u e O f D i a g r a m O b j e c t K e y a n y T y p e z b w N T n L X > < a : K e y > < K e y > T a b l e s \ T o t a l   E m o j i < / K e y > < / a : K e y > < a : V a l u e   i : t y p e = " D i a g r a m D i s p l a y N o d e V i e w S t a t e " > < H e i g h t > 1 5 0 < / H e i g h t > < I s E x p a n d e d > t r u e < / I s E x p a n d e d > < L a y e d O u t > t r u e < / L a y e d O u t > < L e f t > 6 5 9 . 8 0 7 6 2 1 1 3 5 3 3 1 6 < / L e f t > < T a b I n d e x > 1 < / T a b I n d e x > < W i d t h > 2 0 0 < / W i d t h > < / a : V a l u e > < / a : K e y V a l u e O f D i a g r a m O b j e c t K e y a n y T y p e z b w N T n L X > < a : K e y V a l u e O f D i a g r a m O b j e c t K e y a n y T y p e z b w N T n L X > < a : K e y > < K e y > T a b l e s \ T o t a l   E m o j i \ C o l u m n s \ U S E R   I D < / K e y > < / a : K e y > < a : V a l u e   i : t y p e = " D i a g r a m D i s p l a y N o d e V i e w S t a t e " > < H e i g h t > 1 5 0 < / H e i g h t > < I s E x p a n d e d > t r u e < / I s E x p a n d e d > < W i d t h > 2 0 0 < / W i d t h > < / a : V a l u e > < / a : K e y V a l u e O f D i a g r a m O b j e c t K e y a n y T y p e z b w N T n L X > < a : K e y V a l u e O f D i a g r a m O b j e c t K e y a n y T y p e z b w N T n L X > < a : K e y > < K e y > T a b l e s \ T o t a l   E m o j i \ C o l u m n s \ T O T A L   E M O J I < / K e y > < / a : K e y > < a : V a l u e   i : t y p e = " D i a g r a m D i s p l a y N o d e V i e w S t a t e " > < H e i g h t > 1 5 0 < / H e i g h t > < I s E x p a n d e d > t r u e < / I s E x p a n d e d > < W i d t h > 2 0 0 < / W i d t h > < / a : V a l u e > < / a : K e y V a l u e O f D i a g r a m O b j e c t K e y a n y T y p e z b w N T n L X > < a : K e y V a l u e O f D i a g r a m O b j e c t K e y a n y T y p e z b w N T n L X > < a : K e y > < K e y > T a b l e s \ T o t a l   L i k e < / K e y > < / a : K e y > < a : V a l u e   i : t y p e = " D i a g r a m D i s p l a y N o d e V i e w S t a t e " > < H e i g h t > 1 5 0 < / H e i g h t > < I s E x p a n d e d > t r u e < / I s E x p a n d e d > < L a y e d O u t > t r u e < / L a y e d O u t > < L e f t > 9 8 9 . 7 1 1 4 3 1 7 0 2 9 9 7 2 9 < / L e f t > < T a b I n d e x > 2 < / T a b I n d e x > < W i d t h > 2 0 0 < / W i d t h > < / a : V a l u e > < / a : K e y V a l u e O f D i a g r a m O b j e c t K e y a n y T y p e z b w N T n L X > < a : K e y V a l u e O f D i a g r a m O b j e c t K e y a n y T y p e z b w N T n L X > < a : K e y > < K e y > T a b l e s \ T o t a l   L i k e \ C o l u m n s \ I D < / K e y > < / a : K e y > < a : V a l u e   i : t y p e = " D i a g r a m D i s p l a y N o d e V i e w S t a t e " > < H e i g h t > 1 5 0 < / H e i g h t > < I s E x p a n d e d > t r u e < / I s E x p a n d e d > < W i d t h > 2 0 0 < / W i d t h > < / a : V a l u e > < / a : K e y V a l u e O f D i a g r a m O b j e c t K e y a n y T y p e z b w N T n L X > < a : K e y V a l u e O f D i a g r a m O b j e c t K e y a n y T y p e z b w N T n L X > < a : K e y > < K e y > T a b l e s \ T o t a l   L i k e \ C o l u m n s \ T O T A L   L I K E < / K e y > < / a : K e y > < a : V a l u e   i : t y p e = " D i a g r a m D i s p l a y N o d e V i e w S t a t e " > < H e i g h t > 1 5 0 < / H e i g h t > < I s E x p a n d e d > t r u e < / I s E x p a n d e d > < W i d t h > 2 0 0 < / W i d t h > < / a : V a l u e > < / a : K e y V a l u e O f D i a g r a m O b j e c t K e y a n y T y p e z b w N T n L X > < a : K e y V a l u e O f D i a g r a m O b j e c t K e y a n y T y p e z b w N T n L X > < a : K e y > < K e y > T a b l e s \ T o t a l   S h a r e s < / K e y > < / a : K e y > < a : V a l u e   i : t y p e = " D i a g r a m D i s p l a y N o d e V i e w S t a t e " > < H e i g h t > 1 5 0 < / H e i g h t > < I s E x p a n d e d > t r u e < / I s E x p a n d e d > < L a y e d O u t > t r u e < / L a y e d O u t > < L e f t > 1 3 1 9 . 6 1 5 2 4 2 2 7 0 6 6 3 2 < / L e f t > < T a b I n d e x > 3 < / T a b I n d e x > < W i d t h > 2 0 0 < / W i d t h > < / a : V a l u e > < / a : K e y V a l u e O f D i a g r a m O b j e c t K e y a n y T y p e z b w N T n L X > < a : K e y V a l u e O f D i a g r a m O b j e c t K e y a n y T y p e z b w N T n L X > < a : K e y > < K e y > T a b l e s \ T o t a l   S h a r e s \ C o l u m n s \ U S E R   I D < / K e y > < / a : K e y > < a : V a l u e   i : t y p e = " D i a g r a m D i s p l a y N o d e V i e w S t a t e " > < H e i g h t > 1 5 0 < / H e i g h t > < I s E x p a n d e d > t r u e < / I s E x p a n d e d > < W i d t h > 2 0 0 < / W i d t h > < / a : V a l u e > < / a : K e y V a l u e O f D i a g r a m O b j e c t K e y a n y T y p e z b w N T n L X > < a : K e y V a l u e O f D i a g r a m O b j e c t K e y a n y T y p e z b w N T n L X > < a : K e y > < K e y > T a b l e s \ T o t a l   S h a r e s \ C o l u m n s \ T O T A L   S H A R E S < / K e y > < / a : K e y > < a : V a l u e   i : t y p e = " D i a g r a m D i s p l a y N o d e V i e w S t a t e " > < H e i g h t > 1 5 0 < / H e i g h t > < I s E x p a n d e d > t r u e < / I s E x p a n d e d > < W i d t h > 2 0 0 < / W i d t h > < / a : V a l u e > < / a : K e y V a l u e O f D i a g r a m O b j e c t K e y a n y T y p e z b w N T n L X > < a : K e y V a l u e O f D i a g r a m O b j e c t K e y a n y T y p e z b w N T n L X > < a : K e y > < K e y > T a b l e s \ C o m m e n t < / K e y > < / a : K e y > < a : V a l u e   i : t y p e = " D i a g r a m D i s p l a y N o d e V i e w S t a t e " > < H e i g h t > 1 5 0 < / H e i g h t > < I s E x p a n d e d > t r u e < / I s E x p a n d e d > < L a y e d O u t > t r u e < / L a y e d O u t > < L e f t > 1 6 4 9 . 5 1 9 0 5 2 8 3 8 3 2 9 1 < / L e f t > < T a b I n d e x > 4 < / T a b I n d e x > < W i d t h > 2 0 0 < / W i d t h > < / a : V a l u e > < / a : K e y V a l u e O f D i a g r a m O b j e c t K e y a n y T y p e z b w N T n L X > < a : K e y V a l u e O f D i a g r a m O b j e c t K e y a n y T y p e z b w N T n L X > < a : K e y > < K e y > T a b l e s \ C o m m e n t \ C o l u m n s \ C o l u m n 1 < / K e y > < / a : K e y > < a : V a l u e   i : t y p e = " D i a g r a m D i s p l a y N o d e V i e w S t a t e " > < H e i g h t > 1 5 0 < / H e i g h t > < I s E x p a n d e d > t r u e < / I s E x p a n d e d > < W i d t h > 2 0 0 < / W i d t h > < / a : V a l u e > < / a : K e y V a l u e O f D i a g r a m O b j e c t K e y a n y T y p e z b w N T n L X > < a : K e y V a l u e O f D i a g r a m O b j e c t K e y a n y T y p e z b w N T n L X > < a : K e y > < K e y > T a b l e s \ C o m m e n t \ C o l u m n s \ C o l u m n 2 < / K e y > < / a : K e y > < a : V a l u e   i : t y p e = " D i a g r a m D i s p l a y N o d e V i e w S t a t e " > < H e i g h t > 1 5 0 < / H e i g h t > < I s E x p a n d e d > t r u e < / I s E x p a n d e d > < W i d t h > 2 0 0 < / W i d t h > < / a : V a l u e > < / a : K e y V a l u e O f D i a g r a m O b j e c t K e y a n y T y p e z b w N T n L X > < a : K e y V a l u e O f D i a g r a m O b j e c t K e y a n y T y p e z b w N T n L X > < a : K e y > < K e y > T a b l e s \ C o m m e n t \ C o l u m n s \ C o l u m n 3 < / K e y > < / a : K e y > < a : V a l u e   i : t y p e = " D i a g r a m D i s p l a y N o d e V i e w S t a t e " > < H e i g h t > 1 5 0 < / H e i g h t > < I s E x p a n d e d > t r u e < / I s E x p a n d e d > < W i d t h > 2 0 0 < / W i d t h > < / a : V a l u e > < / a : K e y V a l u e O f D i a g r a m O b j e c t K e y a n y T y p e z b w N T n L X > < a : K e y V a l u e O f D i a g r a m O b j e c t K e y a n y T y p e z b w N T n L X > < a : K e y > < K e y > T a b l e s \ C o m m e n t \ C o l u m n s \ C o l u m n 4 < / K e y > < / a : K e y > < a : V a l u e   i : t y p e = " D i a g r a m D i s p l a y N o d e V i e w S t a t e " > < H e i g h t > 1 5 0 < / H e i g h t > < I s E x p a n d e d > t r u e < / I s E x p a n d e d > < W i d t h > 2 0 0 < / W i d t h > < / a : V a l u e > < / a : K e y V a l u e O f D i a g r a m O b j e c t K e y a n y T y p e z b w N T n L X > < a : K e y V a l u e O f D i a g r a m O b j e c t K e y a n y T y p e z b w N T n L X > < a : K e y > < K e y > T a b l e s \ C o m m e n t \ C o l u m n s \ C o l u m n 5 < / K e y > < / a : K e y > < a : V a l u e   i : t y p e = " D i a g r a m D i s p l a y N o d e V i e w S t a t e " > < H e i g h t > 1 5 0 < / H e i g h t > < I s E x p a n d e d > t r u e < / I s E x p a n d e d > < W i d t h > 2 0 0 < / W i d t h > < / a : V a l u e > < / a : K e y V a l u e O f D i a g r a m O b j e c t K e y a n y T y p e z b w N T n L X > < a : K e y V a l u e O f D i a g r a m O b j e c t K e y a n y T y p e z b w N T n L X > < a : K e y > < K e y > T a b l e s \ C o m m e n t \ C o l u m n s \ C o l u m n 6 < / K e y > < / a : K e y > < a : V a l u e   i : t y p e = " D i a g r a m D i s p l a y N o d e V i e w S t a t e " > < H e i g h t > 1 5 0 < / H e i g h t > < I s E x p a n d e d > t r u e < / I s E x p a n d e d > < W i d t h > 2 0 0 < / W i d t h > < / a : V a l u e > < / a : K e y V a l u e O f D i a g r a m O b j e c t K e y a n y T y p e z b w N T n L X > < a : K e y V a l u e O f D i a g r a m O b j e c t K e y a n y T y p e z b w N T n L X > < a : K e y > < K e y > T a b l e s \ E m o j i < / K e y > < / a : K e y > < a : V a l u e   i : t y p e = " D i a g r a m D i s p l a y N o d e V i e w S t a t e " > < H e i g h t > 1 5 0 < / H e i g h t > < I s E x p a n d e d > t r u e < / I s E x p a n d e d > < L a y e d O u t > t r u e < / L a y e d O u t > < L e f t > 1 9 7 9 . 4 2 2 8 6 3 4 0 5 9 9 5 < / L e f t > < T a b I n d e x > 5 < / T a b I n d e x > < W i d t h > 2 0 0 < / W i d t h > < / a : V a l u e > < / a : K e y V a l u e O f D i a g r a m O b j e c t K e y a n y T y p e z b w N T n L X > < a : K e y V a l u e O f D i a g r a m O b j e c t K e y a n y T y p e z b w N T n L X > < a : K e y > < K e y > T a b l e s \ E m o j i \ C o l u m n s \ C o l u m n 1 < / K e y > < / a : K e y > < a : V a l u e   i : t y p e = " D i a g r a m D i s p l a y N o d e V i e w S t a t e " > < H e i g h t > 1 5 0 < / H e i g h t > < I s E x p a n d e d > t r u e < / I s E x p a n d e d > < W i d t h > 2 0 0 < / W i d t h > < / a : V a l u e > < / a : K e y V a l u e O f D i a g r a m O b j e c t K e y a n y T y p e z b w N T n L X > < a : K e y V a l u e O f D i a g r a m O b j e c t K e y a n y T y p e z b w N T n L X > < a : K e y > < K e y > T a b l e s \ E m o j i \ C o l u m n s \ C o l u m n 2 < / K e y > < / a : K e y > < a : V a l u e   i : t y p e = " D i a g r a m D i s p l a y N o d e V i e w S t a t e " > < H e i g h t > 1 5 0 < / H e i g h t > < I s E x p a n d e d > t r u e < / I s E x p a n d e d > < W i d t h > 2 0 0 < / W i d t h > < / a : V a l u e > < / a : K e y V a l u e O f D i a g r a m O b j e c t K e y a n y T y p e z b w N T n L X > < a : K e y V a l u e O f D i a g r a m O b j e c t K e y a n y T y p e z b w N T n L X > < a : K e y > < K e y > T a b l e s \ E m o j i \ C o l u m n s \ C o l u m n 3 < / K e y > < / a : K e y > < a : V a l u e   i : t y p e = " D i a g r a m D i s p l a y N o d e V i e w S t a t e " > < H e i g h t > 1 5 0 < / H e i g h t > < I s E x p a n d e d > t r u e < / I s E x p a n d e d > < W i d t h > 2 0 0 < / W i d t h > < / a : V a l u e > < / a : K e y V a l u e O f D i a g r a m O b j e c t K e y a n y T y p e z b w N T n L X > < a : K e y V a l u e O f D i a g r a m O b j e c t K e y a n y T y p e z b w N T n L X > < a : K e y > < K e y > T a b l e s \ E m o j i \ C o l u m n s \ C o l u m n 4 < / K e y > < / a : K e y > < a : V a l u e   i : t y p e = " D i a g r a m D i s p l a y N o d e V i e w S t a t e " > < H e i g h t > 1 5 0 < / H e i g h t > < I s E x p a n d e d > t r u e < / I s E x p a n d e d > < W i d t h > 2 0 0 < / W i d t h > < / a : V a l u e > < / a : K e y V a l u e O f D i a g r a m O b j e c t K e y a n y T y p e z b w N T n L X > < a : K e y V a l u e O f D i a g r a m O b j e c t K e y a n y T y p e z b w N T n L X > < a : K e y > < K e y > T a b l e s \ E m o j i \ C o l u m n s \ C o l u m n 5 < / K e y > < / a : K e y > < a : V a l u e   i : t y p e = " D i a g r a m D i s p l a y N o d e V i e w S t a t e " > < H e i g h t > 1 5 0 < / H e i g h t > < I s E x p a n d e d > t r u e < / I s E x p a n d e d > < W i d t h > 2 0 0 < / W i d t h > < / a : V a l u e > < / a : K e y V a l u e O f D i a g r a m O b j e c t K e y a n y T y p e z b w N T n L X > < a : K e y V a l u e O f D i a g r a m O b j e c t K e y a n y T y p e z b w N T n L X > < a : K e y > < K e y > T a b l e s \ E m o j i \ C o l u m n s \ C o l u m n 6 < / K e y > < / a : K e y > < a : V a l u e   i : t y p e = " D i a g r a m D i s p l a y N o d e V i e w S t a t e " > < H e i g h t > 1 5 0 < / H e i g h t > < I s E x p a n d e d > t r u e < / I s E x p a n d e d > < W i d t h > 2 0 0 < / W i d t h > < / a : V a l u e > < / a : K e y V a l u e O f D i a g r a m O b j e c t K e y a n y T y p e z b w N T n L X > < a : K e y V a l u e O f D i a g r a m O b j e c t K e y a n y T y p e z b w N T n L X > < a : K e y > < K e y > T a b l e s \ E m o j i \ C o l u m n s \ C o l u m n 7 < / K e y > < / a : K e y > < a : V a l u e   i : t y p e = " D i a g r a m D i s p l a y N o d e V i e w S t a t e " > < H e i g h t > 1 5 0 < / H e i g h t > < I s E x p a n d e d > t r u e < / I s E x p a n d e d > < W i d t h > 2 0 0 < / W i d t h > < / a : V a l u e > < / a : K e y V a l u e O f D i a g r a m O b j e c t K e y a n y T y p e z b w N T n L X > < a : K e y V a l u e O f D i a g r a m O b j e c t K e y a n y T y p e z b w N T n L X > < a : K e y > < K e y > T a b l e s \ E m o j i \ C o l u m n s \ C o l u m n 8 < / K e y > < / a : K e y > < a : V a l u e   i : t y p e = " D i a g r a m D i s p l a y N o d e V i e w S t a t e " > < H e i g h t > 1 5 0 < / H e i g h t > < I s E x p a n d e d > t r u e < / I s E x p a n d e d > < W i d t h > 2 0 0 < / W i d t h > < / a : V a l u e > < / a : K e y V a l u e O f D i a g r a m O b j e c t K e y a n y T y p e z b w N T n L X > < a : K e y V a l u e O f D i a g r a m O b j e c t K e y a n y T y p e z b w N T n L X > < a : K e y > < K e y > T a b l e s \ E m o j i \ C o l u m n s \ C o l u m n 9 < / K e y > < / a : K e y > < a : V a l u e   i : t y p e = " D i a g r a m D i s p l a y N o d e V i e w S t a t e " > < H e i g h t > 1 5 0 < / H e i g h t > < I s E x p a n d e d > t r u e < / I s E x p a n d e d > < W i d t h > 2 0 0 < / W i d t h > < / a : V a l u e > < / a : K e y V a l u e O f D i a g r a m O b j e c t K e y a n y T y p e z b w N T n L X > < a : K e y V a l u e O f D i a g r a m O b j e c t K e y a n y T y p e z b w N T n L X > < a : K e y > < K e y > T a b l e s \ E m o j i \ C o l u m n s \ C o l u m n 1 0 < / K e y > < / a : K e y > < a : V a l u e   i : t y p e = " D i a g r a m D i s p l a y N o d e V i e w S t a t e " > < H e i g h t > 1 5 0 < / H e i g h t > < I s E x p a n d e d > t r u e < / I s E x p a n d e d > < W i d t h > 2 0 0 < / W i d t h > < / a : V a l u e > < / a : K e y V a l u e O f D i a g r a m O b j e c t K e y a n y T y p e z b w N T n L X > < a : K e y V a l u e O f D i a g r a m O b j e c t K e y a n y T y p e z b w N T n L X > < a : K e y > < K e y > T a b l e s \ L i k e < / K e y > < / a : K e y > < a : V a l u e   i : t y p e = " D i a g r a m D i s p l a y N o d e V i e w S t a t e " > < H e i g h t > 1 5 0 < / H e i g h t > < I s E x p a n d e d > t r u e < / I s E x p a n d e d > < L a y e d O u t > t r u e < / L a y e d O u t > < L e f t > 2 3 0 9 . 3 2 6 6 7 3 9 7 3 6 6 0 9 < / L e f t > < T a b I n d e x > 6 < / T a b I n d e x > < W i d t h > 2 0 0 < / W i d t h > < / a : V a l u e > < / a : K e y V a l u e O f D i a g r a m O b j e c t K e y a n y T y p e z b w N T n L X > < a : K e y V a l u e O f D i a g r a m O b j e c t K e y a n y T y p e z b w N T n L X > < a : K e y > < K e y > T a b l e s \ L i k e \ C o l u m n s \ U S E R   I D < / K e y > < / a : K e y > < a : V a l u e   i : t y p e = " D i a g r a m D i s p l a y N o d e V i e w S t a t e " > < H e i g h t > 1 5 0 < / H e i g h t > < I s E x p a n d e d > t r u e < / I s E x p a n d e d > < W i d t h > 2 0 0 < / W i d t h > < / a : V a l u e > < / a : K e y V a l u e O f D i a g r a m O b j e c t K e y a n y T y p e z b w N T n L X > < a : K e y V a l u e O f D i a g r a m O b j e c t K e y a n y T y p e z b w N T n L X > < a : K e y > < K e y > T a b l e s \ L i k e \ C o l u m n s \ P O S T < / K e y > < / a : K e y > < a : V a l u e   i : t y p e = " D i a g r a m D i s p l a y N o d e V i e w S t a t e " > < H e i g h t > 1 5 0 < / H e i g h t > < I s E x p a n d e d > t r u e < / I s E x p a n d e d > < W i d t h > 2 0 0 < / W i d t h > < / a : V a l u e > < / a : K e y V a l u e O f D i a g r a m O b j e c t K e y a n y T y p e z b w N T n L X > < a : K e y V a l u e O f D i a g r a m O b j e c t K e y a n y T y p e z b w N T n L X > < a : K e y > < K e y > T a b l e s \ L i k e \ C o l u m n s \ L I K E S < / K e y > < / a : K e y > < a : V a l u e   i : t y p e = " D i a g r a m D i s p l a y N o d e V i e w S t a t e " > < H e i g h t > 1 5 0 < / H e i g h t > < I s E x p a n d e d > t r u e < / I s E x p a n d e d > < W i d t h > 2 0 0 < / W i d t h > < / a : V a l u e > < / a : K e y V a l u e O f D i a g r a m O b j e c t K e y a n y T y p e z b w N T n L X > < a : K e y V a l u e O f D i a g r a m O b j e c t K e y a n y T y p e z b w N T n L X > < a : K e y > < K e y > T a b l e s \ S h a r e s < / K e y > < / a : K e y > < a : V a l u e   i : t y p e = " D i a g r a m D i s p l a y N o d e V i e w S t a t e " > < H e i g h t > 1 5 0 < / H e i g h t > < I s E x p a n d e d > t r u e < / I s E x p a n d e d > < L a y e d O u t > t r u e < / L a y e d O u t > < L e f t > 2 6 3 9 . 2 3 0 4 8 4 5 4 1 3 2 6 9 < / L e f t > < T a b I n d e x > 7 < / T a b I n d e x > < W i d t h > 2 0 0 < / W i d t h > < / a : V a l u e > < / a : K e y V a l u e O f D i a g r a m O b j e c t K e y a n y T y p e z b w N T n L X > < a : K e y V a l u e O f D i a g r a m O b j e c t K e y a n y T y p e z b w N T n L X > < a : K e y > < K e y > T a b l e s \ S h a r e s \ C o l u m n s \ C o l u m n 1 < / K e y > < / a : K e y > < a : V a l u e   i : t y p e = " D i a g r a m D i s p l a y N o d e V i e w S t a t e " > < H e i g h t > 1 5 0 < / H e i g h t > < I s E x p a n d e d > t r u e < / I s E x p a n d e d > < W i d t h > 2 0 0 < / W i d t h > < / a : V a l u e > < / a : K e y V a l u e O f D i a g r a m O b j e c t K e y a n y T y p e z b w N T n L X > < a : K e y V a l u e O f D i a g r a m O b j e c t K e y a n y T y p e z b w N T n L X > < a : K e y > < K e y > T a b l e s \ S h a r e s \ C o l u m n s \ C o l u m n 2 < / K e y > < / a : K e y > < a : V a l u e   i : t y p e = " D i a g r a m D i s p l a y N o d e V i e w S t a t e " > < H e i g h t > 1 5 0 < / H e i g h t > < I s E x p a n d e d > t r u e < / I s E x p a n d e d > < W i d t h > 2 0 0 < / W i d t h > < / a : V a l u e > < / a : K e y V a l u e O f D i a g r a m O b j e c t K e y a n y T y p e z b w N T n L X > < a : K e y V a l u e O f D i a g r a m O b j e c t K e y a n y T y p e z b w N T n L X > < a : K e y > < K e y > T a b l e s \ S h a r e s \ C o l u m n s \ C o l u m n 3 < / K e y > < / a : K e y > < a : V a l u e   i : t y p e = " D i a g r a m D i s p l a y N o d e V i e w S t a t e " > < H e i g h t > 1 5 0 < / H e i g h t > < I s E x p a n d e d > t r u e < / I s E x p a n d e d > < W i d t h > 2 0 0 < / W i d t h > < / a : V a l u e > < / a : K e y V a l u e O f D i a g r a m O b j e c t K e y a n y T y p e z b w N T n L X > < a : K e y V a l u e O f D i a g r a m O b j e c t K e y a n y T y p e z b w N T n L X > < a : K e y > < K e y > T a b l e s \ S h a r e s \ C o l u m n s \ C o l u m n 4 < / K e y > < / a : K e y > < a : V a l u e   i : t y p e = " D i a g r a m D i s p l a y N o d e V i e w S t a t e " > < H e i g h t > 1 5 0 < / H e i g h t > < I s E x p a n d e d > t r u e < / I s E x p a n d e d > < W i d t h > 2 0 0 < / W i d t h > < / a : V a l u e > < / a : K e y V a l u e O f D i a g r a m O b j e c t K e y a n y T y p e z b w N T n L X > < a : K e y V a l u e O f D i a g r a m O b j e c t K e y a n y T y p e z b w N T n L X > < a : K e y > < K e y > T a b l e s \ S h a r e s \ C o l u m n s \ C o l u m n 5 < / K e y > < / a : K e y > < a : V a l u e   i : t y p e = " D i a g r a m D i s p l a y N o d e V i e w S t a t e " > < H e i g h t > 1 5 0 < / H e i g h t > < I s E x p a n d e d > t r u e < / I s E x p a n d e d > < W i d t h > 2 0 0 < / W i d t h > < / a : V a l u e > < / a : K e y V a l u e O f D i a g r a m O b j e c t K e y a n y T y p e z b w N T n L X > < a : K e y V a l u e O f D i a g r a m O b j e c t K e y a n y T y p e z b w N T n L X > < a : K e y > < K e y > T a b l e s \ S h a r e s \ C o l u m n s \ C o l u m n 6 < / K e y > < / a : K e y > < a : V a l u e   i : t y p e = " D i a g r a m D i s p l a y N o d e V i e w S t a t e " > < H e i g h t > 1 5 0 < / H e i g h t > < I s E x p a n d e d > t r u e < / I s E x p a n d e d > < W i d t h > 2 0 0 < / W i d t h > < / a : V a l u e > < / a : K e y V a l u e O f D i a g r a m O b j e c t K e y a n y T y p e z b w N T n L X > < a : K e y V a l u e O f D i a g r a m O b j e c t K e y a n y T y p e z b w N T n L X > < a : K e y > < K e y > T a b l e s \ S h a r e s \ C o l u m n s \ C o l u m n 7 < / K e y > < / a : K e y > < a : V a l u e   i : t y p e = " D i a g r a m D i s p l a y N o d e V i e w S t a t e " > < H e i g h t > 1 5 0 < / H e i g h t > < I s E x p a n d e d > t r u e < / I s E x p a n d e d > < W i d t h > 2 0 0 < / W i d t h > < / a : V a l u e > < / a : K e y V a l u e O f D i a g r a m O b j e c t K e y a n y T y p e z b w N T n L X > < a : K e y V a l u e O f D i a g r a m O b j e c t K e y a n y T y p e z b w N T n L X > < a : K e y > < K e y > T a b l e s \ S h a r e s \ C o l u m n s \ C o l u m n 8 < / K e y > < / a : K e y > < a : V a l u e   i : t y p e = " D i a g r a m D i s p l a y N o d e V i e w S t a t e " > < H e i g h t > 1 5 0 < / H e i g h t > < I s E x p a n d e d > t r u e < / I s E x p a n d e d > < W i d t h > 2 0 0 < / W i d t h > < / a : V a l u e > < / a : K e y V a l u e O f D i a g r a m O b j e c t K e y a n y T y p e z b w N T n L X > < a : K e y V a l u e O f D i a g r a m O b j e c t K e y a n y T y p e z b w N T n L X > < a : K e y > < K e y > T a b l e s \ S h a r e s \ C o l u m n s \ C o l u m n 9 < / K e y > < / a : K e y > < a : V a l u e   i : t y p e = " D i a g r a m D i s p l a y N o d e V i e w S t a t e " > < H e i g h t > 1 5 0 < / H e i g h t > < I s E x p a n d e d > t r u e < / I s E x p a n d e d > < W i d t h > 2 0 0 < / W i d t h > < / a : V a l u e > < / a : K e y V a l u e O f D i a g r a m O b j e c t K e y a n y T y p e z b w N T n L X > < a : K e y V a l u e O f D i a g r a m O b j e c t K e y a n y T y p e z b w N T n L X > < a : K e y > < K e y > T a b l e s \ P o s t < / K e y > < / a : K e y > < a : V a l u e   i : t y p e = " D i a g r a m D i s p l a y N o d e V i e w S t a t e " > < H e i g h t > 1 5 0 < / H e i g h t > < I s E x p a n d e d > t r u e < / I s E x p a n d e d > < L a y e d O u t > t r u e < / L a y e d O u t > < L e f t > 3 2 2 . 9 8 3 7 7 5 1 3 0 2 2 0 8 1 < / L e f t > < T a b I n d e x > 9 < / T a b I n d e x > < T o p > 2 2 6 < / T o p > < W i d t h > 2 0 0 < / W i d t h > < / a : V a l u e > < / a : K e y V a l u e O f D i a g r a m O b j e c t K e y a n y T y p e z b w N T n L X > < a : K e y V a l u e O f D i a g r a m O b j e c t K e y a n y T y p e z b w N T n L X > < a : K e y > < K e y > T a b l e s \ P o s t \ C o l u m n s \ U S E R   I D < / K e y > < / a : K e y > < a : V a l u e   i : t y p e = " D i a g r a m D i s p l a y N o d e V i e w S t a t e " > < H e i g h t > 1 5 0 < / H e i g h t > < I s E x p a n d e d > t r u e < / I s E x p a n d e d > < W i d t h > 2 0 0 < / W i d t h > < / a : V a l u e > < / a : K e y V a l u e O f D i a g r a m O b j e c t K e y a n y T y p e z b w N T n L X > < a : K e y V a l u e O f D i a g r a m O b j e c t K e y a n y T y p e z b w N T n L X > < a : K e y > < K e y > T a b l e s \ P o s t \ C o l u m n s \ P O S T < / K e y > < / a : K e y > < a : V a l u e   i : t y p e = " D i a g r a m D i s p l a y N o d e V i e w S t a t e " > < H e i g h t > 1 5 0 < / H e i g h t > < I s E x p a n d e d > t r u e < / I s E x p a n d e d > < W i d t h > 2 0 0 < / W i d t h > < / a : V a l u e > < / a : K e y V a l u e O f D i a g r a m O b j e c t K e y a n y T y p e z b w N T n L X > < a : K e y V a l u e O f D i a g r a m O b j e c t K e y a n y T y p e z b w N T n L X > < a : K e y > < K e y > T a b l e s \ P o s t \ C o l u m n s \ P O S T   I D < / K e y > < / a : K e y > < a : V a l u e   i : t y p e = " D i a g r a m D i s p l a y N o d e V i e w S t a t e " > < H e i g h t > 1 5 0 < / H e i g h t > < I s E x p a n d e d > t r u e < / I s E x p a n d e d > < W i d t h > 2 0 0 < / W i d t h > < / a : V a l u e > < / a : K e y V a l u e O f D i a g r a m O b j e c t K e y a n y T y p e z b w N T n L X > < a : K e y V a l u e O f D i a g r a m O b j e c t K e y a n y T y p e z b w N T n L X > < a : K e y > < K e y > T a b l e s \ R e l a t i o n s h i p < / K e y > < / a : K e y > < a : V a l u e   i : t y p e = " D i a g r a m D i s p l a y N o d e V i e w S t a t e " > < H e i g h t > 1 5 0 < / H e i g h t > < I s E x p a n d e d > t r u e < / I s E x p a n d e d > < L a y e d O u t > t r u e < / L a y e d O u t > < L e f t > 3 2 9 9 . 0 3 8 1 0 5 6 7 6 6 5 8 7 < / L e f t > < T a b I n d e x > 8 < / T a b I n d e x > < W i d t h > 2 0 0 < / W i d t h > < / a : V a l u e > < / a : K e y V a l u e O f D i a g r a m O b j e c t K e y a n y T y p e z b w N T n L X > < a : K e y V a l u e O f D i a g r a m O b j e c t K e y a n y T y p e z b w N T n L X > < a : K e y > < K e y > T a b l e s \ R e l a t i o n s h i p \ C o l u m n s \ P O S T   I D < / K e y > < / a : K e y > < a : V a l u e   i : t y p e = " D i a g r a m D i s p l a y N o d e V i e w S t a t e " > < H e i g h t > 1 5 0 < / H e i g h t > < I s E x p a n d e d > t r u e < / I s E x p a n d e d > < W i d t h > 2 0 0 < / W i d t h > < / a : V a l u e > < / a : K e y V a l u e O f D i a g r a m O b j e c t K e y a n y T y p e z b w N T n L X > < a : K e y V a l u e O f D i a g r a m O b j e c t K e y a n y T y p e z b w N T n L X > < a : K e y > < K e y > T a b l e s \ R e l a t i o n s h i p \ C o l u m n s \ P O S T < / K e y > < / a : K e y > < a : V a l u e   i : t y p e = " D i a g r a m D i s p l a y N o d e V i e w S t a t e " > < H e i g h t > 1 5 0 < / H e i g h t > < I s E x p a n d e d > t r u e < / I s E x p a n d e d > < W i d t h > 2 0 0 < / W i d t h > < / a : V a l u e > < / a : K e y V a l u e O f D i a g r a m O b j e c t K e y a n y T y p e z b w N T n L X > < a : K e y V a l u e O f D i a g r a m O b j e c t K e y a n y T y p e z b w N T n L X > < a : K e y > < K e y > T a b l e s \ R e l a t i o n s h i p \ C o l u m n s \ U S E R   I D < / K e y > < / a : K e y > < a : V a l u e   i : t y p e = " D i a g r a m D i s p l a y N o d e V i e w S t a t e " > < H e i g h t > 1 5 0 < / H e i g h t > < I s E x p a n d e d > t r u e < / I s E x p a n d e d > < W i d t h > 2 0 0 < / W i d t h > < / a : V a l u e > < / a : K e y V a l u e O f D i a g r a m O b j e c t K e y a n y T y p e z b w N T n L X > < a : K e y V a l u e O f D i a g r a m O b j e c t K e y a n y T y p e z b w N T n L X > < a : K e y > < K e y > T a b l e s \ R e l a t i o n s h i p \ C o l u m n s \ L I K E < / K e y > < / a : K e y > < a : V a l u e   i : t y p e = " D i a g r a m D i s p l a y N o d e V i e w S t a t e " > < H e i g h t > 1 5 0 < / H e i g h t > < I s E x p a n d e d > t r u e < / I s E x p a n d e d > < W i d t h > 2 0 0 < / W i d t h > < / a : V a l u e > < / a : K e y V a l u e O f D i a g r a m O b j e c t K e y a n y T y p e z b w N T n L X > < a : K e y V a l u e O f D i a g r a m O b j e c t K e y a n y T y p e z b w N T n L X > < a : K e y > < K e y > T a b l e s \ R e l a t i o n s h i p \ C o l u m n s \ W O W < / K e y > < / a : K e y > < a : V a l u e   i : t y p e = " D i a g r a m D i s p l a y N o d e V i e w S t a t e " > < H e i g h t > 1 5 0 < / H e i g h t > < I s E x p a n d e d > t r u e < / I s E x p a n d e d > < W i d t h > 2 0 0 < / W i d t h > < / a : V a l u e > < / a : K e y V a l u e O f D i a g r a m O b j e c t K e y a n y T y p e z b w N T n L X > < a : K e y V a l u e O f D i a g r a m O b j e c t K e y a n y T y p e z b w N T n L X > < a : K e y > < K e y > T a b l e s \ R e l a t i o n s h i p \ C o l u m n s \ H A H A < / K e y > < / a : K e y > < a : V a l u e   i : t y p e = " D i a g r a m D i s p l a y N o d e V i e w S t a t e " > < H e i g h t > 1 5 0 < / H e i g h t > < I s E x p a n d e d > t r u e < / I s E x p a n d e d > < W i d t h > 2 0 0 < / W i d t h > < / a : V a l u e > < / a : K e y V a l u e O f D i a g r a m O b j e c t K e y a n y T y p e z b w N T n L X > < a : K e y V a l u e O f D i a g r a m O b j e c t K e y a n y T y p e z b w N T n L X > < a : K e y > < K e y > T a b l e s \ R e l a t i o n s h i p \ C o l u m n s \ S A D < / K e y > < / a : K e y > < a : V a l u e   i : t y p e = " D i a g r a m D i s p l a y N o d e V i e w S t a t e " > < H e i g h t > 1 5 0 < / H e i g h t > < I s E x p a n d e d > t r u e < / I s E x p a n d e d > < W i d t h > 2 0 0 < / W i d t h > < / a : V a l u e > < / a : K e y V a l u e O f D i a g r a m O b j e c t K e y a n y T y p e z b w N T n L X > < a : K e y V a l u e O f D i a g r a m O b j e c t K e y a n y T y p e z b w N T n L X > < a : K e y > < K e y > T a b l e s \ R e l a t i o n s h i p \ C o l u m n s \ A N G R Y < / K e y > < / a : K e y > < a : V a l u e   i : t y p e = " D i a g r a m D i s p l a y N o d e V i e w S t a t e " > < H e i g h t > 1 5 0 < / H e i g h t > < I s E x p a n d e d > t r u e < / I s E x p a n d e d > < W i d t h > 2 0 0 < / W i d t h > < / a : V a l u e > < / a : K e y V a l u e O f D i a g r a m O b j e c t K e y a n y T y p e z b w N T n L X > < a : K e y V a l u e O f D i a g r a m O b j e c t K e y a n y T y p e z b w N T n L X > < a : K e y > < K e y > T a b l e s \ R e l a t i o n s h i p \ C o l u m n s \ T H A N K F U L < / K e y > < / a : K e y > < a : V a l u e   i : t y p e = " D i a g r a m D i s p l a y N o d e V i e w S t a t e " > < H e i g h t > 1 5 0 < / H e i g h t > < I s E x p a n d e d > t r u e < / I s E x p a n d e d > < W i d t h > 2 0 0 < / W i d t h > < / a : V a l u e > < / a : K e y V a l u e O f D i a g r a m O b j e c t K e y a n y T y p e z b w N T n L X > < a : K e y V a l u e O f D i a g r a m O b j e c t K e y a n y T y p e z b w N T n L X > < a : K e y > < K e y > T a b l e s \ R e l a t i o n s h i p \ C o l u m n s \ M E S S A G E < / K e y > < / a : K e y > < a : V a l u e   i : t y p e = " D i a g r a m D i s p l a y N o d e V i e w S t a t e " > < H e i g h t > 1 5 0 < / H e i g h t > < I s E x p a n d e d > t r u e < / I s E x p a n d e d > < W i d t h > 2 0 0 < / W i d t h > < / a : V a l u e > < / a : K e y V a l u e O f D i a g r a m O b j e c t K e y a n y T y p e z b w N T n L X > < a : K e y V a l u e O f D i a g r a m O b j e c t K e y a n y T y p e z b w N T n L X > < a : K e y > < K e y > T a b l e s \ R e l a t i o n s h i p \ C o l u m n s \ S H A R E S < / K e y > < / a : K e y > < a : V a l u e   i : t y p e = " D i a g r a m D i s p l a y N o d e V i e w S t a t e " > < H e i g h t > 1 5 0 < / H e i g h t > < I s E x p a n d e d > t r u e < / I s E x p a n d e d > < W i d t h > 2 0 0 < / W i d t h > < / a : V a l u e > < / a : K e y V a l u e O f D i a g r a m O b j e c t K e y a n y T y p e z b w N T n L X > < a : K e y V a l u e O f D i a g r a m O b j e c t K e y a n y T y p e z b w N T n L X > < a : K e y > < K e y > T a b l e s \ U s e r < / K e y > < / a : K e y > < a : V a l u e   i : t y p e = " D i a g r a m D i s p l a y N o d e V i e w S t a t e " > < H e i g h t > 1 5 0 < / H e i g h t > < I s E x p a n d e d > t r u e < / I s E x p a n d e d > < L a y e d O u t > t r u e < / L a y e d O u t > < L e f t > 3 5 3 9 . 0 3 8 1 0 5 6 7 6 6 5 8 7 < / L e f t > < T a b I n d e x > 1 0 < / T a b I n d e x > < T o p > 1 6 8 . 2 0 0 0 0 0 0 0 0 0 0 0 0 5 < / T o p > < W i d t h > 2 0 0 < / W i d t h > < / a : V a l u e > < / a : K e y V a l u e O f D i a g r a m O b j e c t K e y a n y T y p e z b w N T n L X > < a : K e y V a l u e O f D i a g r a m O b j e c t K e y a n y T y p e z b w N T n L X > < a : K e y > < K e y > T a b l e s \ U s e r \ C o l u m n s \ U S E R   I D < / K e y > < / a : K e y > < a : V a l u e   i : t y p e = " D i a g r a m D i s p l a y N o d e V i e w S t a t e " > < H e i g h t > 1 5 0 < / H e i g h t > < I s E x p a n d e d > t r u e < / I s E x p a n d e d > < W i d t h > 2 0 0 < / W i d t h > < / a : V a l u e > < / a : K e y V a l u e O f D i a g r a m O b j e c t K e y a n y T y p e z b w N T n L X > < a : K e y V a l u e O f D i a g r a m O b j e c t K e y a n y T y p e z b w N T n L X > < a : K e y > < K e y > T a b l e s \ U s e r \ C o l u m n s \ U S E R N A M E < / K e y > < / a : K e y > < a : V a l u e   i : t y p e = " D i a g r a m D i s p l a y N o d e V i e w S t a t e " > < H e i g h t > 1 5 0 < / H e i g h t > < I s E x p a n d e d > t r u e < / I s E x p a n d e d > < W i d t h > 2 0 0 < / W i d t h > < / a : V a l u e > < / a : K e y V a l u e O f D i a g r a m O b j e c t K e y a n y T y p e z b w N T n L X > < a : K e y V a l u e O f D i a g r a m O b j e c t K e y a n y T y p e z b w N T n L X > < a : K e y > < K e y > T a b l e s \ P o s t     2 < / K e y > < / a : K e y > < a : V a l u e   i : t y p e = " D i a g r a m D i s p l a y N o d e V i e w S t a t e " > < H e i g h t > 1 5 0 < / H e i g h t > < I s E x p a n d e d > t r u e < / I s E x p a n d e d > < L a y e d O u t > t r u e < / L a y e d O u t > < L e f t > 3 8 6 8 . 9 4 1 9 1 6 2 4 4 3 2 4 6 < / L e f t > < T a b I n d e x > 1 1 < / T a b I n d e x > < T o p > 1 6 8 . 2 0 0 0 0 0 0 0 0 0 0 0 0 5 < / T o p > < W i d t h > 2 0 0 < / W i d t h > < / a : V a l u e > < / a : K e y V a l u e O f D i a g r a m O b j e c t K e y a n y T y p e z b w N T n L X > < a : K e y V a l u e O f D i a g r a m O b j e c t K e y a n y T y p e z b w N T n L X > < a : K e y > < K e y > T a b l e s \ P o s t     2 \ C o l u m n s \ P O S T   I D < / K e y > < / a : K e y > < a : V a l u e   i : t y p e = " D i a g r a m D i s p l a y N o d e V i e w S t a t e " > < H e i g h t > 1 5 0 < / H e i g h t > < I s E x p a n d e d > t r u e < / I s E x p a n d e d > < W i d t h > 2 0 0 < / W i d t h > < / a : V a l u e > < / a : K e y V a l u e O f D i a g r a m O b j e c t K e y a n y T y p e z b w N T n L X > < a : K e y V a l u e O f D i a g r a m O b j e c t K e y a n y T y p e z b w N T n L X > < a : K e y > < K e y > T a b l e s \ P o s t     2 \ C o l u m n s \ U S E R   I D < / K e y > < / a : K e y > < a : V a l u e   i : t y p e = " D i a g r a m D i s p l a y N o d e V i e w S t a t e " > < H e i g h t > 1 5 0 < / H e i g h t > < I s E x p a n d e d > t r u e < / I s E x p a n d e d > < W i d t h > 2 0 0 < / W i d t h > < / a : V a l u e > < / a : K e y V a l u e O f D i a g r a m O b j e c t K e y a n y T y p e z b w N T n L X > < a : K e y V a l u e O f D i a g r a m O b j e c t K e y a n y T y p e z b w N T n L X > < a : K e y > < K e y > T a b l e s \ P o s t     2 \ C o l u m n s \ P O S T < / K e y > < / a : K e y > < a : V a l u e   i : t y p e = " D i a g r a m D i s p l a y N o d e V i e w S t a t e " > < H e i g h t > 1 5 0 < / H e i g h t > < I s E x p a n d e d > t r u e < / I s E x p a n d e d > < W i d t h > 2 0 0 < / W i d t h > < / a : V a l u e > < / a : K e y V a l u e O f D i a g r a m O b j e c t K e y a n y T y p e z b w N T n L X > < a : K e y V a l u e O f D i a g r a m O b j e c t K e y a n y T y p e z b w N T n L X > < a : K e y > < K e y > T a b l e s \ P o s t     2 \ C o l u m n s \ L I K E S < / K e y > < / a : K e y > < a : V a l u e   i : t y p e = " D i a g r a m D i s p l a y N o d e V i e w S t a t e " > < H e i g h t > 1 5 0 < / H e i g h t > < I s E x p a n d e d > t r u e < / I s E x p a n d e d > < W i d t h > 2 0 0 < / W i d t h > < / a : V a l u e > < / a : K e y V a l u e O f D i a g r a m O b j e c t K e y a n y T y p e z b w N T n L X > < a : K e y V a l u e O f D i a g r a m O b j e c t K e y a n y T y p e z b w N T n L X > < a : K e y > < K e y > T a b l e s \ P o s t     2 \ C o l u m n s \ W O W < / K e y > < / a : K e y > < a : V a l u e   i : t y p e = " D i a g r a m D i s p l a y N o d e V i e w S t a t e " > < H e i g h t > 1 5 0 < / H e i g h t > < I s E x p a n d e d > t r u e < / I s E x p a n d e d > < W i d t h > 2 0 0 < / W i d t h > < / a : V a l u e > < / a : K e y V a l u e O f D i a g r a m O b j e c t K e y a n y T y p e z b w N T n L X > < a : K e y V a l u e O f D i a g r a m O b j e c t K e y a n y T y p e z b w N T n L X > < a : K e y > < K e y > T a b l e s \ P o s t     2 \ C o l u m n s \ H A H A < / K e y > < / a : K e y > < a : V a l u e   i : t y p e = " D i a g r a m D i s p l a y N o d e V i e w S t a t e " > < H e i g h t > 1 5 0 < / H e i g h t > < I s E x p a n d e d > t r u e < / I s E x p a n d e d > < W i d t h > 2 0 0 < / W i d t h > < / a : V a l u e > < / a : K e y V a l u e O f D i a g r a m O b j e c t K e y a n y T y p e z b w N T n L X > < a : K e y V a l u e O f D i a g r a m O b j e c t K e y a n y T y p e z b w N T n L X > < a : K e y > < K e y > T a b l e s \ P o s t     2 \ C o l u m n s \ S A D < / K e y > < / a : K e y > < a : V a l u e   i : t y p e = " D i a g r a m D i s p l a y N o d e V i e w S t a t e " > < H e i g h t > 1 5 0 < / H e i g h t > < I s E x p a n d e d > t r u e < / I s E x p a n d e d > < W i d t h > 2 0 0 < / W i d t h > < / a : V a l u e > < / a : K e y V a l u e O f D i a g r a m O b j e c t K e y a n y T y p e z b w N T n L X > < a : K e y V a l u e O f D i a g r a m O b j e c t K e y a n y T y p e z b w N T n L X > < a : K e y > < K e y > T a b l e s \ P o s t     2 \ C o l u m n s \ A N G R Y < / K e y > < / a : K e y > < a : V a l u e   i : t y p e = " D i a g r a m D i s p l a y N o d e V i e w S t a t e " > < H e i g h t > 1 5 0 < / H e i g h t > < I s E x p a n d e d > t r u e < / I s E x p a n d e d > < W i d t h > 2 0 0 < / W i d t h > < / a : V a l u e > < / a : K e y V a l u e O f D i a g r a m O b j e c t K e y a n y T y p e z b w N T n L X > < a : K e y V a l u e O f D i a g r a m O b j e c t K e y a n y T y p e z b w N T n L X > < a : K e y > < K e y > T a b l e s \ P o s t     2 \ C o l u m n s \ T H A N K F U L < / K e y > < / a : K e y > < a : V a l u e   i : t y p e = " D i a g r a m D i s p l a y N o d e V i e w S t a t e " > < H e i g h t > 1 5 0 < / H e i g h t > < I s E x p a n d e d > t r u e < / I s E x p a n d e d > < W i d t h > 2 0 0 < / W i d t h > < / a : V a l u e > < / a : K e y V a l u e O f D i a g r a m O b j e c t K e y a n y T y p e z b w N T n L X > < a : K e y V a l u e O f D i a g r a m O b j e c t K e y a n y T y p e z b w N T n L X > < a : K e y > < K e y > T a b l e s \ P o s t     2 \ C o l u m n s \ C O M M E N T < / K e y > < / a : K e y > < a : V a l u e   i : t y p e = " D i a g r a m D i s p l a y N o d e V i e w S t a t e " > < H e i g h t > 1 5 0 < / H e i g h t > < I s E x p a n d e d > t r u e < / I s E x p a n d e d > < W i d t h > 2 0 0 < / W i d t h > < / a : V a l u e > < / a : K e y V a l u e O f D i a g r a m O b j e c t K e y a n y T y p e z b w N T n L X > < a : K e y V a l u e O f D i a g r a m O b j e c t K e y a n y T y p e z b w N T n L X > < a : K e y > < K e y > R e l a t i o n s h i p s \ & l t ; T a b l e s \ P o s t \ C o l u m n s \ U S E R   I D & g t ; - & l t ; T a b l e s \ N a m e   a n d   I D \ C o l u m n s \ U S E R   I D & g t ; < / K e y > < / a : K e y > < a : V a l u e   i : t y p e = " D i a g r a m D i s p l a y L i n k V i e w S t a t e " > < A u t o m a t i o n P r o p e r t y H e l p e r T e x t > E n d   p o i n t   1 :   ( 3 0 6 . 9 8 3 7 7 5 1 3 0 2 2 1 , 3 0 1 ) .   E n d   p o i n t   2 :   ( 2 1 6 , 4 1 1 . 4 )   < / A u t o m a t i o n P r o p e r t y H e l p e r T e x t > < I s F o c u s e d > t r u e < / I s F o c u s e d > < L a y e d O u t > t r u e < / L a y e d O u t > < P o i n t s   x m l n s : b = " h t t p : / / s c h e m a s . d a t a c o n t r a c t . o r g / 2 0 0 4 / 0 7 / S y s t e m . W i n d o w s " > < b : P o i n t > < b : _ x > 3 0 6 . 9 8 3 7 7 5 1 3 0 2 2 0 8 1 < / b : _ x > < b : _ y > 3 0 1 < / b : _ y > < / b : P o i n t > < b : P o i n t > < b : _ x > 2 6 3 . 4 9 1 8 8 7 4 9 9 9 9 9 9 6 < / b : _ x > < b : _ y > 3 0 1 < / b : _ y > < / b : P o i n t > < b : P o i n t > < b : _ x > 2 6 1 . 4 9 1 8 8 7 4 9 9 9 9 9 9 6 < / b : _ x > < b : _ y > 3 0 3 < / b : _ y > < / b : P o i n t > < b : P o i n t > < b : _ x > 2 6 1 . 4 9 1 8 8 7 4 9 9 9 9 9 9 6 < / b : _ x > < b : _ y > 4 0 9 . 4 < / b : _ y > < / b : P o i n t > < b : P o i n t > < b : _ x > 2 5 9 . 4 9 1 8 8 7 4 9 9 9 9 9 9 6 < / b : _ x > < b : _ y > 4 1 1 . 4 < / b : _ y > < / b : P o i n t > < b : P o i n t > < b : _ x > 2 1 6 . 0 0 0 0 0 0 0 0 0 0 0 0 0 6 < / b : _ x > < b : _ y > 4 1 1 . 4 < / b : _ y > < / b : P o i n t > < / P o i n t s > < / a : V a l u e > < / a : K e y V a l u e O f D i a g r a m O b j e c t K e y a n y T y p e z b w N T n L X > < a : K e y V a l u e O f D i a g r a m O b j e c t K e y a n y T y p e z b w N T n L X > < a : K e y > < K e y > R e l a t i o n s h i p s \ & l t ; T a b l e s \ P o s t \ C o l u m n s \ U S E R   I D & g t ; - & l t ; T a b l e s \ N a m e   a n d   I D \ C o l u m n s \ U S E R   I D & g t ; \ F K < / K e y > < / a : K e y > < a : V a l u e   i : t y p e = " D i a g r a m D i s p l a y L i n k E n d p o i n t V i e w S t a t e " > < H e i g h t > 1 6 < / H e i g h t > < L a b e l L o c a t i o n   x m l n s : b = " h t t p : / / s c h e m a s . d a t a c o n t r a c t . o r g / 2 0 0 4 / 0 7 / S y s t e m . W i n d o w s " > < b : _ x > 3 0 6 . 9 8 3 7 7 5 1 3 0 2 2 0 8 1 < / b : _ x > < b : _ y > 2 9 3 < / b : _ y > < / L a b e l L o c a t i o n > < L o c a t i o n   x m l n s : b = " h t t p : / / s c h e m a s . d a t a c o n t r a c t . o r g / 2 0 0 4 / 0 7 / S y s t e m . W i n d o w s " > < b : _ x > 3 2 2 . 9 8 3 7 7 5 1 3 0 2 2 0 8 1 < / b : _ x > < b : _ y > 3 0 1 < / b : _ y > < / L o c a t i o n > < S h a p e R o t a t e A n g l e > 1 8 0 < / S h a p e R o t a t e A n g l e > < W i d t h > 1 6 < / W i d t h > < / a : V a l u e > < / a : K e y V a l u e O f D i a g r a m O b j e c t K e y a n y T y p e z b w N T n L X > < a : K e y V a l u e O f D i a g r a m O b j e c t K e y a n y T y p e z b w N T n L X > < a : K e y > < K e y > R e l a t i o n s h i p s \ & l t ; T a b l e s \ P o s t \ C o l u m n s \ U S E R   I D & g t ; - & l t ; T a b l e s \ N a m e   a n d   I D \ C o l u m n s \ U S E R   I D & g t ; \ P K < / K e y > < / a : K e y > < a : V a l u e   i : t y p e = " D i a g r a m D i s p l a y L i n k E n d p o i n t V i e w S t a t e " > < H e i g h t > 1 6 < / H e i g h t > < L a b e l L o c a t i o n   x m l n s : b = " h t t p : / / s c h e m a s . d a t a c o n t r a c t . o r g / 2 0 0 4 / 0 7 / S y s t e m . W i n d o w s " > < b : _ x > 2 0 0 . 0 0 0 0 0 0 0 0 0 0 0 0 0 6 < / b : _ x > < b : _ y > 4 0 3 . 4 < / b : _ y > < / L a b e l L o c a t i o n > < L o c a t i o n   x m l n s : b = " h t t p : / / s c h e m a s . d a t a c o n t r a c t . o r g / 2 0 0 4 / 0 7 / S y s t e m . W i n d o w s " > < b : _ x > 2 0 0 . 0 0 0 0 0 0 0 0 0 0 0 0 0 6 < / b : _ x > < b : _ y > 4 1 1 . 4 < / b : _ y > < / L o c a t i o n > < S h a p e R o t a t e A n g l e > 3 6 0 < / S h a p e R o t a t e A n g l e > < W i d t h > 1 6 < / W i d t h > < / a : V a l u e > < / a : K e y V a l u e O f D i a g r a m O b j e c t K e y a n y T y p e z b w N T n L X > < a : K e y V a l u e O f D i a g r a m O b j e c t K e y a n y T y p e z b w N T n L X > < a : K e y > < K e y > R e l a t i o n s h i p s \ & l t ; T a b l e s \ P o s t \ C o l u m n s \ U S E R   I D & g t ; - & l t ; T a b l e s \ N a m e   a n d   I D \ C o l u m n s \ U S E R   I D & g t ; \ C r o s s F i l t e r < / K e y > < / a : K e y > < a : V a l u e   i : t y p e = " D i a g r a m D i s p l a y L i n k C r o s s F i l t e r V i e w S t a t e " > < P o i n t s   x m l n s : b = " h t t p : / / s c h e m a s . d a t a c o n t r a c t . o r g / 2 0 0 4 / 0 7 / S y s t e m . W i n d o w s " > < b : P o i n t > < b : _ x > 3 0 6 . 9 8 3 7 7 5 1 3 0 2 2 0 8 1 < / b : _ x > < b : _ y > 3 0 1 < / b : _ y > < / b : P o i n t > < b : P o i n t > < b : _ x > 2 6 3 . 4 9 1 8 8 7 4 9 9 9 9 9 9 6 < / b : _ x > < b : _ y > 3 0 1 < / b : _ y > < / b : P o i n t > < b : P o i n t > < b : _ x > 2 6 1 . 4 9 1 8 8 7 4 9 9 9 9 9 9 6 < / b : _ x > < b : _ y > 3 0 3 < / b : _ y > < / b : P o i n t > < b : P o i n t > < b : _ x > 2 6 1 . 4 9 1 8 8 7 4 9 9 9 9 9 9 6 < / b : _ x > < b : _ y > 4 0 9 . 4 < / b : _ y > < / b : P o i n t > < b : P o i n t > < b : _ x > 2 5 9 . 4 9 1 8 8 7 4 9 9 9 9 9 9 6 < / b : _ x > < b : _ y > 4 1 1 . 4 < / b : _ y > < / b : P o i n t > < b : P o i n t > < b : _ x > 2 1 6 . 0 0 0 0 0 0 0 0 0 0 0 0 0 6 < / b : _ x > < b : _ y > 4 1 1 . 4 < / b : _ y > < / b : P o i n t > < / P o i n t s > < / a : V a l u 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 N a m e   a n d   I D _ 1 1 7 b 0 d 1 b - 0 4 b 4 - 4 6 7 d - 8 1 6 3 - 0 2 f 1 1 3 1 2 a e 2 d < / K e y > < V a l u e   x m l n s : a = " h t t p : / / s c h e m a s . d a t a c o n t r a c t . o r g / 2 0 0 4 / 0 7 / M i c r o s o f t . A n a l y s i s S e r v i c e s . C o m m o n " > < a : H a s F o c u s > t r u e < / a : H a s F o c u s > < a : S i z e A t D p i 9 6 > 1 4 7 < / a : S i z e A t D p i 9 6 > < a : V i s i b l e > t r u e < / a : V i s i b l e > < / V a l u e > < / K e y V a l u e O f s t r i n g S a n d b o x E d i t o r . M e a s u r e G r i d S t a t e S c d E 3 5 R y > < / A r r a y O f K e y V a l u e O f s t r i n g S a n d b o x E d i t o r . M e a s u r e G r i d S t a t e S c d E 3 5 R y > ] ] > < / C u s t o m C o n t e n t > < / G e m i n i > 
</file>

<file path=customXml/item9.xml>��< ? x m l   v e r s i o n = " 1 . 0 "   e n c o d i n g = " U T F - 1 6 " ? > < G e m i n i   x m l n s = " h t t p : / / g e m i n i / p i v o t c u s t o m i z a t i o n / T a b l e X M L _ N a m e   a n d   I D _ 1 1 7 b 0 d 1 b - 0 4 b 4 - 4 6 7 d - 8 1 6 3 - 0 2 f 1 1 3 1 2 a e 2 d " > < C u s t o m C o n t e n t > < ! [ C D A T A [ < T a b l e W i d g e t G r i d S e r i a l i z a t i o n   x m l n s : x s i = " h t t p : / / w w w . w 3 . o r g / 2 0 0 1 / X M L S c h e m a - i n s t a n c e "   x m l n s : x s d = " h t t p : / / w w w . w 3 . o r g / 2 0 0 1 / X M L S c h e m a " > < C o l u m n S u g g e s t e d T y p e   / > < C o l u m n F o r m a t   / > < C o l u m n A c c u r a c y   / > < C o l u m n C u r r e n c y S y m b o l   / > < C o l u m n P o s i t i v e P a t t e r n   / > < C o l u m n N e g a t i v e P a t t e r n   / > < C o l u m n W i d t h s > < i t e m > < k e y > < s t r i n g > U S E R   I D < / s t r i n g > < / k e y > < v a l u e > < i n t > 1 0 5 < / i n t > < / v a l u e > < / i t e m > < i t e m > < k e y > < s t r i n g > U S E R N A M E < / s t r i n g > < / k e y > < v a l u e > < i n t > 1 3 1 < / i n t > < / v a l u e > < / i t e m > < / C o l u m n W i d t h s > < C o l u m n D i s p l a y I n d e x > < i t e m > < k e y > < s t r i n g > U S E R   I D < / s t r i n g > < / k e y > < v a l u e > < i n t > 0 < / i n t > < / v a l u e > < / i t e m > < i t e m > < k e y > < s t r i n g > U S E R N A M E < / 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913FA56-D78B-44CD-808F-9E72B4270510}">
  <ds:schemaRefs/>
</ds:datastoreItem>
</file>

<file path=customXml/itemProps10.xml><?xml version="1.0" encoding="utf-8"?>
<ds:datastoreItem xmlns:ds="http://schemas.openxmlformats.org/officeDocument/2006/customXml" ds:itemID="{55FC23CA-1249-4CCE-AB0B-FB49F2C8627F}">
  <ds:schemaRefs/>
</ds:datastoreItem>
</file>

<file path=customXml/itemProps11.xml><?xml version="1.0" encoding="utf-8"?>
<ds:datastoreItem xmlns:ds="http://schemas.openxmlformats.org/officeDocument/2006/customXml" ds:itemID="{BDFFE661-CC58-41A8-8DC8-C02A58B7BE1F}">
  <ds:schemaRefs/>
</ds:datastoreItem>
</file>

<file path=customXml/itemProps12.xml><?xml version="1.0" encoding="utf-8"?>
<ds:datastoreItem xmlns:ds="http://schemas.openxmlformats.org/officeDocument/2006/customXml" ds:itemID="{A5211FC9-B310-4A5A-BDAC-331012262D45}">
  <ds:schemaRefs/>
</ds:datastoreItem>
</file>

<file path=customXml/itemProps13.xml><?xml version="1.0" encoding="utf-8"?>
<ds:datastoreItem xmlns:ds="http://schemas.openxmlformats.org/officeDocument/2006/customXml" ds:itemID="{EA020DB9-6F5D-4894-AAD9-549D36AC4BD3}">
  <ds:schemaRefs/>
</ds:datastoreItem>
</file>

<file path=customXml/itemProps14.xml><?xml version="1.0" encoding="utf-8"?>
<ds:datastoreItem xmlns:ds="http://schemas.openxmlformats.org/officeDocument/2006/customXml" ds:itemID="{FDF94B3B-B0F1-4241-85E9-F61C61A5BB7C}">
  <ds:schemaRefs/>
</ds:datastoreItem>
</file>

<file path=customXml/itemProps15.xml><?xml version="1.0" encoding="utf-8"?>
<ds:datastoreItem xmlns:ds="http://schemas.openxmlformats.org/officeDocument/2006/customXml" ds:itemID="{CE595215-C816-429F-AEB1-3AEBF31E7CEF}">
  <ds:schemaRefs/>
</ds:datastoreItem>
</file>

<file path=customXml/itemProps16.xml><?xml version="1.0" encoding="utf-8"?>
<ds:datastoreItem xmlns:ds="http://schemas.openxmlformats.org/officeDocument/2006/customXml" ds:itemID="{576366E0-0EC7-4C5E-9FFB-59335BF2E205}">
  <ds:schemaRefs>
    <ds:schemaRef ds:uri="http://schemas.microsoft.com/DataMashup"/>
  </ds:schemaRefs>
</ds:datastoreItem>
</file>

<file path=customXml/itemProps17.xml><?xml version="1.0" encoding="utf-8"?>
<ds:datastoreItem xmlns:ds="http://schemas.openxmlformats.org/officeDocument/2006/customXml" ds:itemID="{6FBF43A8-DB78-4072-8791-53D969F09CD8}">
  <ds:schemaRefs/>
</ds:datastoreItem>
</file>

<file path=customXml/itemProps18.xml><?xml version="1.0" encoding="utf-8"?>
<ds:datastoreItem xmlns:ds="http://schemas.openxmlformats.org/officeDocument/2006/customXml" ds:itemID="{DA498A40-A64E-4AB5-80C4-D874EDEDE8C0}">
  <ds:schemaRefs/>
</ds:datastoreItem>
</file>

<file path=customXml/itemProps2.xml><?xml version="1.0" encoding="utf-8"?>
<ds:datastoreItem xmlns:ds="http://schemas.openxmlformats.org/officeDocument/2006/customXml" ds:itemID="{B53459BB-42B6-4C9A-8E70-D18055A47200}">
  <ds:schemaRefs/>
</ds:datastoreItem>
</file>

<file path=customXml/itemProps3.xml><?xml version="1.0" encoding="utf-8"?>
<ds:datastoreItem xmlns:ds="http://schemas.openxmlformats.org/officeDocument/2006/customXml" ds:itemID="{24CA7226-BBDB-4B88-87C6-CC5DC814AEF4}">
  <ds:schemaRefs/>
</ds:datastoreItem>
</file>

<file path=customXml/itemProps4.xml><?xml version="1.0" encoding="utf-8"?>
<ds:datastoreItem xmlns:ds="http://schemas.openxmlformats.org/officeDocument/2006/customXml" ds:itemID="{E3F4C1EA-91A2-4DE0-B465-6558C5FB29CE}">
  <ds:schemaRefs/>
</ds:datastoreItem>
</file>

<file path=customXml/itemProps5.xml><?xml version="1.0" encoding="utf-8"?>
<ds:datastoreItem xmlns:ds="http://schemas.openxmlformats.org/officeDocument/2006/customXml" ds:itemID="{91EC88DB-BB67-4E2B-B2B0-93AB3B957AB8}">
  <ds:schemaRefs/>
</ds:datastoreItem>
</file>

<file path=customXml/itemProps6.xml><?xml version="1.0" encoding="utf-8"?>
<ds:datastoreItem xmlns:ds="http://schemas.openxmlformats.org/officeDocument/2006/customXml" ds:itemID="{98623E44-DD38-4FB7-889D-34EF1F67A1C6}">
  <ds:schemaRefs/>
</ds:datastoreItem>
</file>

<file path=customXml/itemProps7.xml><?xml version="1.0" encoding="utf-8"?>
<ds:datastoreItem xmlns:ds="http://schemas.openxmlformats.org/officeDocument/2006/customXml" ds:itemID="{CDA1B89B-C9D6-4440-B0C4-11F21955888B}">
  <ds:schemaRefs/>
</ds:datastoreItem>
</file>

<file path=customXml/itemProps8.xml><?xml version="1.0" encoding="utf-8"?>
<ds:datastoreItem xmlns:ds="http://schemas.openxmlformats.org/officeDocument/2006/customXml" ds:itemID="{471B7267-A1EB-4F91-A83A-C95D8B27333E}">
  <ds:schemaRefs/>
</ds:datastoreItem>
</file>

<file path=customXml/itemProps9.xml><?xml version="1.0" encoding="utf-8"?>
<ds:datastoreItem xmlns:ds="http://schemas.openxmlformats.org/officeDocument/2006/customXml" ds:itemID="{A9FB723D-0EAE-4D79-96D4-20B3751A32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Relationship</vt:lpstr>
      <vt:lpstr>User</vt:lpstr>
      <vt:lpstr>Post</vt:lpstr>
      <vt:lpstr>Reaction</vt:lpstr>
      <vt:lpstr>Comment</vt:lpstr>
      <vt:lpstr>Shares</vt:lpstr>
      <vt:lpstr>Active Player</vt:lpstr>
      <vt:lpstr>Popular Player</vt:lpstr>
      <vt:lpstr>Game 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KenTwo</dc:creator>
  <cp:lastModifiedBy>KenTwo</cp:lastModifiedBy>
  <dcterms:created xsi:type="dcterms:W3CDTF">2017-11-10T01:06:28Z</dcterms:created>
  <dcterms:modified xsi:type="dcterms:W3CDTF">2017-12-03T09:35:43Z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6</vt:i4>
  </property>
</Properties>
</file>