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de_\Documents\GitHub\Token-Jenny\public\assets\workbooks\"/>
    </mc:Choice>
  </mc:AlternateContent>
  <xr:revisionPtr revIDLastSave="0" documentId="13_ncr:1_{55BCD721-6810-442C-9679-23AC8AFE30AD}" xr6:coauthVersionLast="47" xr6:coauthVersionMax="47" xr10:uidLastSave="{00000000-0000-0000-0000-000000000000}"/>
  <bookViews>
    <workbookView xWindow="-98" yWindow="-98" windowWidth="28996" windowHeight="15796" xr2:uid="{AD2BDC4D-5AB7-4863-894F-16E8273B5D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C22" i="1" s="1"/>
  <c r="H18" i="1"/>
  <c r="H28" i="1" s="1"/>
  <c r="H33" i="1" s="1"/>
  <c r="H32" i="1" s="1"/>
  <c r="I18" i="1"/>
  <c r="I28" i="1" s="1"/>
  <c r="I29" i="1" s="1"/>
  <c r="I33" i="1" s="1"/>
  <c r="D18" i="1"/>
  <c r="D19" i="1" s="1"/>
  <c r="D23" i="1" s="1"/>
  <c r="C14" i="1"/>
  <c r="C28" i="1"/>
  <c r="C33" i="1" s="1"/>
  <c r="C32" i="1" s="1"/>
  <c r="B17" i="1" l="1"/>
  <c r="B27" i="1"/>
  <c r="H23" i="1"/>
  <c r="H22" i="1" s="1"/>
  <c r="H24" i="1" s="1"/>
  <c r="H25" i="1" s="1"/>
  <c r="C34" i="1"/>
  <c r="C35" i="1" s="1"/>
  <c r="I19" i="1"/>
  <c r="I23" i="1" s="1"/>
  <c r="D28" i="1"/>
  <c r="D29" i="1" s="1"/>
  <c r="D33" i="1" s="1"/>
  <c r="I38" i="1"/>
  <c r="H38" i="1"/>
  <c r="H34" i="1"/>
  <c r="H35" i="1" s="1"/>
  <c r="C38" i="1"/>
  <c r="C43" i="1" l="1"/>
  <c r="C42" i="1" s="1"/>
  <c r="D38" i="1"/>
  <c r="D39" i="1" s="1"/>
  <c r="D43" i="1" s="1"/>
  <c r="H43" i="1"/>
  <c r="H42" i="1" s="1"/>
  <c r="H44" i="1" s="1"/>
  <c r="H45" i="1" s="1"/>
  <c r="H48" i="1"/>
  <c r="I39" i="1"/>
  <c r="I43" i="1" s="1"/>
  <c r="I48" i="1"/>
  <c r="I49" i="1" s="1"/>
  <c r="I53" i="1" s="1"/>
  <c r="C48" i="1"/>
  <c r="C44" i="1" l="1"/>
  <c r="C45" i="1" s="1"/>
  <c r="B37" i="1"/>
  <c r="B47" i="1"/>
  <c r="C53" i="1"/>
  <c r="C52" i="1" s="1"/>
  <c r="G47" i="1" s="1"/>
  <c r="D48" i="1"/>
  <c r="D49" i="1" s="1"/>
  <c r="D53" i="1" s="1"/>
  <c r="H53" i="1"/>
  <c r="H52" i="1" s="1"/>
  <c r="H54" i="1" s="1"/>
  <c r="H55" i="1" s="1"/>
  <c r="C24" i="1"/>
  <c r="C25" i="1" s="1"/>
  <c r="G27" i="1" l="1"/>
  <c r="C13" i="1"/>
  <c r="C11" i="1" s="1"/>
  <c r="G37" i="1"/>
  <c r="G17" i="1"/>
  <c r="C54" i="1"/>
  <c r="C55" i="1" s="1"/>
  <c r="C15" i="1" s="1"/>
</calcChain>
</file>

<file path=xl/sharedStrings.xml><?xml version="1.0" encoding="utf-8"?>
<sst xmlns="http://schemas.openxmlformats.org/spreadsheetml/2006/main" count="104" uniqueCount="20">
  <si>
    <t>Rewards/Block/Wallet</t>
  </si>
  <si>
    <t>Mine Load Amount</t>
  </si>
  <si>
    <t>seconds</t>
  </si>
  <si>
    <t>JENN</t>
  </si>
  <si>
    <t>blocks</t>
  </si>
  <si>
    <t>hours</t>
  </si>
  <si>
    <t>miners</t>
  </si>
  <si>
    <t>Wallets Anticipated</t>
  </si>
  <si>
    <t>Block Finality</t>
  </si>
  <si>
    <t>Blocks Span</t>
  </si>
  <si>
    <t>Dynamic Emission Per Block</t>
  </si>
  <si>
    <t>Approximate Time Span</t>
  </si>
  <si>
    <t>days</t>
  </si>
  <si>
    <t>Block Start</t>
  </si>
  <si>
    <t>Total Put In Circulation</t>
  </si>
  <si>
    <t>TokenJenny Gem Mine Planner</t>
  </si>
  <si>
    <t>Total Time Durated</t>
  </si>
  <si>
    <t>Days</t>
  </si>
  <si>
    <t>Block Finish</t>
  </si>
  <si>
    <t>Block Duration Span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</si>
</sst>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 applyAlignment="1"/>
    <xf numFmtId="0" fontId="0" fillId="2" borderId="0" xfId="0" applyFill="1"/>
    <xf numFmtId="0" fontId="0" fillId="0" borderId="0" xfId="0" applyFill="1"/>
    <xf numFmtId="164" fontId="0" fillId="0" borderId="0" xfId="0" applyNumberFormat="1"/>
    <xf numFmtId="0" fontId="0" fillId="0" borderId="0" xfId="0" applyFill="1" applyAlignment="1"/>
    <xf numFmtId="3" fontId="0" fillId="0" borderId="0" xfId="0" applyNumberFormat="1"/>
    <xf numFmtId="3" fontId="0" fillId="0" borderId="0" xfId="0" applyNumberFormat="1" applyFill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3" fontId="0" fillId="2" borderId="0" xfId="0" applyNumberFormat="1" applyFill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233363</xdr:colOff>
      <xdr:row>0</xdr:row>
      <xdr:rowOff>100012</xdr:rowOff>
    </xdr:from>
    <xdr:to>
      <xdr:col>7</xdr:col>
      <xdr:colOff>109538</xdr:colOff>
      <xdr:row>9</xdr:row>
      <xdr:rowOff>133048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791F6E7-98E1-44EC-9F76-B2CE811B2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1063" y="100012"/>
          <a:ext cx="5967413" cy="16618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8E544-8A9B-4CD6-BC4E-45386A3F5BE0}">
  <dimension ref="A11:Q55"/>
  <sheetViews>
    <sheetView tabSelected="1" workbookViewId="0">
      <selection activeCell="K18" sqref="K18"/>
    </sheetView>
  </sheetViews>
  <sheetFormatPr defaultRowHeight="14.25" x14ac:dyDescent="0.45"/>
  <cols>
    <col min="2" max="2" width="25.796875" bestFit="1" customWidth="1"/>
    <col min="3" max="3" width="10.73046875" bestFit="1" customWidth="1"/>
    <col min="5" max="5" width="4.796875" customWidth="1"/>
    <col min="7" max="7" width="25.796875" bestFit="1" customWidth="1"/>
    <col min="8" max="8" width="10.73046875" bestFit="1" customWidth="1"/>
    <col min="11" max="11" width="25.796875" bestFit="1" customWidth="1"/>
    <col min="12" max="12" width="10.73046875" bestFit="1" customWidth="1"/>
    <col min="15" max="15" width="25.796875" bestFit="1" customWidth="1"/>
    <col min="16" max="16" width="10.73046875" bestFit="1" customWidth="1"/>
  </cols>
  <sheetData>
    <row r="11" spans="2:9" x14ac:dyDescent="0.45">
      <c r="B11" t="s">
        <v>19</v>
      </c>
      <c r="C11" s="10">
        <f>C13-C12</f>
        <v>6794642.8571428582</v>
      </c>
      <c r="D11" s="11"/>
    </row>
    <row r="12" spans="2:9" ht="14.25" customHeight="1" x14ac:dyDescent="0.45">
      <c r="B12" t="s">
        <v>13</v>
      </c>
      <c r="C12" s="13">
        <v>10000000</v>
      </c>
      <c r="D12" s="13"/>
      <c r="G12" s="14" t="s">
        <v>15</v>
      </c>
      <c r="H12" s="14"/>
      <c r="I12" s="14"/>
    </row>
    <row r="13" spans="2:9" ht="14.25" customHeight="1" x14ac:dyDescent="0.45">
      <c r="B13" t="s">
        <v>18</v>
      </c>
      <c r="C13" s="9">
        <f>SUM(C12,C22,C32,C42,C52,H22,H32,H42,H52)</f>
        <v>16794642.857142858</v>
      </c>
      <c r="D13" s="9"/>
      <c r="G13" s="14"/>
      <c r="H13" s="14"/>
      <c r="I13" s="14"/>
    </row>
    <row r="14" spans="2:9" ht="14.25" customHeight="1" x14ac:dyDescent="0.45">
      <c r="B14" t="s">
        <v>14</v>
      </c>
      <c r="C14" s="8">
        <f>SUM(C19,C29,C39,C49,H49,H39,H29,H19)</f>
        <v>400000</v>
      </c>
      <c r="D14" s="4" t="s">
        <v>3</v>
      </c>
      <c r="G14" s="14"/>
      <c r="H14" s="14"/>
      <c r="I14" s="14"/>
    </row>
    <row r="15" spans="2:9" x14ac:dyDescent="0.45">
      <c r="B15" t="s">
        <v>16</v>
      </c>
      <c r="C15" s="2">
        <f>SUM(C25,C35,C45,C55,H25,H35,H45,H55)</f>
        <v>157.28339947089947</v>
      </c>
      <c r="D15" s="2" t="s">
        <v>17</v>
      </c>
      <c r="G15" s="14"/>
      <c r="H15" s="14"/>
      <c r="I15" s="14"/>
    </row>
    <row r="17" spans="1:17" ht="14.25" customHeight="1" x14ac:dyDescent="0.45">
      <c r="A17" s="12">
        <v>1</v>
      </c>
      <c r="B17" s="11" t="str">
        <f>"Block Range: "&amp;C12&amp;" to "&amp;ROUND(SUM(C12,C22), 0)</f>
        <v>Block Range: 10000000 to 12500000</v>
      </c>
      <c r="C17" s="11"/>
      <c r="D17" s="11"/>
      <c r="E17" s="1"/>
      <c r="F17" s="12">
        <v>5</v>
      </c>
      <c r="G17" s="11" t="str">
        <f>"Block Range: "&amp;ROUND(SUM(C12,C22,C32,C42,C52), 0)&amp;" to "&amp;ROUND(SUM(C12,C22,C32,C42,C52,H22), 0)</f>
        <v>Block Range: 15208333 to 15708333</v>
      </c>
      <c r="H17" s="11"/>
      <c r="I17" s="11"/>
      <c r="L17" s="2"/>
      <c r="M17" s="2"/>
      <c r="P17" s="2"/>
      <c r="Q17" s="2"/>
    </row>
    <row r="18" spans="1:17" ht="14.25" customHeight="1" x14ac:dyDescent="0.45">
      <c r="A18" s="12"/>
      <c r="B18" t="s">
        <v>0</v>
      </c>
      <c r="C18" s="3">
        <v>1E-4</v>
      </c>
      <c r="D18" s="7" t="str">
        <f>D14</f>
        <v>JENN</v>
      </c>
      <c r="E18" s="7"/>
      <c r="F18" s="12"/>
      <c r="G18" t="s">
        <v>0</v>
      </c>
      <c r="H18" s="7">
        <f>C18</f>
        <v>1E-4</v>
      </c>
      <c r="I18" s="7" t="str">
        <f>D14</f>
        <v>JENN</v>
      </c>
    </row>
    <row r="19" spans="1:17" ht="14.25" customHeight="1" x14ac:dyDescent="0.45">
      <c r="A19" s="12"/>
      <c r="B19" t="s">
        <v>1</v>
      </c>
      <c r="C19" s="4">
        <v>50000</v>
      </c>
      <c r="D19" t="str">
        <f>D18</f>
        <v>JENN</v>
      </c>
      <c r="F19" s="12"/>
      <c r="G19" t="s">
        <v>1</v>
      </c>
      <c r="H19" s="4">
        <v>50000</v>
      </c>
      <c r="I19" t="str">
        <f>I18</f>
        <v>JENN</v>
      </c>
    </row>
    <row r="20" spans="1:17" ht="14.25" customHeight="1" x14ac:dyDescent="0.45">
      <c r="A20" s="12"/>
      <c r="B20" t="s">
        <v>8</v>
      </c>
      <c r="C20" s="5">
        <v>2</v>
      </c>
      <c r="D20" t="s">
        <v>2</v>
      </c>
      <c r="F20" s="12"/>
      <c r="G20" t="s">
        <v>8</v>
      </c>
      <c r="H20" s="5">
        <v>2</v>
      </c>
      <c r="I20" t="s">
        <v>2</v>
      </c>
    </row>
    <row r="21" spans="1:17" ht="14.25" customHeight="1" x14ac:dyDescent="0.45">
      <c r="A21" s="12"/>
      <c r="B21" t="s">
        <v>7</v>
      </c>
      <c r="C21" s="4">
        <v>200</v>
      </c>
      <c r="D21" t="s">
        <v>6</v>
      </c>
      <c r="F21" s="12"/>
      <c r="G21" t="s">
        <v>7</v>
      </c>
      <c r="H21" s="4">
        <v>1000</v>
      </c>
      <c r="I21" t="s">
        <v>6</v>
      </c>
    </row>
    <row r="22" spans="1:17" ht="14.25" customHeight="1" x14ac:dyDescent="0.45">
      <c r="A22" s="12"/>
      <c r="B22" t="s">
        <v>9</v>
      </c>
      <c r="C22">
        <f>C19/C23</f>
        <v>2500000</v>
      </c>
      <c r="D22" t="s">
        <v>4</v>
      </c>
      <c r="F22" s="12"/>
      <c r="G22" t="s">
        <v>9</v>
      </c>
      <c r="H22">
        <f>H19/H23</f>
        <v>500000</v>
      </c>
      <c r="I22" t="s">
        <v>4</v>
      </c>
    </row>
    <row r="23" spans="1:17" ht="14.25" customHeight="1" x14ac:dyDescent="0.45">
      <c r="A23" s="12"/>
      <c r="B23" t="s">
        <v>10</v>
      </c>
      <c r="C23" s="6">
        <f>C18*C21</f>
        <v>0.02</v>
      </c>
      <c r="D23" t="str">
        <f>D19</f>
        <v>JENN</v>
      </c>
      <c r="F23" s="12"/>
      <c r="G23" t="s">
        <v>10</v>
      </c>
      <c r="H23" s="6">
        <f>H18*H21</f>
        <v>0.1</v>
      </c>
      <c r="I23" t="str">
        <f>I19</f>
        <v>JENN</v>
      </c>
    </row>
    <row r="24" spans="1:17" ht="14.25" customHeight="1" x14ac:dyDescent="0.45">
      <c r="A24" s="12"/>
      <c r="B24" t="s">
        <v>11</v>
      </c>
      <c r="C24">
        <f>(C22*C20)/60/60</f>
        <v>1388.8888888888889</v>
      </c>
      <c r="D24" t="s">
        <v>5</v>
      </c>
      <c r="F24" s="12"/>
      <c r="G24" t="s">
        <v>11</v>
      </c>
      <c r="H24">
        <f>(H22*H20)/60/60</f>
        <v>277.77777777777777</v>
      </c>
      <c r="I24" t="s">
        <v>5</v>
      </c>
    </row>
    <row r="25" spans="1:17" ht="14.25" customHeight="1" x14ac:dyDescent="0.45">
      <c r="A25" s="12"/>
      <c r="C25">
        <f>C24/24</f>
        <v>57.870370370370374</v>
      </c>
      <c r="D25" t="s">
        <v>12</v>
      </c>
      <c r="F25" s="12"/>
      <c r="H25">
        <f>H24/24</f>
        <v>11.574074074074074</v>
      </c>
      <c r="I25" t="s">
        <v>12</v>
      </c>
    </row>
    <row r="27" spans="1:17" ht="14.25" customHeight="1" x14ac:dyDescent="0.45">
      <c r="A27" s="12">
        <v>2</v>
      </c>
      <c r="B27" s="11" t="str">
        <f>"Block Range: "&amp;ROUND(SUM(C12,C22), 0)&amp;" to "&amp;ROUND(SUM(C12,C22,C32), 0)</f>
        <v>Block Range: 12500000 to 13750000</v>
      </c>
      <c r="C27" s="11"/>
      <c r="D27" s="11"/>
      <c r="E27" s="1"/>
      <c r="F27" s="12">
        <v>6</v>
      </c>
      <c r="G27" s="11" t="str">
        <f>"Block Range: "&amp;ROUND(SUM(C12,C22,C32,C42,C52,H22), 0)&amp;" to "&amp;ROUND(SUM(C12,C22,C32,C42,C52,H22,H32), 0)</f>
        <v>Block Range: 15708333 to 16125000</v>
      </c>
      <c r="H27" s="11"/>
      <c r="I27" s="11"/>
    </row>
    <row r="28" spans="1:17" ht="14.25" customHeight="1" x14ac:dyDescent="0.45">
      <c r="A28" s="12"/>
      <c r="B28" t="s">
        <v>0</v>
      </c>
      <c r="C28" s="7">
        <f>C18</f>
        <v>1E-4</v>
      </c>
      <c r="D28" s="7" t="str">
        <f>D18</f>
        <v>JENN</v>
      </c>
      <c r="E28" s="7"/>
      <c r="F28" s="12"/>
      <c r="G28" t="s">
        <v>0</v>
      </c>
      <c r="H28" s="7">
        <f>H18</f>
        <v>1E-4</v>
      </c>
      <c r="I28" s="7" t="str">
        <f>I18</f>
        <v>JENN</v>
      </c>
    </row>
    <row r="29" spans="1:17" ht="14.25" customHeight="1" x14ac:dyDescent="0.45">
      <c r="A29" s="12"/>
      <c r="B29" t="s">
        <v>1</v>
      </c>
      <c r="C29" s="4">
        <v>50000</v>
      </c>
      <c r="D29" s="5" t="str">
        <f>D28</f>
        <v>JENN</v>
      </c>
      <c r="E29" s="5"/>
      <c r="F29" s="12"/>
      <c r="G29" t="s">
        <v>1</v>
      </c>
      <c r="H29" s="4">
        <v>50000</v>
      </c>
      <c r="I29" s="5" t="str">
        <f>I28</f>
        <v>JENN</v>
      </c>
    </row>
    <row r="30" spans="1:17" ht="14.25" customHeight="1" x14ac:dyDescent="0.45">
      <c r="A30" s="12"/>
      <c r="B30" t="s">
        <v>8</v>
      </c>
      <c r="C30" s="5">
        <v>2</v>
      </c>
      <c r="D30" s="5" t="s">
        <v>2</v>
      </c>
      <c r="E30" s="5"/>
      <c r="F30" s="12"/>
      <c r="G30" t="s">
        <v>8</v>
      </c>
      <c r="H30" s="5">
        <v>2</v>
      </c>
      <c r="I30" s="5" t="s">
        <v>2</v>
      </c>
    </row>
    <row r="31" spans="1:17" ht="14.25" customHeight="1" x14ac:dyDescent="0.45">
      <c r="A31" s="12"/>
      <c r="B31" t="s">
        <v>7</v>
      </c>
      <c r="C31" s="4">
        <v>400</v>
      </c>
      <c r="D31" s="5" t="s">
        <v>6</v>
      </c>
      <c r="E31" s="5"/>
      <c r="F31" s="12"/>
      <c r="G31" t="s">
        <v>7</v>
      </c>
      <c r="H31" s="4">
        <v>1200</v>
      </c>
      <c r="I31" s="5" t="s">
        <v>6</v>
      </c>
    </row>
    <row r="32" spans="1:17" ht="14.25" customHeight="1" x14ac:dyDescent="0.45">
      <c r="A32" s="12"/>
      <c r="B32" t="s">
        <v>9</v>
      </c>
      <c r="C32">
        <f>C29/C33</f>
        <v>1250000</v>
      </c>
      <c r="D32" s="5" t="s">
        <v>4</v>
      </c>
      <c r="E32" s="5"/>
      <c r="F32" s="12"/>
      <c r="G32" t="s">
        <v>9</v>
      </c>
      <c r="H32">
        <f>H29/H33</f>
        <v>416666.66666666663</v>
      </c>
      <c r="I32" s="5" t="s">
        <v>4</v>
      </c>
    </row>
    <row r="33" spans="1:9" ht="14.25" customHeight="1" x14ac:dyDescent="0.45">
      <c r="A33" s="12"/>
      <c r="B33" t="s">
        <v>10</v>
      </c>
      <c r="C33" s="6">
        <f>C28*C31</f>
        <v>0.04</v>
      </c>
      <c r="D33" s="5" t="str">
        <f>D29</f>
        <v>JENN</v>
      </c>
      <c r="E33" s="5"/>
      <c r="F33" s="12"/>
      <c r="G33" t="s">
        <v>10</v>
      </c>
      <c r="H33" s="6">
        <f>H28*H31</f>
        <v>0.12000000000000001</v>
      </c>
      <c r="I33" s="5" t="str">
        <f>I29</f>
        <v>JENN</v>
      </c>
    </row>
    <row r="34" spans="1:9" ht="14.25" customHeight="1" x14ac:dyDescent="0.45">
      <c r="A34" s="12"/>
      <c r="B34" t="s">
        <v>11</v>
      </c>
      <c r="C34">
        <f>(C32*C30)/60/60</f>
        <v>694.44444444444446</v>
      </c>
      <c r="D34" s="5" t="s">
        <v>5</v>
      </c>
      <c r="E34" s="5"/>
      <c r="F34" s="12"/>
      <c r="G34" t="s">
        <v>11</v>
      </c>
      <c r="H34">
        <f>(H32*H30)/60/60</f>
        <v>231.48148148148144</v>
      </c>
      <c r="I34" s="5" t="s">
        <v>5</v>
      </c>
    </row>
    <row r="35" spans="1:9" ht="14.25" customHeight="1" x14ac:dyDescent="0.45">
      <c r="A35" s="12"/>
      <c r="C35">
        <f>C34/24</f>
        <v>28.935185185185187</v>
      </c>
      <c r="D35" s="5" t="s">
        <v>12</v>
      </c>
      <c r="E35" s="5"/>
      <c r="F35" s="12"/>
      <c r="H35">
        <f>H34/24</f>
        <v>9.6450617283950599</v>
      </c>
      <c r="I35" s="5" t="s">
        <v>12</v>
      </c>
    </row>
    <row r="36" spans="1:9" ht="14.25" customHeight="1" x14ac:dyDescent="0.45">
      <c r="D36" s="5"/>
      <c r="E36" s="5"/>
      <c r="I36" s="5"/>
    </row>
    <row r="37" spans="1:9" x14ac:dyDescent="0.45">
      <c r="A37" s="12">
        <v>3</v>
      </c>
      <c r="B37" s="11" t="str">
        <f>"Block Range: "&amp;ROUND(SUM(C12,C22,C32), 0)&amp;" to "&amp;ROUND(SUM(C12,C22,C32,C42), 0)</f>
        <v>Block Range: 13750000 to 14583333</v>
      </c>
      <c r="C37" s="11"/>
      <c r="D37" s="11"/>
      <c r="E37" s="1"/>
      <c r="F37" s="12">
        <v>7</v>
      </c>
      <c r="G37" s="11" t="str">
        <f>"Block Range: "&amp;ROUND(SUM(C12,C22,C32,C42,C52,H22,H32), 0)&amp;" to "&amp;ROUND(SUM(C12,C22,C32,C42,C52,H22,H32,H42), 0)</f>
        <v>Block Range: 16125000 to 16482143</v>
      </c>
      <c r="H37" s="11"/>
      <c r="I37" s="11"/>
    </row>
    <row r="38" spans="1:9" ht="14.25" customHeight="1" x14ac:dyDescent="0.45">
      <c r="A38" s="12"/>
      <c r="B38" t="s">
        <v>0</v>
      </c>
      <c r="C38" s="7">
        <f>C28</f>
        <v>1E-4</v>
      </c>
      <c r="D38" s="7" t="str">
        <f>D28</f>
        <v>JENN</v>
      </c>
      <c r="E38" s="7"/>
      <c r="F38" s="12"/>
      <c r="G38" t="s">
        <v>0</v>
      </c>
      <c r="H38" s="7">
        <f>H28</f>
        <v>1E-4</v>
      </c>
      <c r="I38" s="7" t="str">
        <f>I28</f>
        <v>JENN</v>
      </c>
    </row>
    <row r="39" spans="1:9" ht="14.25" customHeight="1" x14ac:dyDescent="0.45">
      <c r="A39" s="12"/>
      <c r="B39" t="s">
        <v>1</v>
      </c>
      <c r="C39" s="4">
        <v>50000</v>
      </c>
      <c r="D39" s="5" t="str">
        <f>D38</f>
        <v>JENN</v>
      </c>
      <c r="E39" s="5"/>
      <c r="F39" s="12"/>
      <c r="G39" t="s">
        <v>1</v>
      </c>
      <c r="H39" s="4">
        <v>50000</v>
      </c>
      <c r="I39" s="5" t="str">
        <f>I38</f>
        <v>JENN</v>
      </c>
    </row>
    <row r="40" spans="1:9" ht="14.25" customHeight="1" x14ac:dyDescent="0.45">
      <c r="A40" s="12"/>
      <c r="B40" t="s">
        <v>8</v>
      </c>
      <c r="C40" s="5">
        <v>2</v>
      </c>
      <c r="D40" s="5" t="s">
        <v>2</v>
      </c>
      <c r="E40" s="5"/>
      <c r="F40" s="12"/>
      <c r="G40" t="s">
        <v>8</v>
      </c>
      <c r="H40" s="5">
        <v>2</v>
      </c>
      <c r="I40" s="5" t="s">
        <v>2</v>
      </c>
    </row>
    <row r="41" spans="1:9" ht="14.25" customHeight="1" x14ac:dyDescent="0.45">
      <c r="A41" s="12"/>
      <c r="B41" t="s">
        <v>7</v>
      </c>
      <c r="C41" s="4">
        <v>600</v>
      </c>
      <c r="D41" s="5" t="s">
        <v>6</v>
      </c>
      <c r="E41" s="5"/>
      <c r="F41" s="12"/>
      <c r="G41" t="s">
        <v>7</v>
      </c>
      <c r="H41" s="4">
        <v>1400</v>
      </c>
      <c r="I41" s="5" t="s">
        <v>6</v>
      </c>
    </row>
    <row r="42" spans="1:9" ht="14.25" customHeight="1" x14ac:dyDescent="0.45">
      <c r="A42" s="12"/>
      <c r="B42" t="s">
        <v>9</v>
      </c>
      <c r="C42">
        <f>C39/C43</f>
        <v>833333.33333333326</v>
      </c>
      <c r="D42" s="5" t="s">
        <v>4</v>
      </c>
      <c r="E42" s="5"/>
      <c r="F42" s="12"/>
      <c r="G42" t="s">
        <v>9</v>
      </c>
      <c r="H42">
        <f>H39/H43</f>
        <v>357142.8571428571</v>
      </c>
      <c r="I42" s="5" t="s">
        <v>4</v>
      </c>
    </row>
    <row r="43" spans="1:9" ht="14.25" customHeight="1" x14ac:dyDescent="0.45">
      <c r="A43" s="12"/>
      <c r="B43" t="s">
        <v>10</v>
      </c>
      <c r="C43" s="6">
        <f>C38*C41</f>
        <v>6.0000000000000005E-2</v>
      </c>
      <c r="D43" s="5" t="str">
        <f>D39</f>
        <v>JENN</v>
      </c>
      <c r="E43" s="5"/>
      <c r="F43" s="12"/>
      <c r="G43" t="s">
        <v>10</v>
      </c>
      <c r="H43" s="6">
        <f>H38*H41</f>
        <v>0.14000000000000001</v>
      </c>
      <c r="I43" s="5" t="str">
        <f>I39</f>
        <v>JENN</v>
      </c>
    </row>
    <row r="44" spans="1:9" ht="14.25" customHeight="1" x14ac:dyDescent="0.45">
      <c r="A44" s="12"/>
      <c r="B44" t="s">
        <v>11</v>
      </c>
      <c r="C44">
        <f>(C42*C40)/60/60</f>
        <v>462.96296296296288</v>
      </c>
      <c r="D44" s="5" t="s">
        <v>5</v>
      </c>
      <c r="E44" s="5"/>
      <c r="F44" s="12"/>
      <c r="G44" t="s">
        <v>11</v>
      </c>
      <c r="H44">
        <f>(H42*H40)/60/60</f>
        <v>198.41269841269838</v>
      </c>
      <c r="I44" s="5" t="s">
        <v>5</v>
      </c>
    </row>
    <row r="45" spans="1:9" ht="14.25" customHeight="1" x14ac:dyDescent="0.45">
      <c r="A45" s="12"/>
      <c r="C45">
        <f>C44/24</f>
        <v>19.29012345679012</v>
      </c>
      <c r="D45" s="5" t="s">
        <v>12</v>
      </c>
      <c r="E45" s="5"/>
      <c r="F45" s="12"/>
      <c r="H45">
        <f>H44/24</f>
        <v>8.2671957671957657</v>
      </c>
      <c r="I45" s="5" t="s">
        <v>12</v>
      </c>
    </row>
    <row r="46" spans="1:9" ht="14.25" customHeight="1" x14ac:dyDescent="0.45">
      <c r="D46" s="5"/>
      <c r="E46" s="5"/>
      <c r="I46" s="5"/>
    </row>
    <row r="47" spans="1:9" x14ac:dyDescent="0.45">
      <c r="A47" s="12">
        <v>4</v>
      </c>
      <c r="B47" s="11" t="str">
        <f>"Block Range: "&amp;ROUND(SUM(C12,C22,C32,C42), 0)&amp;" to "&amp;ROUND(SUM(C12,C22,C32,C42,C52), 0)</f>
        <v>Block Range: 14583333 to 15208333</v>
      </c>
      <c r="C47" s="11"/>
      <c r="D47" s="11"/>
      <c r="E47" s="1"/>
      <c r="F47" s="12">
        <v>8</v>
      </c>
      <c r="G47" s="11" t="str">
        <f>"Block Range: "&amp;ROUND(SUM(C12,C22,C32,C42,C52,H22,H32,H42), 0)&amp;" to "&amp;ROUND(SUM(C12,C22,C32,C42,C52,H22,H32,H42,H52), 0)</f>
        <v>Block Range: 16482143 to 16794643</v>
      </c>
      <c r="H47" s="11"/>
      <c r="I47" s="11"/>
    </row>
    <row r="48" spans="1:9" ht="14.25" customHeight="1" x14ac:dyDescent="0.45">
      <c r="A48" s="12"/>
      <c r="B48" t="s">
        <v>0</v>
      </c>
      <c r="C48" s="7">
        <f>C38</f>
        <v>1E-4</v>
      </c>
      <c r="D48" s="7" t="str">
        <f>D38</f>
        <v>JENN</v>
      </c>
      <c r="E48" s="7"/>
      <c r="F48" s="12"/>
      <c r="G48" t="s">
        <v>0</v>
      </c>
      <c r="H48" s="7">
        <f>H38</f>
        <v>1E-4</v>
      </c>
      <c r="I48" s="7" t="str">
        <f>I38</f>
        <v>JENN</v>
      </c>
    </row>
    <row r="49" spans="1:9" ht="14.25" customHeight="1" x14ac:dyDescent="0.45">
      <c r="A49" s="12"/>
      <c r="B49" t="s">
        <v>1</v>
      </c>
      <c r="C49" s="4">
        <v>50000</v>
      </c>
      <c r="D49" s="5" t="str">
        <f>D48</f>
        <v>JENN</v>
      </c>
      <c r="E49" s="5"/>
      <c r="F49" s="12"/>
      <c r="G49" t="s">
        <v>1</v>
      </c>
      <c r="H49" s="4">
        <v>50000</v>
      </c>
      <c r="I49" s="5" t="str">
        <f>I48</f>
        <v>JENN</v>
      </c>
    </row>
    <row r="50" spans="1:9" ht="14.25" customHeight="1" x14ac:dyDescent="0.45">
      <c r="A50" s="12"/>
      <c r="B50" t="s">
        <v>8</v>
      </c>
      <c r="C50" s="5">
        <v>2</v>
      </c>
      <c r="D50" s="5" t="s">
        <v>2</v>
      </c>
      <c r="E50" s="5"/>
      <c r="F50" s="12"/>
      <c r="G50" t="s">
        <v>8</v>
      </c>
      <c r="H50" s="5">
        <v>2</v>
      </c>
      <c r="I50" s="5" t="s">
        <v>2</v>
      </c>
    </row>
    <row r="51" spans="1:9" ht="14.25" customHeight="1" x14ac:dyDescent="0.45">
      <c r="A51" s="12"/>
      <c r="B51" t="s">
        <v>7</v>
      </c>
      <c r="C51" s="4">
        <v>800</v>
      </c>
      <c r="D51" s="5" t="s">
        <v>6</v>
      </c>
      <c r="E51" s="5"/>
      <c r="F51" s="12"/>
      <c r="G51" t="s">
        <v>7</v>
      </c>
      <c r="H51" s="4">
        <v>1600</v>
      </c>
      <c r="I51" s="5" t="s">
        <v>6</v>
      </c>
    </row>
    <row r="52" spans="1:9" ht="14.25" customHeight="1" x14ac:dyDescent="0.45">
      <c r="A52" s="12"/>
      <c r="B52" t="s">
        <v>9</v>
      </c>
      <c r="C52">
        <f>C49/C53</f>
        <v>625000</v>
      </c>
      <c r="D52" t="s">
        <v>4</v>
      </c>
      <c r="F52" s="12"/>
      <c r="G52" t="s">
        <v>9</v>
      </c>
      <c r="H52">
        <f>H49/H53</f>
        <v>312500</v>
      </c>
      <c r="I52" t="s">
        <v>4</v>
      </c>
    </row>
    <row r="53" spans="1:9" ht="14.25" customHeight="1" x14ac:dyDescent="0.45">
      <c r="A53" s="12"/>
      <c r="B53" t="s">
        <v>10</v>
      </c>
      <c r="C53" s="6">
        <f>C48*C51</f>
        <v>0.08</v>
      </c>
      <c r="D53" t="str">
        <f>D49</f>
        <v>JENN</v>
      </c>
      <c r="F53" s="12"/>
      <c r="G53" t="s">
        <v>10</v>
      </c>
      <c r="H53" s="6">
        <f>H48*H51</f>
        <v>0.16</v>
      </c>
      <c r="I53" t="str">
        <f>I49</f>
        <v>JENN</v>
      </c>
    </row>
    <row r="54" spans="1:9" ht="14.25" customHeight="1" x14ac:dyDescent="0.45">
      <c r="A54" s="12"/>
      <c r="B54" t="s">
        <v>11</v>
      </c>
      <c r="C54">
        <f>(C52*C50)/60/60</f>
        <v>347.22222222222223</v>
      </c>
      <c r="D54" t="s">
        <v>5</v>
      </c>
      <c r="F54" s="12"/>
      <c r="G54" t="s">
        <v>11</v>
      </c>
      <c r="H54">
        <f>(H52*H50)/60/60</f>
        <v>173.61111111111111</v>
      </c>
      <c r="I54" t="s">
        <v>5</v>
      </c>
    </row>
    <row r="55" spans="1:9" ht="14.25" customHeight="1" x14ac:dyDescent="0.45">
      <c r="A55" s="12"/>
      <c r="C55">
        <f>C54/24</f>
        <v>14.467592592592593</v>
      </c>
      <c r="D55" t="s">
        <v>12</v>
      </c>
      <c r="F55" s="12"/>
      <c r="H55">
        <f>H54/24</f>
        <v>7.2337962962962967</v>
      </c>
      <c r="I55" t="s">
        <v>12</v>
      </c>
    </row>
  </sheetData>
  <mergeCells count="20">
    <mergeCell ref="G17:I17"/>
    <mergeCell ref="C12:D12"/>
    <mergeCell ref="G12:I15"/>
    <mergeCell ref="A37:A45"/>
    <mergeCell ref="A47:A55"/>
    <mergeCell ref="F37:F45"/>
    <mergeCell ref="G27:I27"/>
    <mergeCell ref="B27:D27"/>
    <mergeCell ref="B37:D37"/>
    <mergeCell ref="G37:I37"/>
    <mergeCell ref="G47:I47"/>
    <mergeCell ref="B47:D47"/>
    <mergeCell ref="F47:F55"/>
    <mergeCell ref="C13:D13"/>
    <mergeCell ref="C11:D11"/>
    <mergeCell ref="A17:A25"/>
    <mergeCell ref="F17:F25"/>
    <mergeCell ref="F27:F35"/>
    <mergeCell ref="A27:A35"/>
    <mergeCell ref="B17:D17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hunt</dc:creator>
  <cp:lastModifiedBy>jeff hunt</cp:lastModifiedBy>
  <dcterms:created xsi:type="dcterms:W3CDTF">2021-06-11T23:24:44Z</dcterms:created>
  <dcterms:modified xsi:type="dcterms:W3CDTF">2021-06-12T00:53:20Z</dcterms:modified>
</cp:coreProperties>
</file>