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hibit 7" sheetId="1" r:id="rId4"/>
    <sheet state="visible" name="Pergunta 3" sheetId="2" r:id="rId5"/>
    <sheet state="visible" name="PEG" sheetId="3" r:id="rId6"/>
    <sheet state="visible" name="Pergunta 4" sheetId="4" r:id="rId7"/>
  </sheets>
  <definedNames/>
  <calcPr/>
</workbook>
</file>

<file path=xl/sharedStrings.xml><?xml version="1.0" encoding="utf-8"?>
<sst xmlns="http://schemas.openxmlformats.org/spreadsheetml/2006/main" count="96" uniqueCount="44">
  <si>
    <t>Disney</t>
  </si>
  <si>
    <t>Netflix</t>
  </si>
  <si>
    <t>Comcast</t>
  </si>
  <si>
    <t>Viacom</t>
  </si>
  <si>
    <t>LIQUI ITY RATIO</t>
  </si>
  <si>
    <t>Current ratio</t>
  </si>
  <si>
    <t>Quick ratio</t>
  </si>
  <si>
    <t>EFFICIENCY (Resource Management)</t>
  </si>
  <si>
    <t>Days of inventory</t>
  </si>
  <si>
    <t>-</t>
  </si>
  <si>
    <t>Days of accounts receivable</t>
  </si>
  <si>
    <t>Days of accounts payables</t>
  </si>
  <si>
    <t>Cash conversion cycle</t>
  </si>
  <si>
    <t>CAPACITY (Financial Leverage)</t>
  </si>
  <si>
    <t>Debt/total assets</t>
  </si>
  <si>
    <t>Debt/common equity</t>
  </si>
  <si>
    <t>Interest-bearing debt/EBITDA</t>
  </si>
  <si>
    <t>EBITDA/interest</t>
  </si>
  <si>
    <t>EBIT/interest</t>
  </si>
  <si>
    <t>PROFITABILITY</t>
  </si>
  <si>
    <t>Return on common equity</t>
  </si>
  <si>
    <t>Return on assets</t>
  </si>
  <si>
    <t>GROWTH (Over Prior Year)</t>
  </si>
  <si>
    <t>Revenue</t>
  </si>
  <si>
    <t>Operating income</t>
  </si>
  <si>
    <t>Net income</t>
  </si>
  <si>
    <t>ROE DECOMPOSITION (Dupont formula)</t>
  </si>
  <si>
    <t>Profit margin</t>
  </si>
  <si>
    <t>Asset turnover</t>
  </si>
  <si>
    <t>Financial leverage</t>
  </si>
  <si>
    <t>Peers Average</t>
  </si>
  <si>
    <t>EBITDA</t>
  </si>
  <si>
    <t>Price/Earnings</t>
  </si>
  <si>
    <t>Growth Rate (previous year)</t>
  </si>
  <si>
    <t>Average Growth Rate*</t>
  </si>
  <si>
    <t>PEG</t>
  </si>
  <si>
    <t>PEG (w/ Average Growth)</t>
  </si>
  <si>
    <t>Enterprise Value</t>
  </si>
  <si>
    <t>Enterprise Value / EBITDA</t>
  </si>
  <si>
    <t>*pela fonte citada no case study deve se usar um valor máximo de 25% se o average growth for superior ao mesmo para não sobrestimar o crescimento futuro da company</t>
  </si>
  <si>
    <t>EBIT</t>
  </si>
  <si>
    <t>Net Income</t>
  </si>
  <si>
    <t>Predicted Net Income Annual growth(%)</t>
  </si>
  <si>
    <t>Predicted Revenue Annual growth(%)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</si>
</sst>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;(#,##0.00)"/>
    <numFmt numFmtId="165" formatCode="0.0"/>
    <numFmt numFmtId="166" formatCode="#,##0.0"/>
    <numFmt numFmtId="167" formatCode="0.0%"/>
    <numFmt numFmtId="168" formatCode="0.00000000"/>
    <numFmt numFmtId="169" formatCode="#,##0\ [$€-1]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E7E6E6"/>
        <bgColor rgb="FFE7E6E6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 vertical="bottom"/>
    </xf>
    <xf borderId="1" fillId="2" fontId="4" numFmtId="0" xfId="0" applyAlignment="1" applyBorder="1" applyFont="1">
      <alignment horizontal="right" vertical="top"/>
    </xf>
    <xf borderId="2" fillId="2" fontId="0" numFmtId="0" xfId="0" applyAlignment="1" applyBorder="1" applyFont="1">
      <alignment horizontal="left" readingOrder="0" vertical="top"/>
    </xf>
    <xf borderId="3" fillId="2" fontId="4" numFmtId="0" xfId="0" applyAlignment="1" applyBorder="1" applyFont="1">
      <alignment horizontal="right" vertical="top"/>
    </xf>
    <xf borderId="2" fillId="2" fontId="4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horizontal="left" readingOrder="0" vertical="top"/>
    </xf>
    <xf borderId="7" fillId="0" fontId="0" numFmtId="164" xfId="0" applyAlignment="1" applyBorder="1" applyFont="1" applyNumberFormat="1">
      <alignment horizontal="right" readingOrder="0" shrinkToFit="0" vertical="top" wrapText="0"/>
    </xf>
    <xf borderId="0" fillId="0" fontId="0" numFmtId="164" xfId="0" applyAlignment="1" applyFont="1" applyNumberFormat="1">
      <alignment horizontal="right" readingOrder="0" shrinkToFit="0" vertical="top" wrapText="0"/>
    </xf>
    <xf borderId="8" fillId="0" fontId="0" numFmtId="164" xfId="0" applyAlignment="1" applyBorder="1" applyFont="1" applyNumberFormat="1">
      <alignment horizontal="right" readingOrder="0" shrinkToFit="0" vertical="top" wrapText="0"/>
    </xf>
    <xf borderId="7" fillId="0" fontId="0" numFmtId="2" xfId="0" applyAlignment="1" applyBorder="1" applyFont="1" applyNumberFormat="1">
      <alignment horizontal="right" readingOrder="0" shrinkToFit="0" vertical="top" wrapText="0"/>
    </xf>
    <xf borderId="0" fillId="0" fontId="0" numFmtId="2" xfId="0" applyAlignment="1" applyFont="1" applyNumberFormat="1">
      <alignment horizontal="right" readingOrder="0" shrinkToFit="0" vertical="top" wrapText="0"/>
    </xf>
    <xf borderId="8" fillId="0" fontId="0" numFmtId="2" xfId="0" applyAlignment="1" applyBorder="1" applyFont="1" applyNumberFormat="1">
      <alignment horizontal="right" readingOrder="0" shrinkToFit="0" vertical="top" wrapText="0"/>
    </xf>
    <xf borderId="7" fillId="2" fontId="4" numFmtId="0" xfId="0" applyAlignment="1" applyBorder="1" applyFont="1">
      <alignment horizontal="left" readingOrder="0" vertical="top"/>
    </xf>
    <xf borderId="7" fillId="2" fontId="0" numFmtId="0" xfId="0" applyAlignment="1" applyBorder="1" applyFont="1">
      <alignment horizontal="right" readingOrder="0" shrinkToFit="0" vertical="bottom" wrapText="0"/>
    </xf>
    <xf borderId="0" fillId="2" fontId="0" numFmtId="0" xfId="0" applyAlignment="1" applyFont="1">
      <alignment horizontal="right" readingOrder="0" shrinkToFit="0" vertical="bottom" wrapText="0"/>
    </xf>
    <xf borderId="8" fillId="2" fontId="0" numFmtId="0" xfId="0" applyAlignment="1" applyBorder="1" applyFont="1">
      <alignment horizontal="right" readingOrder="0" shrinkToFit="0" vertical="bottom" wrapText="0"/>
    </xf>
    <xf borderId="7" fillId="2" fontId="3" numFmtId="0" xfId="0" applyAlignment="1" applyBorder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8" fillId="2" fontId="3" numFmtId="0" xfId="0" applyAlignment="1" applyBorder="1" applyFont="1">
      <alignment horizontal="right" readingOrder="0" vertical="bottom"/>
    </xf>
    <xf borderId="7" fillId="0" fontId="0" numFmtId="165" xfId="0" applyAlignment="1" applyBorder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8" fillId="0" fontId="0" numFmtId="0" xfId="0" applyAlignment="1" applyBorder="1" applyFont="1">
      <alignment horizontal="right" readingOrder="0" shrinkToFit="0" vertical="bottom" wrapText="0"/>
    </xf>
    <xf borderId="7" fillId="0" fontId="3" numFmtId="165" xfId="0" applyAlignment="1" applyBorder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8" fillId="0" fontId="3" numFmtId="165" xfId="0" applyAlignment="1" applyBorder="1" applyFont="1" applyNumberFormat="1">
      <alignment horizontal="right" readingOrder="0" vertical="bottom"/>
    </xf>
    <xf borderId="0" fillId="0" fontId="0" numFmtId="165" xfId="0" applyAlignment="1" applyFont="1" applyNumberFormat="1">
      <alignment horizontal="right" readingOrder="0" shrinkToFit="0" vertical="bottom" wrapText="0"/>
    </xf>
    <xf borderId="8" fillId="0" fontId="0" numFmtId="165" xfId="0" applyAlignment="1" applyBorder="1" applyFont="1" applyNumberFormat="1">
      <alignment horizontal="right" readingOrder="0" shrinkToFit="0" vertical="bottom" wrapText="0"/>
    </xf>
    <xf borderId="7" fillId="0" fontId="0" numFmtId="0" xfId="0" applyAlignment="1" applyBorder="1" applyFont="1">
      <alignment horizontal="right" readingOrder="0" shrinkToFit="0" vertical="top" wrapText="0"/>
    </xf>
    <xf borderId="0" fillId="0" fontId="0" numFmtId="0" xfId="0" applyAlignment="1" applyFont="1">
      <alignment horizontal="right" readingOrder="0" shrinkToFit="0" vertical="top" wrapText="0"/>
    </xf>
    <xf borderId="8" fillId="0" fontId="0" numFmtId="0" xfId="0" applyAlignment="1" applyBorder="1" applyFont="1">
      <alignment horizontal="right" readingOrder="0" shrinkToFit="0" vertical="top" wrapText="0"/>
    </xf>
    <xf borderId="7" fillId="0" fontId="3" numFmtId="165" xfId="0" applyAlignment="1" applyBorder="1" applyFont="1" applyNumberFormat="1">
      <alignment horizontal="right" readingOrder="0" vertical="top"/>
    </xf>
    <xf borderId="0" fillId="0" fontId="3" numFmtId="165" xfId="0" applyAlignment="1" applyFont="1" applyNumberFormat="1">
      <alignment horizontal="right" readingOrder="0" vertical="top"/>
    </xf>
    <xf borderId="8" fillId="0" fontId="0" numFmtId="165" xfId="0" applyAlignment="1" applyBorder="1" applyFont="1" applyNumberFormat="1">
      <alignment horizontal="right" readingOrder="0" shrinkToFit="0" vertical="top" wrapText="0"/>
    </xf>
    <xf borderId="7" fillId="0" fontId="0" numFmtId="165" xfId="0" applyAlignment="1" applyBorder="1" applyFont="1" applyNumberFormat="1">
      <alignment horizontal="right" readingOrder="0" shrinkToFit="0" vertical="top" wrapText="0"/>
    </xf>
    <xf borderId="0" fillId="0" fontId="0" numFmtId="165" xfId="0" applyAlignment="1" applyFont="1" applyNumberFormat="1">
      <alignment horizontal="right" readingOrder="0" shrinkToFit="0" vertical="top" wrapText="0"/>
    </xf>
    <xf borderId="9" fillId="0" fontId="3" numFmtId="0" xfId="0" applyAlignment="1" applyBorder="1" applyFont="1">
      <alignment horizontal="left" readingOrder="0" vertical="top"/>
    </xf>
    <xf borderId="10" fillId="0" fontId="5" numFmtId="166" xfId="0" applyBorder="1" applyFont="1" applyNumberFormat="1"/>
    <xf borderId="10" fillId="0" fontId="5" numFmtId="0" xfId="0" applyBorder="1" applyFont="1"/>
    <xf borderId="11" fillId="0" fontId="5" numFmtId="0" xfId="0" applyAlignment="1" applyBorder="1" applyFont="1">
      <alignment readingOrder="0"/>
    </xf>
    <xf borderId="10" fillId="0" fontId="5" numFmtId="165" xfId="0" applyAlignment="1" applyBorder="1" applyFont="1" applyNumberFormat="1">
      <alignment readingOrder="0"/>
    </xf>
    <xf borderId="11" fillId="0" fontId="5" numFmtId="165" xfId="0" applyAlignment="1" applyBorder="1" applyFont="1" applyNumberFormat="1">
      <alignment readingOrder="0"/>
    </xf>
    <xf borderId="7" fillId="2" fontId="0" numFmtId="0" xfId="0" applyAlignment="1" applyBorder="1" applyFont="1">
      <alignment horizontal="left"/>
    </xf>
    <xf borderId="0" fillId="2" fontId="0" numFmtId="0" xfId="0" applyAlignment="1" applyFont="1">
      <alignment horizontal="left"/>
    </xf>
    <xf borderId="8" fillId="2" fontId="0" numFmtId="0" xfId="0" applyAlignment="1" applyBorder="1" applyFont="1">
      <alignment horizontal="left"/>
    </xf>
    <xf borderId="7" fillId="2" fontId="4" numFmtId="0" xfId="0" applyAlignment="1" applyBorder="1" applyFont="1">
      <alignment horizontal="left" readingOrder="0"/>
    </xf>
    <xf borderId="7" fillId="0" fontId="0" numFmtId="167" xfId="0" applyAlignment="1" applyBorder="1" applyFont="1" applyNumberFormat="1">
      <alignment horizontal="right" readingOrder="0" shrinkToFit="0" vertical="top" wrapText="0"/>
    </xf>
    <xf borderId="0" fillId="0" fontId="0" numFmtId="167" xfId="0" applyAlignment="1" applyFont="1" applyNumberFormat="1">
      <alignment horizontal="right" readingOrder="0" shrinkToFit="0" vertical="top" wrapText="0"/>
    </xf>
    <xf borderId="8" fillId="0" fontId="0" numFmtId="167" xfId="0" applyAlignment="1" applyBorder="1" applyFont="1" applyNumberFormat="1">
      <alignment horizontal="right" readingOrder="0" shrinkToFit="0" vertical="top" wrapText="0"/>
    </xf>
    <xf borderId="7" fillId="0" fontId="0" numFmtId="10" xfId="0" applyAlignment="1" applyBorder="1" applyFont="1" applyNumberFormat="1">
      <alignment horizontal="left" readingOrder="0"/>
    </xf>
    <xf borderId="0" fillId="0" fontId="0" numFmtId="167" xfId="0" applyAlignment="1" applyFont="1" applyNumberFormat="1">
      <alignment horizontal="right" readingOrder="0" shrinkToFit="0" vertical="bottom" wrapText="0"/>
    </xf>
    <xf borderId="8" fillId="0" fontId="0" numFmtId="167" xfId="0" applyAlignment="1" applyBorder="1" applyFont="1" applyNumberFormat="1">
      <alignment horizontal="right" readingOrder="0" shrinkToFit="0" vertical="bottom" wrapText="0"/>
    </xf>
    <xf borderId="7" fillId="0" fontId="0" numFmtId="167" xfId="0" applyAlignment="1" applyBorder="1" applyFont="1" applyNumberFormat="1">
      <alignment horizontal="left"/>
    </xf>
    <xf borderId="0" fillId="0" fontId="3" numFmtId="167" xfId="0" applyAlignment="1" applyFont="1" applyNumberFormat="1">
      <alignment horizontal="right" readingOrder="0" vertical="bottom"/>
    </xf>
    <xf borderId="8" fillId="0" fontId="3" numFmtId="167" xfId="0" applyAlignment="1" applyBorder="1" applyFont="1" applyNumberFormat="1">
      <alignment horizontal="right" readingOrder="0" vertical="bottom"/>
    </xf>
    <xf borderId="7" fillId="0" fontId="0" numFmtId="10" xfId="0" applyAlignment="1" applyBorder="1" applyFont="1" applyNumberFormat="1">
      <alignment horizontal="left" readingOrder="0" vertical="bottom"/>
    </xf>
    <xf borderId="8" fillId="0" fontId="3" numFmtId="167" xfId="0" applyAlignment="1" applyBorder="1" applyFont="1" applyNumberFormat="1">
      <alignment horizontal="right" readingOrder="0" vertical="top"/>
    </xf>
    <xf borderId="7" fillId="0" fontId="0" numFmtId="167" xfId="0" applyAlignment="1" applyBorder="1" applyFont="1" applyNumberFormat="1">
      <alignment horizontal="left" vertical="bottom"/>
    </xf>
    <xf borderId="0" fillId="0" fontId="3" numFmtId="167" xfId="0" applyAlignment="1" applyFont="1" applyNumberFormat="1">
      <alignment horizontal="right" readingOrder="0" vertical="top"/>
    </xf>
    <xf borderId="12" fillId="0" fontId="3" numFmtId="0" xfId="0" applyAlignment="1" applyBorder="1" applyFont="1">
      <alignment horizontal="left" readingOrder="0" vertical="top"/>
    </xf>
    <xf borderId="12" fillId="0" fontId="0" numFmtId="2" xfId="0" applyAlignment="1" applyBorder="1" applyFont="1" applyNumberFormat="1">
      <alignment horizontal="right" readingOrder="0" shrinkToFit="0" vertical="top" wrapText="0"/>
    </xf>
    <xf borderId="13" fillId="0" fontId="0" numFmtId="2" xfId="0" applyAlignment="1" applyBorder="1" applyFont="1" applyNumberFormat="1">
      <alignment horizontal="right" readingOrder="0" shrinkToFit="0" vertical="top" wrapText="0"/>
    </xf>
    <xf borderId="14" fillId="0" fontId="0" numFmtId="2" xfId="0" applyAlignment="1" applyBorder="1" applyFont="1" applyNumberFormat="1">
      <alignment horizontal="right" readingOrder="0" shrinkToFit="0" vertical="top" wrapText="0"/>
    </xf>
    <xf borderId="0" fillId="0" fontId="5" numFmtId="0" xfId="0" applyFont="1"/>
    <xf borderId="2" fillId="0" fontId="1" numFmtId="0" xfId="0" applyAlignment="1" applyBorder="1" applyFont="1">
      <alignment horizontal="center" readingOrder="0"/>
    </xf>
    <xf borderId="1" fillId="2" fontId="5" numFmtId="2" xfId="0" applyBorder="1" applyFont="1" applyNumberFormat="1"/>
    <xf borderId="2" fillId="2" fontId="5" numFmtId="2" xfId="0" applyBorder="1" applyFont="1" applyNumberFormat="1"/>
    <xf borderId="1" fillId="2" fontId="5" numFmtId="0" xfId="0" applyBorder="1" applyFont="1"/>
    <xf borderId="2" fillId="2" fontId="5" numFmtId="0" xfId="0" applyBorder="1" applyFont="1"/>
    <xf borderId="3" fillId="2" fontId="5" numFmtId="0" xfId="0" applyBorder="1" applyFont="1"/>
    <xf borderId="7" fillId="0" fontId="5" numFmtId="2" xfId="0" applyBorder="1" applyFont="1" applyNumberFormat="1"/>
    <xf borderId="0" fillId="0" fontId="5" numFmtId="2" xfId="0" applyFont="1" applyNumberFormat="1"/>
    <xf borderId="8" fillId="0" fontId="5" numFmtId="2" xfId="0" applyBorder="1" applyFont="1" applyNumberFormat="1"/>
    <xf borderId="7" fillId="2" fontId="5" numFmtId="2" xfId="0" applyBorder="1" applyFont="1" applyNumberFormat="1"/>
    <xf borderId="0" fillId="2" fontId="5" numFmtId="2" xfId="0" applyFont="1" applyNumberFormat="1"/>
    <xf borderId="7" fillId="2" fontId="5" numFmtId="0" xfId="0" applyBorder="1" applyFont="1"/>
    <xf borderId="0" fillId="2" fontId="5" numFmtId="0" xfId="0" applyFont="1"/>
    <xf borderId="8" fillId="2" fontId="5" numFmtId="0" xfId="0" applyBorder="1" applyFont="1"/>
    <xf borderId="7" fillId="0" fontId="5" numFmtId="165" xfId="0" applyBorder="1" applyFont="1" applyNumberFormat="1"/>
    <xf borderId="0" fillId="0" fontId="5" numFmtId="165" xfId="0" applyFont="1" applyNumberFormat="1"/>
    <xf borderId="8" fillId="0" fontId="5" numFmtId="165" xfId="0" applyBorder="1" applyFont="1" applyNumberFormat="1"/>
    <xf borderId="15" fillId="0" fontId="5" numFmtId="165" xfId="0" applyBorder="1" applyFont="1" applyNumberFormat="1"/>
    <xf borderId="10" fillId="0" fontId="5" numFmtId="165" xfId="0" applyBorder="1" applyFont="1" applyNumberFormat="1"/>
    <xf borderId="11" fillId="0" fontId="5" numFmtId="165" xfId="0" applyBorder="1" applyFont="1" applyNumberFormat="1"/>
    <xf borderId="7" fillId="2" fontId="5" numFmtId="165" xfId="0" applyBorder="1" applyFont="1" applyNumberFormat="1"/>
    <xf borderId="0" fillId="2" fontId="5" numFmtId="165" xfId="0" applyFont="1" applyNumberFormat="1"/>
    <xf borderId="7" fillId="0" fontId="5" numFmtId="167" xfId="0" applyBorder="1" applyFont="1" applyNumberFormat="1"/>
    <xf borderId="0" fillId="0" fontId="5" numFmtId="167" xfId="0" applyFont="1" applyNumberFormat="1"/>
    <xf borderId="8" fillId="0" fontId="5" numFmtId="167" xfId="0" applyBorder="1" applyFont="1" applyNumberFormat="1"/>
    <xf borderId="7" fillId="0" fontId="5" numFmtId="0" xfId="0" applyBorder="1" applyFont="1"/>
    <xf borderId="12" fillId="0" fontId="5" numFmtId="2" xfId="0" applyBorder="1" applyFont="1" applyNumberFormat="1"/>
    <xf borderId="13" fillId="0" fontId="5" numFmtId="2" xfId="0" applyBorder="1" applyFont="1" applyNumberFormat="1"/>
    <xf borderId="14" fillId="0" fontId="5" numFmtId="2" xfId="0" applyBorder="1" applyFont="1" applyNumberFormat="1"/>
    <xf borderId="0" fillId="0" fontId="6" numFmtId="0" xfId="0" applyAlignment="1" applyFont="1">
      <alignment shrinkToFit="0" vertical="bottom" wrapText="0"/>
    </xf>
    <xf borderId="16" fillId="0" fontId="6" numFmtId="0" xfId="0" applyAlignment="1" applyBorder="1" applyFont="1">
      <alignment horizontal="center" readingOrder="0" shrinkToFit="0" vertical="bottom" wrapText="0"/>
    </xf>
    <xf borderId="5" fillId="0" fontId="2" numFmtId="0" xfId="0" applyBorder="1" applyFont="1"/>
    <xf borderId="17" fillId="0" fontId="2" numFmtId="0" xfId="0" applyBorder="1" applyFont="1"/>
    <xf borderId="16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17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18" fillId="0" fontId="6" numFmtId="0" xfId="0" applyAlignment="1" applyBorder="1" applyFont="1">
      <alignment horizontal="right" readingOrder="0" shrinkToFit="0" vertical="bottom" wrapText="0"/>
    </xf>
    <xf borderId="19" fillId="0" fontId="6" numFmtId="0" xfId="0" applyAlignment="1" applyBorder="1" applyFont="1">
      <alignment horizontal="right" readingOrder="0" shrinkToFit="0" vertical="bottom" wrapText="0"/>
    </xf>
    <xf borderId="19" fillId="0" fontId="6" numFmtId="0" xfId="0" applyAlignment="1" applyBorder="1" applyFont="1">
      <alignment readingOrder="0" shrinkToFit="0" vertical="bottom" wrapText="0"/>
    </xf>
    <xf borderId="16" fillId="0" fontId="6" numFmtId="0" xfId="0" applyAlignment="1" applyBorder="1" applyFont="1">
      <alignment horizontal="right" readingOrder="0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17" fillId="0" fontId="6" numFmtId="0" xfId="0" applyAlignment="1" applyBorder="1" applyFont="1">
      <alignment horizontal="right" readingOrder="0" shrinkToFit="0" vertical="bottom" wrapText="0"/>
    </xf>
    <xf borderId="16" fillId="0" fontId="6" numFmtId="1" xfId="0" applyAlignment="1" applyBorder="1" applyFont="1" applyNumberFormat="1">
      <alignment readingOrder="0" shrinkToFit="0" vertical="bottom" wrapText="0"/>
    </xf>
    <xf borderId="5" fillId="0" fontId="6" numFmtId="1" xfId="0" applyAlignment="1" applyBorder="1" applyFont="1" applyNumberFormat="1">
      <alignment readingOrder="0" shrinkToFit="0" vertical="bottom" wrapText="0"/>
    </xf>
    <xf borderId="20" fillId="0" fontId="6" numFmtId="0" xfId="0" applyAlignment="1" applyBorder="1" applyFont="1">
      <alignment readingOrder="0" shrinkToFit="0" vertical="bottom" wrapText="0"/>
    </xf>
    <xf borderId="21" fillId="0" fontId="6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22" fillId="0" fontId="6" numFmtId="0" xfId="0" applyAlignment="1" applyBorder="1" applyFont="1">
      <alignment horizontal="right" readingOrder="0" shrinkToFit="0" vertical="bottom" wrapText="0"/>
    </xf>
    <xf borderId="21" fillId="0" fontId="6" numFmtId="0" xfId="0" applyAlignment="1" applyBorder="1" applyFont="1">
      <alignment shrinkToFit="0" vertical="bottom" wrapText="0"/>
    </xf>
    <xf borderId="0" fillId="0" fontId="6" numFmtId="2" xfId="0" applyAlignment="1" applyFont="1" applyNumberFormat="1">
      <alignment readingOrder="0" shrinkToFit="0" vertical="bottom" wrapText="0"/>
    </xf>
    <xf borderId="22" fillId="0" fontId="6" numFmtId="2" xfId="0" applyAlignment="1" applyBorder="1" applyFont="1" applyNumberFormat="1">
      <alignment readingOrder="0" shrinkToFit="0" vertical="bottom" wrapText="0"/>
    </xf>
    <xf borderId="21" fillId="0" fontId="6" numFmtId="2" xfId="0" applyAlignment="1" applyBorder="1" applyFont="1" applyNumberFormat="1">
      <alignment shrinkToFit="0" vertical="bottom" wrapText="0"/>
    </xf>
    <xf borderId="21" fillId="0" fontId="6" numFmtId="2" xfId="0" applyAlignment="1" applyBorder="1" applyFont="1" applyNumberFormat="1">
      <alignment horizontal="center" readingOrder="0" shrinkToFit="0" vertical="bottom" wrapText="0"/>
    </xf>
    <xf borderId="22" fillId="0" fontId="2" numFmtId="0" xfId="0" applyBorder="1" applyFont="1"/>
    <xf borderId="21" fillId="3" fontId="6" numFmtId="2" xfId="0" applyAlignment="1" applyBorder="1" applyFill="1" applyFont="1" applyNumberFormat="1">
      <alignment horizontal="center" readingOrder="0" shrinkToFit="0" vertical="bottom" wrapText="0"/>
    </xf>
    <xf borderId="21" fillId="0" fontId="6" numFmtId="168" xfId="0" applyAlignment="1" applyBorder="1" applyFont="1" applyNumberFormat="1">
      <alignment horizontal="center" readingOrder="0" shrinkToFit="0" vertical="bottom" wrapText="0"/>
    </xf>
    <xf borderId="20" fillId="4" fontId="6" numFmtId="0" xfId="0" applyAlignment="1" applyBorder="1" applyFill="1" applyFont="1">
      <alignment readingOrder="0" shrinkToFit="0" vertical="bottom" wrapText="0"/>
    </xf>
    <xf borderId="21" fillId="4" fontId="6" numFmtId="0" xfId="0" applyAlignment="1" applyBorder="1" applyFont="1">
      <alignment shrinkToFit="0" vertical="bottom" wrapText="0"/>
    </xf>
    <xf borderId="0" fillId="4" fontId="6" numFmtId="2" xfId="0" applyAlignment="1" applyFont="1" applyNumberFormat="1">
      <alignment readingOrder="0" shrinkToFit="0" vertical="bottom" wrapText="0"/>
    </xf>
    <xf borderId="22" fillId="4" fontId="6" numFmtId="2" xfId="0" applyAlignment="1" applyBorder="1" applyFont="1" applyNumberFormat="1">
      <alignment readingOrder="0" shrinkToFit="0" vertical="bottom" wrapText="0"/>
    </xf>
    <xf borderId="21" fillId="4" fontId="6" numFmtId="2" xfId="0" applyAlignment="1" applyBorder="1" applyFont="1" applyNumberFormat="1">
      <alignment shrinkToFit="0" vertical="bottom" wrapText="0"/>
    </xf>
    <xf borderId="23" fillId="4" fontId="6" numFmtId="0" xfId="0" applyAlignment="1" applyBorder="1" applyFont="1">
      <alignment readingOrder="0" shrinkToFit="0" vertical="bottom" wrapText="0"/>
    </xf>
    <xf borderId="24" fillId="4" fontId="6" numFmtId="0" xfId="0" applyAlignment="1" applyBorder="1" applyFont="1">
      <alignment shrinkToFit="0" vertical="bottom" wrapText="0"/>
    </xf>
    <xf borderId="25" fillId="4" fontId="6" numFmtId="2" xfId="0" applyAlignment="1" applyBorder="1" applyFont="1" applyNumberFormat="1">
      <alignment readingOrder="0" shrinkToFit="0" vertical="bottom" wrapText="0"/>
    </xf>
    <xf borderId="24" fillId="4" fontId="6" numFmtId="2" xfId="0" applyAlignment="1" applyBorder="1" applyFont="1" applyNumberFormat="1">
      <alignment shrinkToFit="0" vertical="bottom" wrapText="0"/>
    </xf>
    <xf borderId="24" fillId="4" fontId="6" numFmtId="2" xfId="0" applyAlignment="1" applyBorder="1" applyFont="1" applyNumberFormat="1">
      <alignment readingOrder="0" shrinkToFit="0" vertical="bottom" wrapText="0"/>
    </xf>
    <xf borderId="26" fillId="4" fontId="6" numFmtId="2" xfId="0" applyAlignment="1" applyBorder="1" applyFont="1" applyNumberFormat="1">
      <alignment readingOrder="0" shrinkToFit="0" vertical="bottom" wrapText="0"/>
    </xf>
    <xf borderId="18" fillId="0" fontId="6" numFmtId="0" xfId="0" applyAlignment="1" applyBorder="1" applyFont="1">
      <alignment readingOrder="0" shrinkToFit="0" vertical="bottom" wrapText="0"/>
    </xf>
    <xf borderId="16" fillId="0" fontId="6" numFmtId="0" xfId="0" applyAlignment="1" applyBorder="1" applyFont="1">
      <alignment readingOrder="0" shrinkToFit="0" vertical="bottom" wrapText="0"/>
    </xf>
    <xf borderId="5" fillId="2" fontId="6" numFmtId="0" xfId="0" applyAlignment="1" applyBorder="1" applyFont="1">
      <alignment shrinkToFit="0" vertical="bottom" wrapText="0"/>
    </xf>
    <xf borderId="21" fillId="0" fontId="6" numFmtId="0" xfId="0" applyAlignment="1" applyBorder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  <xf borderId="24" fillId="0" fontId="6" numFmtId="0" xfId="0" applyAlignment="1" applyBorder="1" applyFont="1">
      <alignment readingOrder="0" shrinkToFit="0" vertical="bottom" wrapText="0"/>
    </xf>
    <xf borderId="24" fillId="0" fontId="6" numFmtId="1" xfId="0" applyAlignment="1" applyBorder="1" applyFont="1" applyNumberFormat="1">
      <alignment readingOrder="0" shrinkToFit="0" vertical="bottom" wrapText="0"/>
    </xf>
    <xf borderId="25" fillId="0" fontId="6" numFmtId="1" xfId="0" applyAlignment="1" applyBorder="1" applyFont="1" applyNumberFormat="1">
      <alignment readingOrder="0" shrinkToFit="0" vertical="bottom" wrapText="0"/>
    </xf>
    <xf borderId="26" fillId="0" fontId="6" numFmtId="1" xfId="0" applyAlignment="1" applyBorder="1" applyFont="1" applyNumberFormat="1">
      <alignment readingOrder="0" shrinkToFit="0" vertical="bottom" wrapText="0"/>
    </xf>
    <xf borderId="25" fillId="2" fontId="6" numFmtId="1" xfId="0" applyAlignment="1" applyBorder="1" applyFont="1" applyNumberFormat="1">
      <alignment readingOrder="0" shrinkToFit="0" vertical="bottom" wrapText="0"/>
    </xf>
    <xf borderId="0" fillId="0" fontId="5" numFmtId="1" xfId="0" applyFont="1" applyNumberFormat="1"/>
    <xf borderId="0" fillId="3" fontId="7" numFmtId="0" xfId="0" applyAlignment="1" applyFont="1">
      <alignment readingOrder="0" shrinkToFit="0" vertical="bottom" wrapText="1"/>
    </xf>
    <xf borderId="5" fillId="0" fontId="6" numFmtId="0" xfId="0" applyAlignment="1" applyBorder="1" applyFont="1">
      <alignment horizontal="center" readingOrder="0" shrinkToFit="0" vertical="bottom" wrapText="0"/>
    </xf>
    <xf borderId="5" fillId="0" fontId="6" numFmtId="169" xfId="0" applyAlignment="1" applyBorder="1" applyFont="1" applyNumberFormat="1">
      <alignment horizontal="right" readingOrder="0" shrinkToFit="0" vertical="bottom" wrapText="0"/>
    </xf>
    <xf borderId="17" fillId="0" fontId="6" numFmtId="169" xfId="0" applyAlignment="1" applyBorder="1" applyFont="1" applyNumberFormat="1">
      <alignment horizontal="right" readingOrder="0" shrinkToFit="0" vertical="bottom" wrapText="0"/>
    </xf>
    <xf borderId="0" fillId="0" fontId="6" numFmtId="169" xfId="0" applyAlignment="1" applyFont="1" applyNumberFormat="1">
      <alignment horizontal="right" readingOrder="0" shrinkToFit="0" vertical="bottom" wrapText="0"/>
    </xf>
    <xf borderId="22" fillId="0" fontId="6" numFmtId="169" xfId="0" applyAlignment="1" applyBorder="1" applyFont="1" applyNumberFormat="1">
      <alignment horizontal="right" readingOrder="0" shrinkToFit="0" vertical="bottom" wrapText="0"/>
    </xf>
    <xf borderId="0" fillId="0" fontId="6" numFmtId="169" xfId="0" applyAlignment="1" applyFont="1" applyNumberFormat="1">
      <alignment readingOrder="0" shrinkToFit="0" vertical="bottom" wrapText="0"/>
    </xf>
    <xf borderId="22" fillId="0" fontId="6" numFmtId="169" xfId="0" applyAlignment="1" applyBorder="1" applyFont="1" applyNumberFormat="1">
      <alignment readingOrder="0" shrinkToFit="0" vertical="bottom" wrapText="0"/>
    </xf>
    <xf borderId="0" fillId="4" fontId="6" numFmtId="169" xfId="0" applyAlignment="1" applyFont="1" applyNumberFormat="1">
      <alignment readingOrder="0" shrinkToFit="0" vertical="bottom" wrapText="0"/>
    </xf>
    <xf borderId="22" fillId="4" fontId="6" numFmtId="169" xfId="0" applyAlignment="1" applyBorder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sdaq.com/articles/peter-lynch-fair-value-value-companies-peter-lynchs-simple-rule-thumb-2012-07-11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3.25"/>
    <col customWidth="1" min="3" max="14" width="8.88"/>
  </cols>
  <sheetData>
    <row r="2">
      <c r="C2" s="1" t="s">
        <v>0</v>
      </c>
      <c r="D2" s="2"/>
      <c r="E2" s="3"/>
      <c r="F2" s="1" t="s">
        <v>1</v>
      </c>
      <c r="G2" s="2"/>
      <c r="H2" s="3"/>
      <c r="I2" s="1" t="s">
        <v>2</v>
      </c>
      <c r="J2" s="2"/>
      <c r="K2" s="3"/>
      <c r="L2" s="1" t="s">
        <v>3</v>
      </c>
      <c r="M2" s="2"/>
      <c r="N2" s="3"/>
    </row>
    <row r="3">
      <c r="B3" s="4"/>
      <c r="C3" s="5">
        <v>2017.0</v>
      </c>
      <c r="D3" s="6">
        <v>2018.0</v>
      </c>
      <c r="E3" s="7">
        <v>2019.0</v>
      </c>
      <c r="F3" s="5">
        <v>2017.0</v>
      </c>
      <c r="G3" s="6">
        <v>2018.0</v>
      </c>
      <c r="H3" s="7">
        <v>2019.0</v>
      </c>
      <c r="I3" s="5">
        <v>2017.0</v>
      </c>
      <c r="J3" s="6">
        <v>2018.0</v>
      </c>
      <c r="K3" s="7">
        <v>2019.0</v>
      </c>
      <c r="L3" s="5">
        <v>2017.0</v>
      </c>
      <c r="M3" s="6">
        <v>2018.0</v>
      </c>
      <c r="N3" s="7">
        <v>2019.0</v>
      </c>
    </row>
    <row r="4">
      <c r="B4" s="8" t="s">
        <v>4</v>
      </c>
      <c r="C4" s="9"/>
      <c r="D4" s="10"/>
      <c r="E4" s="11"/>
      <c r="F4" s="9"/>
      <c r="G4" s="12"/>
      <c r="H4" s="11"/>
      <c r="I4" s="9"/>
      <c r="J4" s="12"/>
      <c r="K4" s="11"/>
      <c r="L4" s="9"/>
      <c r="M4" s="12"/>
      <c r="N4" s="11"/>
    </row>
    <row r="5">
      <c r="B5" s="13" t="s">
        <v>5</v>
      </c>
      <c r="C5" s="14">
        <v>0.94</v>
      </c>
      <c r="D5" s="15">
        <v>1.0</v>
      </c>
      <c r="E5" s="16">
        <v>1.07</v>
      </c>
      <c r="F5" s="17">
        <v>1.4</v>
      </c>
      <c r="G5" s="18">
        <v>1.49</v>
      </c>
      <c r="H5" s="19">
        <v>0.73</v>
      </c>
      <c r="I5" s="17">
        <v>0.74</v>
      </c>
      <c r="J5" s="18">
        <v>0.79</v>
      </c>
      <c r="K5" s="19">
        <v>0.86</v>
      </c>
      <c r="L5" s="17">
        <v>1.68</v>
      </c>
      <c r="M5" s="18">
        <v>1.5</v>
      </c>
      <c r="N5" s="19">
        <v>1.49</v>
      </c>
    </row>
    <row r="6">
      <c r="B6" s="13" t="s">
        <v>6</v>
      </c>
      <c r="C6" s="14">
        <v>0.75</v>
      </c>
      <c r="D6" s="15">
        <v>0.8</v>
      </c>
      <c r="E6" s="16">
        <v>0.8</v>
      </c>
      <c r="F6" s="17">
        <v>0.52</v>
      </c>
      <c r="G6" s="18">
        <v>0.58</v>
      </c>
      <c r="H6" s="19">
        <v>0.68</v>
      </c>
      <c r="I6" s="17">
        <v>0.56</v>
      </c>
      <c r="J6" s="18">
        <v>0.54</v>
      </c>
      <c r="K6" s="19">
        <v>0.55</v>
      </c>
      <c r="L6" s="17">
        <v>1.29</v>
      </c>
      <c r="M6" s="18">
        <v>1.16</v>
      </c>
      <c r="N6" s="19">
        <v>1.17</v>
      </c>
    </row>
    <row r="7">
      <c r="B7" s="20" t="s">
        <v>7</v>
      </c>
      <c r="C7" s="21"/>
      <c r="D7" s="22"/>
      <c r="E7" s="23"/>
      <c r="F7" s="24"/>
      <c r="G7" s="25"/>
      <c r="H7" s="26"/>
      <c r="I7" s="24"/>
      <c r="J7" s="25"/>
      <c r="K7" s="26"/>
      <c r="L7" s="21"/>
      <c r="M7" s="22"/>
      <c r="N7" s="23"/>
    </row>
    <row r="8">
      <c r="B8" s="13" t="s">
        <v>8</v>
      </c>
      <c r="C8" s="27">
        <v>32.0</v>
      </c>
      <c r="D8" s="28">
        <v>30.2</v>
      </c>
      <c r="E8" s="29">
        <v>54.3</v>
      </c>
      <c r="F8" s="30" t="s">
        <v>9</v>
      </c>
      <c r="G8" s="31" t="s">
        <v>9</v>
      </c>
      <c r="H8" s="32" t="s">
        <v>9</v>
      </c>
      <c r="I8" s="30" t="s">
        <v>9</v>
      </c>
      <c r="J8" s="31" t="s">
        <v>9</v>
      </c>
      <c r="K8" s="32" t="s">
        <v>9</v>
      </c>
      <c r="L8" s="27">
        <v>46.0</v>
      </c>
      <c r="M8" s="33">
        <v>47.5</v>
      </c>
      <c r="N8" s="34">
        <v>41.8</v>
      </c>
    </row>
    <row r="9">
      <c r="B9" s="13" t="s">
        <v>10</v>
      </c>
      <c r="C9" s="35">
        <v>57.1</v>
      </c>
      <c r="D9" s="36">
        <v>57.3</v>
      </c>
      <c r="E9" s="37">
        <v>81.2</v>
      </c>
      <c r="F9" s="38" t="s">
        <v>9</v>
      </c>
      <c r="G9" s="39" t="s">
        <v>9</v>
      </c>
      <c r="H9" s="40">
        <v>9.0</v>
      </c>
      <c r="I9" s="41">
        <v>37.9</v>
      </c>
      <c r="J9" s="42">
        <v>42.9</v>
      </c>
      <c r="K9" s="40">
        <v>36.0</v>
      </c>
      <c r="L9" s="41">
        <v>95.1</v>
      </c>
      <c r="M9" s="42">
        <v>88.7</v>
      </c>
      <c r="N9" s="40">
        <v>105.7</v>
      </c>
    </row>
    <row r="10">
      <c r="B10" s="43" t="s">
        <v>11</v>
      </c>
      <c r="C10" s="44">
        <v>76.2</v>
      </c>
      <c r="D10" s="45">
        <v>72.5</v>
      </c>
      <c r="E10" s="46">
        <v>155.9</v>
      </c>
      <c r="F10" s="47">
        <v>16.3</v>
      </c>
      <c r="G10" s="47">
        <v>20.6</v>
      </c>
      <c r="H10" s="48">
        <v>13.8</v>
      </c>
      <c r="I10" s="47">
        <v>99.4</v>
      </c>
      <c r="J10" s="47">
        <v>104.4</v>
      </c>
      <c r="K10" s="48">
        <v>108.2</v>
      </c>
      <c r="L10" s="47">
        <v>21.6</v>
      </c>
      <c r="M10" s="47">
        <v>23.0</v>
      </c>
      <c r="N10" s="48">
        <v>26.0</v>
      </c>
    </row>
    <row r="11">
      <c r="B11" s="13" t="s">
        <v>12</v>
      </c>
      <c r="C11" s="41">
        <v>13.0</v>
      </c>
      <c r="D11" s="42">
        <v>15.0</v>
      </c>
      <c r="E11" s="37">
        <v>-20.4</v>
      </c>
      <c r="F11" s="41">
        <v>-16.3</v>
      </c>
      <c r="G11" s="42">
        <v>-20.6</v>
      </c>
      <c r="H11" s="40">
        <v>-4.8</v>
      </c>
      <c r="I11" s="41">
        <v>-61.5</v>
      </c>
      <c r="J11" s="42">
        <v>-61.5</v>
      </c>
      <c r="K11" s="40">
        <v>-72.3</v>
      </c>
      <c r="L11" s="41">
        <v>119.5</v>
      </c>
      <c r="M11" s="42">
        <v>113.2</v>
      </c>
      <c r="N11" s="40">
        <v>121.5</v>
      </c>
    </row>
    <row r="12">
      <c r="B12" s="20" t="s">
        <v>13</v>
      </c>
      <c r="C12" s="49"/>
      <c r="D12" s="50"/>
      <c r="E12" s="51"/>
      <c r="F12" s="49"/>
      <c r="G12" s="50"/>
      <c r="H12" s="51"/>
      <c r="I12" s="49"/>
      <c r="J12" s="50"/>
      <c r="K12" s="51"/>
      <c r="L12" s="49"/>
      <c r="M12" s="50"/>
      <c r="N12" s="51"/>
    </row>
    <row r="13">
      <c r="B13" s="13" t="s">
        <v>14</v>
      </c>
      <c r="C13" s="41">
        <v>0.2</v>
      </c>
      <c r="D13" s="42">
        <v>0.2</v>
      </c>
      <c r="E13" s="40">
        <v>0.2</v>
      </c>
      <c r="F13" s="41">
        <v>0.3</v>
      </c>
      <c r="G13" s="42">
        <v>0.4</v>
      </c>
      <c r="H13" s="40">
        <v>0.4</v>
      </c>
      <c r="I13" s="41">
        <v>0.3</v>
      </c>
      <c r="J13" s="42">
        <v>0.4</v>
      </c>
      <c r="K13" s="40">
        <v>0.4</v>
      </c>
      <c r="L13" s="41">
        <v>0.5</v>
      </c>
      <c r="M13" s="42">
        <v>0.4</v>
      </c>
      <c r="N13" s="40">
        <v>0.4</v>
      </c>
    </row>
    <row r="14">
      <c r="B14" s="13" t="s">
        <v>15</v>
      </c>
      <c r="C14" s="41">
        <v>0.5</v>
      </c>
      <c r="D14" s="42">
        <v>0.4</v>
      </c>
      <c r="E14" s="40">
        <v>0.5</v>
      </c>
      <c r="F14" s="41">
        <v>1.8</v>
      </c>
      <c r="G14" s="42">
        <v>2.0</v>
      </c>
      <c r="H14" s="40">
        <v>1.8</v>
      </c>
      <c r="I14" s="41">
        <v>0.9</v>
      </c>
      <c r="J14" s="42">
        <v>1.5</v>
      </c>
      <c r="K14" s="40">
        <v>1.3</v>
      </c>
      <c r="L14" s="41">
        <v>1.8</v>
      </c>
      <c r="M14" s="42">
        <v>1.3</v>
      </c>
      <c r="N14" s="40">
        <v>1.0</v>
      </c>
    </row>
    <row r="15">
      <c r="B15" s="13" t="s">
        <v>16</v>
      </c>
      <c r="C15" s="41">
        <v>1.3</v>
      </c>
      <c r="D15" s="42">
        <v>1.0</v>
      </c>
      <c r="E15" s="40">
        <v>2.7</v>
      </c>
      <c r="F15" s="41">
        <v>7.7</v>
      </c>
      <c r="G15" s="42">
        <v>6.5</v>
      </c>
      <c r="H15" s="40">
        <v>5.3</v>
      </c>
      <c r="I15" s="41">
        <v>2.3</v>
      </c>
      <c r="J15" s="42">
        <v>3.9</v>
      </c>
      <c r="K15" s="40">
        <v>3.4</v>
      </c>
      <c r="L15" s="41">
        <v>3.7</v>
      </c>
      <c r="M15" s="42">
        <v>3.2</v>
      </c>
      <c r="N15" s="40">
        <v>3.0</v>
      </c>
    </row>
    <row r="16">
      <c r="B16" s="13" t="s">
        <v>17</v>
      </c>
      <c r="C16" s="41">
        <v>40.7</v>
      </c>
      <c r="D16" s="42">
        <v>31.1</v>
      </c>
      <c r="E16" s="40">
        <v>16.4</v>
      </c>
      <c r="F16" s="41">
        <v>3.7</v>
      </c>
      <c r="G16" s="42">
        <v>4.2</v>
      </c>
      <c r="H16" s="40">
        <v>4.6</v>
      </c>
      <c r="I16" s="41">
        <v>9.3</v>
      </c>
      <c r="J16" s="42">
        <v>8.5</v>
      </c>
      <c r="K16" s="40">
        <v>6.8</v>
      </c>
      <c r="L16" s="41">
        <v>4.8</v>
      </c>
      <c r="M16" s="42">
        <v>5.4</v>
      </c>
      <c r="N16" s="40">
        <v>6.0</v>
      </c>
    </row>
    <row r="17">
      <c r="B17" s="13" t="s">
        <v>18</v>
      </c>
      <c r="C17" s="41">
        <v>34.0</v>
      </c>
      <c r="D17" s="42">
        <v>25.8</v>
      </c>
      <c r="E17" s="40">
        <v>12.2</v>
      </c>
      <c r="F17" s="41">
        <v>3.7</v>
      </c>
      <c r="G17" s="42">
        <v>4.2</v>
      </c>
      <c r="H17" s="40">
        <v>4.6</v>
      </c>
      <c r="I17" s="41">
        <v>6.4</v>
      </c>
      <c r="J17" s="42">
        <v>5.9</v>
      </c>
      <c r="K17" s="40">
        <v>4.8</v>
      </c>
      <c r="L17" s="41">
        <v>4.4</v>
      </c>
      <c r="M17" s="42">
        <v>5.0</v>
      </c>
      <c r="N17" s="40">
        <v>5.5</v>
      </c>
    </row>
    <row r="18">
      <c r="B18" s="52" t="s">
        <v>19</v>
      </c>
      <c r="C18" s="49"/>
      <c r="D18" s="50"/>
      <c r="E18" s="51"/>
      <c r="F18" s="49"/>
      <c r="G18" s="50"/>
      <c r="H18" s="51"/>
      <c r="I18" s="49"/>
      <c r="J18" s="50"/>
      <c r="K18" s="51"/>
      <c r="L18" s="49"/>
      <c r="M18" s="50"/>
      <c r="N18" s="51"/>
    </row>
    <row r="19">
      <c r="B19" s="13" t="s">
        <v>20</v>
      </c>
      <c r="C19" s="53">
        <v>0.217</v>
      </c>
      <c r="D19" s="54">
        <v>0.258</v>
      </c>
      <c r="E19" s="55">
        <v>0.124</v>
      </c>
      <c r="F19" s="53">
        <v>0.115</v>
      </c>
      <c r="G19" s="54">
        <v>0.231</v>
      </c>
      <c r="H19" s="55">
        <v>0.206</v>
      </c>
      <c r="I19" s="53">
        <v>0.111</v>
      </c>
      <c r="J19" s="54">
        <v>0.164</v>
      </c>
      <c r="K19" s="55">
        <v>0.159</v>
      </c>
      <c r="L19" s="53">
        <v>0.311</v>
      </c>
      <c r="M19" s="54">
        <v>0.232</v>
      </c>
      <c r="N19" s="55">
        <v>0.183</v>
      </c>
    </row>
    <row r="20">
      <c r="B20" s="13" t="s">
        <v>21</v>
      </c>
      <c r="C20" s="53">
        <v>0.094</v>
      </c>
      <c r="D20" s="54">
        <v>0.128</v>
      </c>
      <c r="E20" s="55">
        <v>0.057</v>
      </c>
      <c r="F20" s="53">
        <v>0.022</v>
      </c>
      <c r="G20" s="54">
        <v>0.047</v>
      </c>
      <c r="H20" s="55">
        <v>0.046</v>
      </c>
      <c r="I20" s="53">
        <v>0.041</v>
      </c>
      <c r="J20" s="54">
        <v>0.047</v>
      </c>
      <c r="K20" s="55">
        <v>0.048</v>
      </c>
      <c r="L20" s="53">
        <v>0.079</v>
      </c>
      <c r="M20" s="54">
        <v>0.072</v>
      </c>
      <c r="N20" s="55">
        <v>0.065</v>
      </c>
    </row>
    <row r="21">
      <c r="B21" s="20" t="s">
        <v>22</v>
      </c>
      <c r="C21" s="49"/>
      <c r="D21" s="22"/>
      <c r="E21" s="23"/>
      <c r="F21" s="49"/>
      <c r="G21" s="22"/>
      <c r="H21" s="23"/>
      <c r="I21" s="49"/>
      <c r="J21" s="22"/>
      <c r="K21" s="23"/>
      <c r="L21" s="49"/>
      <c r="M21" s="25"/>
      <c r="N21" s="26"/>
    </row>
    <row r="22">
      <c r="B22" s="13" t="s">
        <v>23</v>
      </c>
      <c r="C22" s="56"/>
      <c r="D22" s="57">
        <v>0.078</v>
      </c>
      <c r="E22" s="58">
        <v>0.171</v>
      </c>
      <c r="F22" s="59"/>
      <c r="G22" s="57">
        <v>0.351</v>
      </c>
      <c r="H22" s="58">
        <v>0.195</v>
      </c>
      <c r="I22" s="59"/>
      <c r="J22" s="57">
        <v>0.111</v>
      </c>
      <c r="K22" s="58">
        <v>0.147</v>
      </c>
      <c r="L22" s="59"/>
      <c r="M22" s="60">
        <v>-0.024</v>
      </c>
      <c r="N22" s="61">
        <v>-0.008</v>
      </c>
    </row>
    <row r="23">
      <c r="B23" s="13" t="s">
        <v>24</v>
      </c>
      <c r="C23" s="62"/>
      <c r="D23" s="54">
        <v>0.061</v>
      </c>
      <c r="E23" s="63">
        <v>-0.194</v>
      </c>
      <c r="F23" s="64"/>
      <c r="G23" s="54">
        <v>0.914</v>
      </c>
      <c r="H23" s="55">
        <v>0.471</v>
      </c>
      <c r="I23" s="64"/>
      <c r="J23" s="54">
        <v>0.081</v>
      </c>
      <c r="K23" s="55">
        <v>0.089</v>
      </c>
      <c r="L23" s="64"/>
      <c r="M23" s="54">
        <v>0.019</v>
      </c>
      <c r="N23" s="63">
        <v>-0.03</v>
      </c>
    </row>
    <row r="24">
      <c r="B24" s="13" t="s">
        <v>25</v>
      </c>
      <c r="C24" s="56"/>
      <c r="D24" s="54">
        <v>0.403</v>
      </c>
      <c r="E24" s="63">
        <v>-0.123</v>
      </c>
      <c r="F24" s="59"/>
      <c r="G24" s="54">
        <v>1.942</v>
      </c>
      <c r="H24" s="55">
        <v>0.167</v>
      </c>
      <c r="I24" s="59"/>
      <c r="J24" s="54">
        <v>0.544</v>
      </c>
      <c r="K24" s="55">
        <v>0.058</v>
      </c>
      <c r="L24" s="59"/>
      <c r="M24" s="65">
        <v>-0.083</v>
      </c>
      <c r="N24" s="63">
        <v>-0.099</v>
      </c>
    </row>
    <row r="25">
      <c r="B25" s="52" t="s">
        <v>26</v>
      </c>
      <c r="C25" s="49"/>
      <c r="D25" s="50"/>
      <c r="E25" s="51"/>
      <c r="F25" s="49"/>
      <c r="G25" s="50"/>
      <c r="H25" s="51"/>
      <c r="I25" s="49"/>
      <c r="J25" s="50"/>
      <c r="K25" s="51"/>
      <c r="L25" s="49"/>
      <c r="M25" s="50"/>
      <c r="N25" s="51"/>
    </row>
    <row r="26">
      <c r="B26" s="13" t="s">
        <v>20</v>
      </c>
      <c r="C26" s="53">
        <v>0.217</v>
      </c>
      <c r="D26" s="54">
        <v>0.258</v>
      </c>
      <c r="E26" s="55">
        <v>0.124</v>
      </c>
      <c r="F26" s="53">
        <v>0.115</v>
      </c>
      <c r="G26" s="54">
        <v>0.231</v>
      </c>
      <c r="H26" s="55">
        <v>0.206</v>
      </c>
      <c r="I26" s="53">
        <v>0.111</v>
      </c>
      <c r="J26" s="54">
        <v>0.164</v>
      </c>
      <c r="K26" s="55">
        <v>0.159</v>
      </c>
      <c r="L26" s="53">
        <v>0.311</v>
      </c>
      <c r="M26" s="54">
        <v>0.232</v>
      </c>
      <c r="N26" s="55">
        <v>0.183</v>
      </c>
    </row>
    <row r="27">
      <c r="B27" s="13" t="s">
        <v>27</v>
      </c>
      <c r="C27" s="53">
        <v>0.163</v>
      </c>
      <c r="D27" s="54">
        <v>0.212</v>
      </c>
      <c r="E27" s="55">
        <v>0.159</v>
      </c>
      <c r="F27" s="53">
        <v>0.035</v>
      </c>
      <c r="G27" s="54">
        <v>0.077</v>
      </c>
      <c r="H27" s="55">
        <v>0.075</v>
      </c>
      <c r="I27" s="53">
        <v>0.089</v>
      </c>
      <c r="J27" s="54">
        <v>0.124</v>
      </c>
      <c r="K27" s="55">
        <v>0.114</v>
      </c>
      <c r="L27" s="53">
        <v>0.141</v>
      </c>
      <c r="M27" s="54">
        <v>0.133</v>
      </c>
      <c r="N27" s="55">
        <v>0.121</v>
      </c>
    </row>
    <row r="28">
      <c r="B28" s="13" t="s">
        <v>28</v>
      </c>
      <c r="C28" s="17">
        <v>0.58</v>
      </c>
      <c r="D28" s="18">
        <v>0.6</v>
      </c>
      <c r="E28" s="19">
        <v>0.36</v>
      </c>
      <c r="F28" s="17">
        <v>0.61</v>
      </c>
      <c r="G28" s="18">
        <v>0.61</v>
      </c>
      <c r="H28" s="19">
        <v>0.61</v>
      </c>
      <c r="I28" s="17">
        <v>0.45</v>
      </c>
      <c r="J28" s="18">
        <v>0.38</v>
      </c>
      <c r="K28" s="19">
        <v>0.42</v>
      </c>
      <c r="L28" s="17">
        <v>0.56</v>
      </c>
      <c r="M28" s="18">
        <v>0.54</v>
      </c>
      <c r="N28" s="19">
        <v>0.54</v>
      </c>
    </row>
    <row r="29">
      <c r="B29" s="66" t="s">
        <v>29</v>
      </c>
      <c r="C29" s="67">
        <v>2.32</v>
      </c>
      <c r="D29" s="68">
        <v>2.02</v>
      </c>
      <c r="E29" s="69">
        <v>2.18</v>
      </c>
      <c r="F29" s="67">
        <v>5.31</v>
      </c>
      <c r="G29" s="68">
        <v>4.96</v>
      </c>
      <c r="H29" s="69">
        <v>4.51</v>
      </c>
      <c r="I29" s="67">
        <v>2.73</v>
      </c>
      <c r="J29" s="68">
        <v>3.51</v>
      </c>
      <c r="K29" s="69">
        <v>3.28</v>
      </c>
      <c r="L29" s="67">
        <v>3.93</v>
      </c>
      <c r="M29" s="68">
        <v>3.21</v>
      </c>
      <c r="N29" s="69">
        <v>2.8</v>
      </c>
    </row>
    <row r="32">
      <c r="C32" s="70"/>
    </row>
  </sheetData>
  <mergeCells count="4">
    <mergeCell ref="C2:E2"/>
    <mergeCell ref="F2:H2"/>
    <mergeCell ref="I2:K2"/>
    <mergeCell ref="L2:N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8" width="8.88"/>
  </cols>
  <sheetData>
    <row r="2">
      <c r="C2" s="1" t="s">
        <v>0</v>
      </c>
      <c r="D2" s="2"/>
      <c r="E2" s="3"/>
      <c r="F2" s="71" t="s">
        <v>30</v>
      </c>
      <c r="G2" s="2"/>
      <c r="H2" s="3"/>
    </row>
    <row r="3">
      <c r="B3" s="4"/>
      <c r="C3" s="5">
        <v>2017.0</v>
      </c>
      <c r="D3" s="6">
        <v>2018.0</v>
      </c>
      <c r="E3" s="7">
        <v>2019.0</v>
      </c>
      <c r="F3" s="5">
        <v>2017.0</v>
      </c>
      <c r="G3" s="6">
        <v>2018.0</v>
      </c>
      <c r="H3" s="7">
        <v>2019.0</v>
      </c>
    </row>
    <row r="4">
      <c r="B4" s="8" t="s">
        <v>4</v>
      </c>
      <c r="C4" s="72" t="str">
        <f>'Exhibit 7'!C4</f>
        <v/>
      </c>
      <c r="D4" s="73" t="str">
        <f>'Exhibit 7'!D4</f>
        <v/>
      </c>
      <c r="E4" s="73" t="str">
        <f>'Exhibit 7'!E4</f>
        <v/>
      </c>
      <c r="F4" s="74"/>
      <c r="G4" s="75"/>
      <c r="H4" s="76"/>
    </row>
    <row r="5">
      <c r="B5" s="13" t="s">
        <v>5</v>
      </c>
      <c r="C5" s="77">
        <f>'Exhibit 7'!C5</f>
        <v>0.94</v>
      </c>
      <c r="D5" s="78">
        <f>'Exhibit 7'!D5</f>
        <v>1</v>
      </c>
      <c r="E5" s="78">
        <f>'Exhibit 7'!E5</f>
        <v>1.07</v>
      </c>
      <c r="F5" s="77">
        <f>AVERAGE('Exhibit 7'!F5,'Exhibit 7'!I5,'Exhibit 7'!L5)</f>
        <v>1.273333333</v>
      </c>
      <c r="G5" s="78">
        <f>AVERAGE('Exhibit 7'!G5,'Exhibit 7'!J5,'Exhibit 7'!M5)</f>
        <v>1.26</v>
      </c>
      <c r="H5" s="79">
        <f>AVERAGE('Exhibit 7'!H5,'Exhibit 7'!K5,'Exhibit 7'!N5)</f>
        <v>1.026666667</v>
      </c>
    </row>
    <row r="6">
      <c r="B6" s="13" t="s">
        <v>6</v>
      </c>
      <c r="C6" s="77">
        <f>'Exhibit 7'!C6</f>
        <v>0.75</v>
      </c>
      <c r="D6" s="78">
        <f>'Exhibit 7'!D6</f>
        <v>0.8</v>
      </c>
      <c r="E6" s="78">
        <f>'Exhibit 7'!E6</f>
        <v>0.8</v>
      </c>
      <c r="F6" s="77">
        <f>AVERAGE('Exhibit 7'!F6,'Exhibit 7'!I6,'Exhibit 7'!L6)</f>
        <v>0.79</v>
      </c>
      <c r="G6" s="78">
        <f>AVERAGE('Exhibit 7'!G6,'Exhibit 7'!J6,'Exhibit 7'!M6)</f>
        <v>0.76</v>
      </c>
      <c r="H6" s="79">
        <f>AVERAGE('Exhibit 7'!H6,'Exhibit 7'!K6,'Exhibit 7'!N6)</f>
        <v>0.8</v>
      </c>
    </row>
    <row r="7">
      <c r="B7" s="20" t="s">
        <v>7</v>
      </c>
      <c r="C7" s="80" t="str">
        <f>'Exhibit 7'!C7</f>
        <v/>
      </c>
      <c r="D7" s="81" t="str">
        <f>'Exhibit 7'!D7</f>
        <v/>
      </c>
      <c r="E7" s="81" t="str">
        <f>'Exhibit 7'!E7</f>
        <v/>
      </c>
      <c r="F7" s="82"/>
      <c r="G7" s="83"/>
      <c r="H7" s="84"/>
    </row>
    <row r="8">
      <c r="B8" s="13" t="s">
        <v>8</v>
      </c>
      <c r="C8" s="85">
        <f>'Exhibit 7'!C8</f>
        <v>32</v>
      </c>
      <c r="D8" s="86">
        <f>'Exhibit 7'!D8</f>
        <v>30.2</v>
      </c>
      <c r="E8" s="86">
        <f>'Exhibit 7'!E8</f>
        <v>54.3</v>
      </c>
      <c r="F8" s="85">
        <f>AVERAGE('Exhibit 7'!F8,'Exhibit 7'!I8,'Exhibit 7'!L8)</f>
        <v>46</v>
      </c>
      <c r="G8" s="86">
        <f>AVERAGE('Exhibit 7'!G8,'Exhibit 7'!J8,'Exhibit 7'!M8)</f>
        <v>47.5</v>
      </c>
      <c r="H8" s="87">
        <f>AVERAGE('Exhibit 7'!H8,'Exhibit 7'!K8,'Exhibit 7'!N8)</f>
        <v>41.8</v>
      </c>
    </row>
    <row r="9">
      <c r="B9" s="13" t="s">
        <v>10</v>
      </c>
      <c r="C9" s="85">
        <f>'Exhibit 7'!C9</f>
        <v>57.1</v>
      </c>
      <c r="D9" s="86">
        <f>'Exhibit 7'!D9</f>
        <v>57.3</v>
      </c>
      <c r="E9" s="86">
        <f>'Exhibit 7'!E9</f>
        <v>81.2</v>
      </c>
      <c r="F9" s="85">
        <f>AVERAGE('Exhibit 7'!F9,'Exhibit 7'!I9,'Exhibit 7'!L9)</f>
        <v>66.5</v>
      </c>
      <c r="G9" s="86">
        <f>AVERAGE('Exhibit 7'!G9,'Exhibit 7'!J9,'Exhibit 7'!M9)</f>
        <v>65.8</v>
      </c>
      <c r="H9" s="87">
        <f>AVERAGE('Exhibit 7'!H9,'Exhibit 7'!K9,'Exhibit 7'!N9)</f>
        <v>50.23333333</v>
      </c>
    </row>
    <row r="10">
      <c r="B10" s="13" t="s">
        <v>11</v>
      </c>
      <c r="C10" s="88">
        <f>'Exhibit 7'!C10</f>
        <v>76.2</v>
      </c>
      <c r="D10" s="89">
        <f>'Exhibit 7'!D10</f>
        <v>72.5</v>
      </c>
      <c r="E10" s="89">
        <f>'Exhibit 7'!E10</f>
        <v>155.9</v>
      </c>
      <c r="F10" s="88">
        <f>AVERAGE('Exhibit 7'!F10,'Exhibit 7'!I10,'Exhibit 7'!L10)</f>
        <v>45.76666667</v>
      </c>
      <c r="G10" s="89">
        <f>AVERAGE('Exhibit 7'!G10,'Exhibit 7'!J10,'Exhibit 7'!M10)</f>
        <v>49.33333333</v>
      </c>
      <c r="H10" s="90">
        <f>AVERAGE('Exhibit 7'!H10,'Exhibit 7'!K10,'Exhibit 7'!N10)</f>
        <v>49.33333333</v>
      </c>
    </row>
    <row r="11">
      <c r="B11" s="13" t="s">
        <v>12</v>
      </c>
      <c r="C11" s="85">
        <f>'Exhibit 7'!C11</f>
        <v>13</v>
      </c>
      <c r="D11" s="86">
        <f>'Exhibit 7'!D11</f>
        <v>15</v>
      </c>
      <c r="E11" s="86">
        <f>'Exhibit 7'!E11</f>
        <v>-20.4</v>
      </c>
      <c r="F11" s="85">
        <f>AVERAGE('Exhibit 7'!F11,'Exhibit 7'!I11,'Exhibit 7'!L11)</f>
        <v>13.9</v>
      </c>
      <c r="G11" s="86">
        <f>AVERAGE('Exhibit 7'!G11,'Exhibit 7'!J11,'Exhibit 7'!M11)</f>
        <v>10.36666667</v>
      </c>
      <c r="H11" s="87">
        <f>AVERAGE('Exhibit 7'!H11,'Exhibit 7'!K11,'Exhibit 7'!N11)</f>
        <v>14.8</v>
      </c>
    </row>
    <row r="12">
      <c r="B12" s="20" t="s">
        <v>13</v>
      </c>
      <c r="C12" s="91" t="str">
        <f>'Exhibit 7'!C12</f>
        <v/>
      </c>
      <c r="D12" s="92" t="str">
        <f>'Exhibit 7'!D12</f>
        <v/>
      </c>
      <c r="E12" s="92" t="str">
        <f>'Exhibit 7'!E12</f>
        <v/>
      </c>
      <c r="F12" s="82"/>
      <c r="G12" s="83"/>
      <c r="H12" s="84"/>
    </row>
    <row r="13">
      <c r="B13" s="13" t="s">
        <v>14</v>
      </c>
      <c r="C13" s="85">
        <f>'Exhibit 7'!C13</f>
        <v>0.2</v>
      </c>
      <c r="D13" s="86">
        <f>'Exhibit 7'!D13</f>
        <v>0.2</v>
      </c>
      <c r="E13" s="86">
        <f>'Exhibit 7'!E13</f>
        <v>0.2</v>
      </c>
      <c r="F13" s="85">
        <f>AVERAGE('Exhibit 7'!F13,'Exhibit 7'!I13,'Exhibit 7'!L13)</f>
        <v>0.3666666667</v>
      </c>
      <c r="G13" s="86">
        <f>AVERAGE('Exhibit 7'!G13,'Exhibit 7'!J13,'Exhibit 7'!M13)</f>
        <v>0.4</v>
      </c>
      <c r="H13" s="87">
        <f>AVERAGE('Exhibit 7'!H13,'Exhibit 7'!K13,'Exhibit 7'!N13)</f>
        <v>0.4</v>
      </c>
    </row>
    <row r="14">
      <c r="B14" s="13" t="s">
        <v>15</v>
      </c>
      <c r="C14" s="85">
        <f>'Exhibit 7'!C14</f>
        <v>0.5</v>
      </c>
      <c r="D14" s="86">
        <f>'Exhibit 7'!D14</f>
        <v>0.4</v>
      </c>
      <c r="E14" s="86">
        <f>'Exhibit 7'!E14</f>
        <v>0.5</v>
      </c>
      <c r="F14" s="85">
        <f>AVERAGE('Exhibit 7'!F14,'Exhibit 7'!I14,'Exhibit 7'!L14)</f>
        <v>1.5</v>
      </c>
      <c r="G14" s="86">
        <f>AVERAGE('Exhibit 7'!G14,'Exhibit 7'!J14,'Exhibit 7'!M14)</f>
        <v>1.6</v>
      </c>
      <c r="H14" s="87">
        <f>AVERAGE('Exhibit 7'!H14,'Exhibit 7'!K14,'Exhibit 7'!N14)</f>
        <v>1.366666667</v>
      </c>
    </row>
    <row r="15">
      <c r="B15" s="13" t="s">
        <v>16</v>
      </c>
      <c r="C15" s="85">
        <f>'Exhibit 7'!C15</f>
        <v>1.3</v>
      </c>
      <c r="D15" s="86">
        <f>'Exhibit 7'!D15</f>
        <v>1</v>
      </c>
      <c r="E15" s="86">
        <f>'Exhibit 7'!E15</f>
        <v>2.7</v>
      </c>
      <c r="F15" s="85">
        <f>AVERAGE('Exhibit 7'!F15,'Exhibit 7'!I15,'Exhibit 7'!L15)</f>
        <v>4.566666667</v>
      </c>
      <c r="G15" s="86">
        <f>AVERAGE('Exhibit 7'!G15,'Exhibit 7'!J15,'Exhibit 7'!M15)</f>
        <v>4.533333333</v>
      </c>
      <c r="H15" s="87">
        <f>AVERAGE('Exhibit 7'!H15,'Exhibit 7'!K15,'Exhibit 7'!N15)</f>
        <v>3.9</v>
      </c>
    </row>
    <row r="16">
      <c r="B16" s="13" t="s">
        <v>17</v>
      </c>
      <c r="C16" s="85">
        <f>'Exhibit 7'!C16</f>
        <v>40.7</v>
      </c>
      <c r="D16" s="86">
        <f>'Exhibit 7'!D16</f>
        <v>31.1</v>
      </c>
      <c r="E16" s="86">
        <f>'Exhibit 7'!E16</f>
        <v>16.4</v>
      </c>
      <c r="F16" s="85">
        <f>AVERAGE('Exhibit 7'!F16,'Exhibit 7'!I16,'Exhibit 7'!L16)</f>
        <v>5.933333333</v>
      </c>
      <c r="G16" s="86">
        <f>AVERAGE('Exhibit 7'!G16,'Exhibit 7'!J16,'Exhibit 7'!M16)</f>
        <v>6.033333333</v>
      </c>
      <c r="H16" s="87">
        <f>AVERAGE('Exhibit 7'!H16,'Exhibit 7'!K16,'Exhibit 7'!N16)</f>
        <v>5.8</v>
      </c>
    </row>
    <row r="17">
      <c r="B17" s="13" t="s">
        <v>18</v>
      </c>
      <c r="C17" s="85">
        <f>'Exhibit 7'!C17</f>
        <v>34</v>
      </c>
      <c r="D17" s="86">
        <f>'Exhibit 7'!D17</f>
        <v>25.8</v>
      </c>
      <c r="E17" s="86">
        <f>'Exhibit 7'!E17</f>
        <v>12.2</v>
      </c>
      <c r="F17" s="85">
        <f>AVERAGE('Exhibit 7'!F17,'Exhibit 7'!I17,'Exhibit 7'!L17)</f>
        <v>4.833333333</v>
      </c>
      <c r="G17" s="86">
        <f>AVERAGE('Exhibit 7'!G17,'Exhibit 7'!J17,'Exhibit 7'!M17)</f>
        <v>5.033333333</v>
      </c>
      <c r="H17" s="87">
        <f>AVERAGE('Exhibit 7'!H17,'Exhibit 7'!K17,'Exhibit 7'!N17)</f>
        <v>4.966666667</v>
      </c>
    </row>
    <row r="18">
      <c r="B18" s="52" t="s">
        <v>19</v>
      </c>
      <c r="C18" s="80" t="str">
        <f>'Exhibit 7'!C18</f>
        <v/>
      </c>
      <c r="D18" s="81" t="str">
        <f>'Exhibit 7'!D18</f>
        <v/>
      </c>
      <c r="E18" s="81" t="str">
        <f>'Exhibit 7'!E18</f>
        <v/>
      </c>
      <c r="F18" s="82"/>
      <c r="G18" s="83"/>
      <c r="H18" s="84"/>
    </row>
    <row r="19">
      <c r="B19" s="13" t="s">
        <v>20</v>
      </c>
      <c r="C19" s="93">
        <f>'Exhibit 7'!C19</f>
        <v>0.217</v>
      </c>
      <c r="D19" s="94">
        <f>'Exhibit 7'!D19</f>
        <v>0.258</v>
      </c>
      <c r="E19" s="94">
        <f>'Exhibit 7'!E19</f>
        <v>0.124</v>
      </c>
      <c r="F19" s="93">
        <f>AVERAGE('Exhibit 7'!F19,'Exhibit 7'!I19,'Exhibit 7'!L19)</f>
        <v>0.179</v>
      </c>
      <c r="G19" s="94">
        <f>AVERAGE('Exhibit 7'!G19,'Exhibit 7'!J19,'Exhibit 7'!M19)</f>
        <v>0.209</v>
      </c>
      <c r="H19" s="95">
        <f>AVERAGE('Exhibit 7'!H19,'Exhibit 7'!K19,'Exhibit 7'!N19)</f>
        <v>0.1826666667</v>
      </c>
    </row>
    <row r="20">
      <c r="B20" s="13" t="s">
        <v>21</v>
      </c>
      <c r="C20" s="93">
        <f>'Exhibit 7'!C20</f>
        <v>0.094</v>
      </c>
      <c r="D20" s="94">
        <f>'Exhibit 7'!D20</f>
        <v>0.128</v>
      </c>
      <c r="E20" s="94">
        <f>'Exhibit 7'!E20</f>
        <v>0.057</v>
      </c>
      <c r="F20" s="93">
        <f>AVERAGE('Exhibit 7'!F20,'Exhibit 7'!I20,'Exhibit 7'!L20)</f>
        <v>0.04733333333</v>
      </c>
      <c r="G20" s="94">
        <f>AVERAGE('Exhibit 7'!G20,'Exhibit 7'!J20,'Exhibit 7'!M20)</f>
        <v>0.05533333333</v>
      </c>
      <c r="H20" s="95">
        <f>AVERAGE('Exhibit 7'!H20,'Exhibit 7'!K20,'Exhibit 7'!N20)</f>
        <v>0.053</v>
      </c>
    </row>
    <row r="21">
      <c r="B21" s="20" t="s">
        <v>22</v>
      </c>
      <c r="C21" s="80" t="str">
        <f>'Exhibit 7'!C21</f>
        <v/>
      </c>
      <c r="D21" s="81" t="str">
        <f>'Exhibit 7'!D21</f>
        <v/>
      </c>
      <c r="E21" s="81" t="str">
        <f>'Exhibit 7'!E21</f>
        <v/>
      </c>
      <c r="F21" s="82"/>
      <c r="G21" s="83"/>
      <c r="H21" s="84"/>
    </row>
    <row r="22">
      <c r="B22" s="13" t="s">
        <v>23</v>
      </c>
      <c r="C22" s="77" t="str">
        <f>'Exhibit 7'!C22</f>
        <v/>
      </c>
      <c r="D22" s="94">
        <f>'Exhibit 7'!D22</f>
        <v>0.078</v>
      </c>
      <c r="E22" s="94">
        <f>'Exhibit 7'!E22</f>
        <v>0.171</v>
      </c>
      <c r="F22" s="96"/>
      <c r="G22" s="94">
        <f>AVERAGE('Exhibit 7'!G22,'Exhibit 7'!J22,'Exhibit 7'!M22)</f>
        <v>0.146</v>
      </c>
      <c r="H22" s="95">
        <f>AVERAGE('Exhibit 7'!H22,'Exhibit 7'!K22,'Exhibit 7'!N22)</f>
        <v>0.1113333333</v>
      </c>
    </row>
    <row r="23">
      <c r="B23" s="13" t="s">
        <v>24</v>
      </c>
      <c r="C23" s="77" t="str">
        <f>'Exhibit 7'!C23</f>
        <v/>
      </c>
      <c r="D23" s="94">
        <f>'Exhibit 7'!D23</f>
        <v>0.061</v>
      </c>
      <c r="E23" s="94">
        <f>'Exhibit 7'!E23</f>
        <v>-0.194</v>
      </c>
      <c r="F23" s="96"/>
      <c r="G23" s="94">
        <f>AVERAGE('Exhibit 7'!G23,'Exhibit 7'!J23,'Exhibit 7'!M23)</f>
        <v>0.338</v>
      </c>
      <c r="H23" s="95">
        <f>AVERAGE('Exhibit 7'!H23,'Exhibit 7'!K23,'Exhibit 7'!N23)</f>
        <v>0.1766666667</v>
      </c>
    </row>
    <row r="24">
      <c r="B24" s="13" t="s">
        <v>25</v>
      </c>
      <c r="C24" s="77" t="str">
        <f>'Exhibit 7'!C24</f>
        <v/>
      </c>
      <c r="D24" s="94">
        <f>'Exhibit 7'!D24</f>
        <v>0.403</v>
      </c>
      <c r="E24" s="94">
        <f>'Exhibit 7'!E24</f>
        <v>-0.123</v>
      </c>
      <c r="F24" s="96"/>
      <c r="G24" s="94">
        <f>AVERAGE('Exhibit 7'!G24,'Exhibit 7'!J24,'Exhibit 7'!M24)</f>
        <v>0.801</v>
      </c>
      <c r="H24" s="95">
        <f>AVERAGE('Exhibit 7'!H24,'Exhibit 7'!K24,'Exhibit 7'!N24)</f>
        <v>0.042</v>
      </c>
    </row>
    <row r="25">
      <c r="B25" s="52" t="s">
        <v>26</v>
      </c>
      <c r="C25" s="80" t="str">
        <f>'Exhibit 7'!C25</f>
        <v/>
      </c>
      <c r="D25" s="81" t="str">
        <f>'Exhibit 7'!D25</f>
        <v/>
      </c>
      <c r="E25" s="81" t="str">
        <f>'Exhibit 7'!E25</f>
        <v/>
      </c>
      <c r="F25" s="82"/>
      <c r="G25" s="83"/>
      <c r="H25" s="84"/>
    </row>
    <row r="26">
      <c r="B26" s="13" t="s">
        <v>20</v>
      </c>
      <c r="C26" s="93">
        <f>'Exhibit 7'!C26</f>
        <v>0.217</v>
      </c>
      <c r="D26" s="94">
        <f>'Exhibit 7'!D26</f>
        <v>0.258</v>
      </c>
      <c r="E26" s="94">
        <f>'Exhibit 7'!E26</f>
        <v>0.124</v>
      </c>
      <c r="F26" s="93">
        <f>AVERAGE('Exhibit 7'!F26,'Exhibit 7'!I26,'Exhibit 7'!L26)</f>
        <v>0.179</v>
      </c>
      <c r="G26" s="94">
        <f>AVERAGE('Exhibit 7'!G26,'Exhibit 7'!J26,'Exhibit 7'!M26)</f>
        <v>0.209</v>
      </c>
      <c r="H26" s="95">
        <f>AVERAGE('Exhibit 7'!H26,'Exhibit 7'!K26,'Exhibit 7'!N26)</f>
        <v>0.1826666667</v>
      </c>
    </row>
    <row r="27">
      <c r="B27" s="13" t="s">
        <v>27</v>
      </c>
      <c r="C27" s="93">
        <f>'Exhibit 7'!C27</f>
        <v>0.163</v>
      </c>
      <c r="D27" s="94">
        <f>'Exhibit 7'!D27</f>
        <v>0.212</v>
      </c>
      <c r="E27" s="94">
        <f>'Exhibit 7'!E27</f>
        <v>0.159</v>
      </c>
      <c r="F27" s="93">
        <f>AVERAGE('Exhibit 7'!F27,'Exhibit 7'!I27,'Exhibit 7'!L27)</f>
        <v>0.08833333333</v>
      </c>
      <c r="G27" s="94">
        <f>AVERAGE('Exhibit 7'!G27,'Exhibit 7'!J27,'Exhibit 7'!M27)</f>
        <v>0.1113333333</v>
      </c>
      <c r="H27" s="95">
        <f>AVERAGE('Exhibit 7'!H27,'Exhibit 7'!K27,'Exhibit 7'!N27)</f>
        <v>0.1033333333</v>
      </c>
    </row>
    <row r="28">
      <c r="B28" s="13" t="s">
        <v>28</v>
      </c>
      <c r="C28" s="77">
        <f>'Exhibit 7'!C28</f>
        <v>0.58</v>
      </c>
      <c r="D28" s="78">
        <f>'Exhibit 7'!D28</f>
        <v>0.6</v>
      </c>
      <c r="E28" s="78">
        <f>'Exhibit 7'!E28</f>
        <v>0.36</v>
      </c>
      <c r="F28" s="77">
        <f>AVERAGE('Exhibit 7'!F28,'Exhibit 7'!I28,'Exhibit 7'!L28)</f>
        <v>0.54</v>
      </c>
      <c r="G28" s="78">
        <f>AVERAGE('Exhibit 7'!G28,'Exhibit 7'!J28,'Exhibit 7'!M28)</f>
        <v>0.51</v>
      </c>
      <c r="H28" s="79">
        <f>AVERAGE('Exhibit 7'!H28,'Exhibit 7'!K28,'Exhibit 7'!N28)</f>
        <v>0.5233333333</v>
      </c>
    </row>
    <row r="29">
      <c r="B29" s="66" t="s">
        <v>29</v>
      </c>
      <c r="C29" s="97">
        <f>'Exhibit 7'!C29</f>
        <v>2.32</v>
      </c>
      <c r="D29" s="98">
        <f>'Exhibit 7'!D29</f>
        <v>2.02</v>
      </c>
      <c r="E29" s="98">
        <f>'Exhibit 7'!E29</f>
        <v>2.18</v>
      </c>
      <c r="F29" s="97">
        <f>AVERAGE('Exhibit 7'!F29,'Exhibit 7'!I29,'Exhibit 7'!L29)</f>
        <v>3.99</v>
      </c>
      <c r="G29" s="98">
        <f>AVERAGE('Exhibit 7'!G29,'Exhibit 7'!J29,'Exhibit 7'!M29)</f>
        <v>3.893333333</v>
      </c>
      <c r="H29" s="99">
        <f>AVERAGE('Exhibit 7'!H29,'Exhibit 7'!K29,'Exhibit 7'!N29)</f>
        <v>3.53</v>
      </c>
    </row>
    <row r="31">
      <c r="B31" s="70"/>
      <c r="C31" s="94"/>
      <c r="D31" s="94"/>
      <c r="E31" s="94"/>
    </row>
    <row r="32">
      <c r="B32" s="70"/>
      <c r="C32" s="94"/>
      <c r="D32" s="94"/>
      <c r="E32" s="94"/>
    </row>
    <row r="33">
      <c r="B33" s="70"/>
      <c r="C33" s="70"/>
      <c r="E33" s="70"/>
    </row>
    <row r="34">
      <c r="C34" s="70"/>
      <c r="D34" s="70"/>
      <c r="E34" s="70"/>
    </row>
  </sheetData>
  <mergeCells count="2">
    <mergeCell ref="C2:E2"/>
    <mergeCell ref="F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1" width="8.25"/>
  </cols>
  <sheetData>
    <row r="1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>
      <c r="A3" s="100"/>
      <c r="B3" s="101" t="s">
        <v>0</v>
      </c>
      <c r="C3" s="102"/>
      <c r="D3" s="102"/>
      <c r="E3" s="102"/>
      <c r="F3" s="103"/>
      <c r="G3" s="101" t="s">
        <v>1</v>
      </c>
      <c r="H3" s="102"/>
      <c r="I3" s="102"/>
      <c r="J3" s="102"/>
      <c r="K3" s="103"/>
      <c r="L3" s="101" t="s">
        <v>2</v>
      </c>
      <c r="M3" s="102"/>
      <c r="N3" s="102"/>
      <c r="O3" s="102"/>
      <c r="P3" s="103"/>
      <c r="Q3" s="104"/>
      <c r="R3" s="105"/>
      <c r="S3" s="106" t="s">
        <v>3</v>
      </c>
      <c r="T3" s="105"/>
      <c r="U3" s="107"/>
    </row>
    <row r="4">
      <c r="A4" s="108"/>
      <c r="B4" s="109">
        <v>2017.0</v>
      </c>
      <c r="C4" s="109">
        <v>2018.0</v>
      </c>
      <c r="D4" s="109">
        <v>2019.0</v>
      </c>
      <c r="E4" s="109">
        <v>2020.0</v>
      </c>
      <c r="F4" s="109">
        <v>2021.0</v>
      </c>
      <c r="G4" s="109">
        <v>2017.0</v>
      </c>
      <c r="H4" s="109">
        <v>2018.0</v>
      </c>
      <c r="I4" s="109">
        <v>2019.0</v>
      </c>
      <c r="J4" s="109">
        <v>2020.0</v>
      </c>
      <c r="K4" s="109">
        <v>2021.0</v>
      </c>
      <c r="L4" s="109">
        <v>2017.0</v>
      </c>
      <c r="M4" s="109">
        <v>2018.0</v>
      </c>
      <c r="N4" s="109">
        <v>2019.0</v>
      </c>
      <c r="O4" s="109">
        <v>2020.0</v>
      </c>
      <c r="P4" s="109">
        <v>2021.0</v>
      </c>
      <c r="Q4" s="110">
        <v>2017.0</v>
      </c>
      <c r="R4" s="110">
        <v>2018.0</v>
      </c>
      <c r="S4" s="110">
        <v>2019.0</v>
      </c>
      <c r="T4" s="110">
        <v>2020.0</v>
      </c>
      <c r="U4" s="110">
        <v>2021.0</v>
      </c>
    </row>
    <row r="5">
      <c r="A5" s="111" t="s">
        <v>31</v>
      </c>
      <c r="B5" s="112">
        <v>16770.0</v>
      </c>
      <c r="C5" s="113">
        <v>17848.0</v>
      </c>
      <c r="D5" s="113">
        <v>16113.0</v>
      </c>
      <c r="E5" s="113">
        <v>18235.0</v>
      </c>
      <c r="F5" s="114">
        <v>19639.0</v>
      </c>
      <c r="G5" s="115">
        <f>B17</f>
        <v>839.0221402</v>
      </c>
      <c r="H5" s="116">
        <f>F17</f>
        <v>1605.064677</v>
      </c>
      <c r="I5" s="113">
        <v>3120.0</v>
      </c>
      <c r="J5" s="113">
        <v>4551.0</v>
      </c>
      <c r="K5" s="114">
        <v>6254.0</v>
      </c>
      <c r="L5" s="115">
        <f>C17</f>
        <v>25536.37363</v>
      </c>
      <c r="M5" s="116">
        <f>G17</f>
        <v>27339.5</v>
      </c>
      <c r="N5" s="113">
        <v>34292.0</v>
      </c>
      <c r="O5" s="113">
        <v>36590.0</v>
      </c>
      <c r="P5" s="113">
        <v>37609.0</v>
      </c>
      <c r="Q5" s="115">
        <f>D17</f>
        <v>2946.760563</v>
      </c>
      <c r="R5" s="116">
        <f>H17</f>
        <v>3001.818182</v>
      </c>
      <c r="S5" s="113">
        <v>2927.0</v>
      </c>
      <c r="T5" s="113">
        <v>2945.0</v>
      </c>
      <c r="U5" s="114">
        <v>2956.0</v>
      </c>
    </row>
    <row r="6">
      <c r="A6" s="117" t="s">
        <v>32</v>
      </c>
      <c r="B6" s="118">
        <v>18.1</v>
      </c>
      <c r="C6" s="119">
        <v>13.5</v>
      </c>
      <c r="D6" s="119">
        <v>22.1</v>
      </c>
      <c r="E6" s="119">
        <v>24.3</v>
      </c>
      <c r="F6" s="120">
        <v>19.7</v>
      </c>
      <c r="G6" s="118">
        <v>205.1</v>
      </c>
      <c r="H6" s="119">
        <v>124.6</v>
      </c>
      <c r="I6" s="119">
        <v>89.5</v>
      </c>
      <c r="J6" s="119">
        <v>49.6</v>
      </c>
      <c r="K6" s="120">
        <v>32.3</v>
      </c>
      <c r="L6" s="118">
        <v>22.5</v>
      </c>
      <c r="M6" s="119">
        <v>14.0</v>
      </c>
      <c r="N6" s="119">
        <v>16.4</v>
      </c>
      <c r="O6" s="119">
        <v>14.0</v>
      </c>
      <c r="P6" s="119">
        <v>12.7</v>
      </c>
      <c r="Q6" s="118">
        <v>5.1</v>
      </c>
      <c r="R6" s="119">
        <v>7.7</v>
      </c>
      <c r="S6" s="119">
        <v>5.9</v>
      </c>
      <c r="T6" s="119">
        <v>5.9</v>
      </c>
      <c r="U6" s="120">
        <v>5.9</v>
      </c>
    </row>
    <row r="7">
      <c r="A7" s="117" t="s">
        <v>33</v>
      </c>
      <c r="B7" s="121"/>
      <c r="C7" s="122">
        <f t="shared" ref="C7:F7" si="1">(C5-B5)/B5*100</f>
        <v>6.428145498</v>
      </c>
      <c r="D7" s="122">
        <f t="shared" si="1"/>
        <v>-9.72097714</v>
      </c>
      <c r="E7" s="122">
        <f t="shared" si="1"/>
        <v>13.16949047</v>
      </c>
      <c r="F7" s="123">
        <f t="shared" si="1"/>
        <v>7.699479024</v>
      </c>
      <c r="G7" s="124"/>
      <c r="H7" s="122">
        <f t="shared" ref="H7:K7" si="2">(H5-G5)/G5*100</f>
        <v>91.30182622</v>
      </c>
      <c r="I7" s="122">
        <f t="shared" si="2"/>
        <v>94.38469025</v>
      </c>
      <c r="J7" s="122">
        <f t="shared" si="2"/>
        <v>45.86538462</v>
      </c>
      <c r="K7" s="123">
        <f t="shared" si="2"/>
        <v>37.42034718</v>
      </c>
      <c r="L7" s="124"/>
      <c r="M7" s="122">
        <f t="shared" ref="M7:P7" si="3">(M5-L5)/L5*100</f>
        <v>7.061011873</v>
      </c>
      <c r="N7" s="122">
        <f t="shared" si="3"/>
        <v>25.4302383</v>
      </c>
      <c r="O7" s="122">
        <f t="shared" si="3"/>
        <v>6.701271434</v>
      </c>
      <c r="P7" s="122">
        <f t="shared" si="3"/>
        <v>2.784913911</v>
      </c>
      <c r="Q7" s="124"/>
      <c r="R7" s="122">
        <f t="shared" ref="R7:U7" si="4">(R5-Q5)/Q5*100</f>
        <v>1.868411676</v>
      </c>
      <c r="S7" s="122">
        <f t="shared" si="4"/>
        <v>-2.492428831</v>
      </c>
      <c r="T7" s="122">
        <f t="shared" si="4"/>
        <v>0.6149641271</v>
      </c>
      <c r="U7" s="123">
        <f t="shared" si="4"/>
        <v>0.3735144312</v>
      </c>
    </row>
    <row r="8">
      <c r="A8" s="117" t="s">
        <v>34</v>
      </c>
      <c r="B8" s="125">
        <f>AVERAGE(B7:F7)</f>
        <v>4.394034464</v>
      </c>
      <c r="F8" s="126"/>
      <c r="G8" s="127">
        <f>MIN(AVERAGE(G7:K7),25)</f>
        <v>25</v>
      </c>
      <c r="K8" s="126"/>
      <c r="L8" s="125">
        <f>AVERAGE(L7:P7)</f>
        <v>10.49435888</v>
      </c>
      <c r="P8" s="126"/>
      <c r="Q8" s="128">
        <f>AVERAGE(Q7:U7)</f>
        <v>0.0911153509</v>
      </c>
      <c r="U8" s="126"/>
    </row>
    <row r="9">
      <c r="A9" s="129" t="s">
        <v>35</v>
      </c>
      <c r="B9" s="130"/>
      <c r="C9" s="131">
        <f t="shared" ref="C9:F9" si="5">C6/C7</f>
        <v>2.100139147</v>
      </c>
      <c r="D9" s="131">
        <f t="shared" si="5"/>
        <v>-2.273434006</v>
      </c>
      <c r="E9" s="131">
        <f t="shared" si="5"/>
        <v>1.845173893</v>
      </c>
      <c r="F9" s="132">
        <f t="shared" si="5"/>
        <v>2.558614672</v>
      </c>
      <c r="G9" s="133"/>
      <c r="H9" s="131">
        <f t="shared" ref="H9:K9" si="6">H6/H7</f>
        <v>1.364704357</v>
      </c>
      <c r="I9" s="131">
        <f t="shared" si="6"/>
        <v>0.9482470066</v>
      </c>
      <c r="J9" s="131">
        <f t="shared" si="6"/>
        <v>1.081425577</v>
      </c>
      <c r="K9" s="132">
        <f t="shared" si="6"/>
        <v>0.8631667645</v>
      </c>
      <c r="L9" s="133"/>
      <c r="M9" s="131">
        <f t="shared" ref="M9:P9" si="7">M6/M7</f>
        <v>1.98271866</v>
      </c>
      <c r="N9" s="131">
        <f t="shared" si="7"/>
        <v>0.6449015462</v>
      </c>
      <c r="O9" s="131">
        <f t="shared" si="7"/>
        <v>2.089155788</v>
      </c>
      <c r="P9" s="131">
        <f t="shared" si="7"/>
        <v>4.560284593</v>
      </c>
      <c r="Q9" s="133"/>
      <c r="R9" s="131">
        <f t="shared" ref="R9:U9" si="8">R6/R7</f>
        <v>4.121147442</v>
      </c>
      <c r="S9" s="131">
        <f t="shared" si="8"/>
        <v>-2.367168894</v>
      </c>
      <c r="T9" s="131">
        <f t="shared" si="8"/>
        <v>9.594055556</v>
      </c>
      <c r="U9" s="132">
        <f t="shared" si="8"/>
        <v>15.79590909</v>
      </c>
    </row>
    <row r="10">
      <c r="A10" s="134" t="s">
        <v>36</v>
      </c>
      <c r="B10" s="135"/>
      <c r="C10" s="136">
        <f t="shared" ref="C10:F10" si="9">C6/$B$8</f>
        <v>3.072347318</v>
      </c>
      <c r="D10" s="136">
        <f t="shared" si="9"/>
        <v>5.02954635</v>
      </c>
      <c r="E10" s="136">
        <f t="shared" si="9"/>
        <v>5.530225172</v>
      </c>
      <c r="F10" s="136">
        <f t="shared" si="9"/>
        <v>4.483351271</v>
      </c>
      <c r="G10" s="137"/>
      <c r="H10" s="136">
        <f t="shared" ref="H10:K10" si="10">H6/$G$8</f>
        <v>4.984</v>
      </c>
      <c r="I10" s="136">
        <f t="shared" si="10"/>
        <v>3.58</v>
      </c>
      <c r="J10" s="136">
        <f t="shared" si="10"/>
        <v>1.984</v>
      </c>
      <c r="K10" s="136">
        <f t="shared" si="10"/>
        <v>1.292</v>
      </c>
      <c r="L10" s="137"/>
      <c r="M10" s="136">
        <f t="shared" ref="M10:P10" si="11">M6/$L$8</f>
        <v>1.334050051</v>
      </c>
      <c r="N10" s="136">
        <f t="shared" si="11"/>
        <v>1.562744346</v>
      </c>
      <c r="O10" s="136">
        <f t="shared" si="11"/>
        <v>1.334050051</v>
      </c>
      <c r="P10" s="136">
        <f t="shared" si="11"/>
        <v>1.210173975</v>
      </c>
      <c r="Q10" s="138"/>
      <c r="R10" s="136">
        <f t="shared" ref="R10:U10" si="12">R6/$Q$8</f>
        <v>84.50826259</v>
      </c>
      <c r="S10" s="136">
        <f t="shared" si="12"/>
        <v>64.75308433</v>
      </c>
      <c r="T10" s="136">
        <f t="shared" si="12"/>
        <v>64.75308433</v>
      </c>
      <c r="U10" s="139">
        <f t="shared" si="12"/>
        <v>64.75308433</v>
      </c>
    </row>
    <row r="11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</row>
    <row r="12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</row>
    <row r="13">
      <c r="A13" s="100"/>
      <c r="B13" s="101">
        <v>2017.0</v>
      </c>
      <c r="C13" s="102"/>
      <c r="D13" s="103"/>
      <c r="E13" s="100"/>
      <c r="F13" s="101">
        <v>2018.0</v>
      </c>
      <c r="G13" s="102"/>
      <c r="H13" s="103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</row>
    <row r="14">
      <c r="A14" s="100"/>
      <c r="B14" s="140" t="s">
        <v>1</v>
      </c>
      <c r="C14" s="140" t="s">
        <v>2</v>
      </c>
      <c r="D14" s="140" t="s">
        <v>3</v>
      </c>
      <c r="E14" s="100"/>
      <c r="F14" s="140" t="s">
        <v>1</v>
      </c>
      <c r="G14" s="140" t="s">
        <v>2</v>
      </c>
      <c r="H14" s="140" t="s">
        <v>3</v>
      </c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</row>
    <row r="15">
      <c r="A15" s="141" t="s">
        <v>37</v>
      </c>
      <c r="B15" s="112">
        <v>90950.0</v>
      </c>
      <c r="C15" s="113">
        <v>232381.0</v>
      </c>
      <c r="D15" s="114">
        <v>20922.0</v>
      </c>
      <c r="E15" s="142"/>
      <c r="F15" s="112">
        <v>161309.0</v>
      </c>
      <c r="G15" s="113">
        <v>273395.0</v>
      </c>
      <c r="H15" s="114">
        <v>23114.0</v>
      </c>
      <c r="I15" s="7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</row>
    <row r="16">
      <c r="A16" s="143" t="s">
        <v>38</v>
      </c>
      <c r="B16" s="118">
        <v>108.4</v>
      </c>
      <c r="C16" s="119">
        <v>9.1</v>
      </c>
      <c r="D16" s="120">
        <v>7.1</v>
      </c>
      <c r="E16" s="144"/>
      <c r="F16" s="118">
        <v>100.5</v>
      </c>
      <c r="G16" s="119">
        <v>10.0</v>
      </c>
      <c r="H16" s="120">
        <v>7.7</v>
      </c>
      <c r="I16" s="86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</row>
    <row r="17">
      <c r="A17" s="145" t="s">
        <v>31</v>
      </c>
      <c r="B17" s="146">
        <f t="shared" ref="B17:D17" si="13">B15/B16</f>
        <v>839.0221402</v>
      </c>
      <c r="C17" s="147">
        <f t="shared" si="13"/>
        <v>25536.37363</v>
      </c>
      <c r="D17" s="148">
        <f t="shared" si="13"/>
        <v>2946.760563</v>
      </c>
      <c r="E17" s="149"/>
      <c r="F17" s="146">
        <f t="shared" ref="F17:H17" si="14">F15/F16</f>
        <v>1605.064677</v>
      </c>
      <c r="G17" s="147">
        <f t="shared" si="14"/>
        <v>27339.5</v>
      </c>
      <c r="H17" s="148">
        <f t="shared" si="14"/>
        <v>3001.818182</v>
      </c>
      <c r="I17" s="15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</row>
    <row r="18">
      <c r="A18" s="100"/>
      <c r="B18" s="100"/>
      <c r="C18" s="100"/>
      <c r="D18" s="100"/>
      <c r="E18" s="100"/>
      <c r="F18" s="100"/>
      <c r="G18" s="100"/>
      <c r="H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</row>
    <row r="19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</row>
    <row r="20">
      <c r="A20" s="151" t="s">
        <v>39</v>
      </c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</row>
    <row r="21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</row>
    <row r="22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</row>
    <row r="23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</row>
  </sheetData>
  <mergeCells count="10">
    <mergeCell ref="B13:D13"/>
    <mergeCell ref="F13:H13"/>
    <mergeCell ref="A20:A26"/>
    <mergeCell ref="B3:F3"/>
    <mergeCell ref="G3:K3"/>
    <mergeCell ref="L3:P3"/>
    <mergeCell ref="B8:F8"/>
    <mergeCell ref="G8:K8"/>
    <mergeCell ref="L8:P8"/>
    <mergeCell ref="Q8:U8"/>
  </mergeCells>
  <hyperlinks>
    <hyperlink r:id="rId1" ref="A2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13" width="8.88"/>
  </cols>
  <sheetData>
    <row r="1">
      <c r="A1" s="100"/>
      <c r="B1" s="101" t="s">
        <v>0</v>
      </c>
      <c r="C1" s="102"/>
      <c r="D1" s="103"/>
      <c r="E1" s="101" t="s">
        <v>1</v>
      </c>
      <c r="F1" s="102"/>
      <c r="G1" s="103"/>
      <c r="H1" s="101" t="s">
        <v>2</v>
      </c>
      <c r="I1" s="102"/>
      <c r="J1" s="103"/>
      <c r="K1" s="152" t="s">
        <v>3</v>
      </c>
      <c r="L1" s="102"/>
      <c r="M1" s="103"/>
    </row>
    <row r="2">
      <c r="A2" s="108"/>
      <c r="B2" s="109">
        <v>2019.0</v>
      </c>
      <c r="C2" s="109">
        <v>2020.0</v>
      </c>
      <c r="D2" s="109">
        <v>2021.0</v>
      </c>
      <c r="E2" s="109">
        <v>2019.0</v>
      </c>
      <c r="F2" s="109">
        <v>2020.0</v>
      </c>
      <c r="G2" s="109">
        <v>2021.0</v>
      </c>
      <c r="H2" s="109">
        <v>2019.0</v>
      </c>
      <c r="I2" s="109">
        <v>2020.0</v>
      </c>
      <c r="J2" s="109">
        <v>2021.0</v>
      </c>
      <c r="K2" s="110">
        <v>2019.0</v>
      </c>
      <c r="L2" s="110">
        <v>2020.0</v>
      </c>
      <c r="M2" s="110">
        <v>2021.0</v>
      </c>
    </row>
    <row r="3">
      <c r="A3" s="111" t="s">
        <v>23</v>
      </c>
      <c r="B3" s="153">
        <v>69570.0</v>
      </c>
      <c r="C3" s="153">
        <v>81766.0</v>
      </c>
      <c r="D3" s="154">
        <v>86723.0</v>
      </c>
      <c r="E3" s="153">
        <v>20134.0</v>
      </c>
      <c r="F3" s="153">
        <v>24532.0</v>
      </c>
      <c r="G3" s="154">
        <v>29199.0</v>
      </c>
      <c r="H3" s="153">
        <v>108770.0</v>
      </c>
      <c r="I3" s="153">
        <v>114530.0</v>
      </c>
      <c r="J3" s="153">
        <v>116249.0</v>
      </c>
      <c r="K3" s="153">
        <v>12838.0</v>
      </c>
      <c r="L3" s="153">
        <v>13275.0</v>
      </c>
      <c r="M3" s="154">
        <v>13631.0</v>
      </c>
    </row>
    <row r="4">
      <c r="A4" s="117" t="s">
        <v>31</v>
      </c>
      <c r="B4" s="155">
        <v>16113.0</v>
      </c>
      <c r="C4" s="155">
        <v>18235.0</v>
      </c>
      <c r="D4" s="156">
        <v>19639.0</v>
      </c>
      <c r="E4" s="155">
        <v>3120.0</v>
      </c>
      <c r="F4" s="155">
        <v>4551.0</v>
      </c>
      <c r="G4" s="156">
        <v>6254.0</v>
      </c>
      <c r="H4" s="155">
        <v>34292.0</v>
      </c>
      <c r="I4" s="155">
        <v>36590.0</v>
      </c>
      <c r="J4" s="155">
        <v>37609.0</v>
      </c>
      <c r="K4" s="155">
        <v>2927.0</v>
      </c>
      <c r="L4" s="155">
        <v>2945.0</v>
      </c>
      <c r="M4" s="156">
        <v>2965.0</v>
      </c>
    </row>
    <row r="5">
      <c r="A5" s="117" t="s">
        <v>40</v>
      </c>
      <c r="B5" s="157">
        <v>11953.0</v>
      </c>
      <c r="C5" s="157">
        <v>15244.0</v>
      </c>
      <c r="D5" s="158">
        <v>16964.0</v>
      </c>
      <c r="E5" s="157">
        <v>2633.0</v>
      </c>
      <c r="F5" s="157">
        <v>3941.0</v>
      </c>
      <c r="G5" s="158">
        <v>5507.0</v>
      </c>
      <c r="H5" s="157">
        <v>21142.0</v>
      </c>
      <c r="I5" s="157">
        <v>23252.0</v>
      </c>
      <c r="J5" s="157">
        <v>23987.0</v>
      </c>
      <c r="K5" s="157">
        <v>2712.0</v>
      </c>
      <c r="L5" s="157">
        <v>2719.0</v>
      </c>
      <c r="M5" s="158">
        <v>2751.0</v>
      </c>
    </row>
    <row r="6">
      <c r="A6" s="129" t="s">
        <v>41</v>
      </c>
      <c r="B6" s="159">
        <v>11054.0</v>
      </c>
      <c r="C6" s="159">
        <v>8684.0</v>
      </c>
      <c r="D6" s="160">
        <v>10125.0</v>
      </c>
      <c r="E6" s="159">
        <v>1528.0</v>
      </c>
      <c r="F6" s="159">
        <v>2495.0</v>
      </c>
      <c r="G6" s="160">
        <v>3831.0</v>
      </c>
      <c r="H6" s="159">
        <v>13092.0</v>
      </c>
      <c r="I6" s="159">
        <v>14378.0</v>
      </c>
      <c r="J6" s="159">
        <v>15225.0</v>
      </c>
      <c r="K6" s="159">
        <v>1548.0</v>
      </c>
      <c r="L6" s="159">
        <v>1712.0</v>
      </c>
      <c r="M6" s="160">
        <v>1799.0</v>
      </c>
    </row>
    <row r="10">
      <c r="A10" s="108" t="s">
        <v>42</v>
      </c>
      <c r="B10" s="100"/>
      <c r="C10" s="161">
        <f t="shared" ref="C10:D10" si="1">DIVIDE((C6-B6),B6) * 100</f>
        <v>-21.44020264</v>
      </c>
      <c r="D10" s="161">
        <f t="shared" si="1"/>
        <v>16.59373561</v>
      </c>
      <c r="E10" s="161"/>
      <c r="F10" s="161">
        <f t="shared" ref="F10:G10" si="2">DIVIDE((F6-E6),E6) * 100</f>
        <v>63.28534031</v>
      </c>
      <c r="G10" s="161">
        <f t="shared" si="2"/>
        <v>53.54709419</v>
      </c>
      <c r="H10" s="161"/>
      <c r="I10" s="161">
        <f t="shared" ref="I10:J10" si="3">DIVIDE((I6-H6),H6) * 100</f>
        <v>9.822792545</v>
      </c>
      <c r="J10" s="161">
        <f t="shared" si="3"/>
        <v>5.890944499</v>
      </c>
      <c r="K10" s="161"/>
      <c r="L10" s="161">
        <f t="shared" ref="L10:M10" si="4">DIVIDE((L6-K6),K6) * 100</f>
        <v>10.59431525</v>
      </c>
      <c r="M10" s="161">
        <f t="shared" si="4"/>
        <v>5.081775701</v>
      </c>
    </row>
    <row r="11">
      <c r="A11" s="162" t="s">
        <v>43</v>
      </c>
      <c r="C11" s="86">
        <f t="shared" ref="C11:D11" si="5">DIVIDE((C3-B3),B3) * 100</f>
        <v>17.53054478</v>
      </c>
      <c r="D11" s="86">
        <f t="shared" si="5"/>
        <v>6.062422034</v>
      </c>
      <c r="E11" s="86"/>
      <c r="F11" s="86">
        <f t="shared" ref="F11:G11" si="6">DIVIDE((F3-E3),E3) * 100</f>
        <v>21.84364756</v>
      </c>
      <c r="G11" s="86">
        <f t="shared" si="6"/>
        <v>19.02413175</v>
      </c>
      <c r="H11" s="86"/>
      <c r="I11" s="86">
        <f t="shared" ref="I11:J11" si="7">DIVIDE((I3-H3),H3) * 100</f>
        <v>5.295577825</v>
      </c>
      <c r="J11" s="86">
        <f t="shared" si="7"/>
        <v>1.50091679</v>
      </c>
      <c r="K11" s="86"/>
      <c r="L11" s="86">
        <f t="shared" ref="L11:M11" si="8">DIVIDE((L3-K3),K3) * 100</f>
        <v>3.403957003</v>
      </c>
      <c r="M11" s="86">
        <f t="shared" si="8"/>
        <v>2.68173258</v>
      </c>
    </row>
  </sheetData>
  <mergeCells count="4">
    <mergeCell ref="B1:D1"/>
    <mergeCell ref="E1:G1"/>
    <mergeCell ref="H1:J1"/>
    <mergeCell ref="K1:M1"/>
  </mergeCells>
  <drawing r:id="rId1"/>
</worksheet>
</file>